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8" yWindow="32766" windowWidth="13218" windowHeight="9708" tabRatio="819" activeTab="1"/>
  </bookViews>
  <sheets>
    <sheet name="Contents" sheetId="1" r:id="rId1"/>
    <sheet name="Highlights" sheetId="2" r:id="rId2"/>
    <sheet name="Table 5.5.1" sheetId="3" r:id="rId3"/>
    <sheet name="Exchange rates" sheetId="4" r:id="rId4"/>
    <sheet name="Annual Data" sheetId="5" r:id="rId5"/>
    <sheet name=" Annual % Changes" sheetId="6" r:id="rId6"/>
    <sheet name="Us &amp; Canada Tax Calcs (Hidden)" sheetId="7" state="hidden" r:id="rId7"/>
    <sheet name="Chart 5.5.1" sheetId="8" r:id="rId8"/>
    <sheet name="Hide me please" sheetId="9" r:id="rId9"/>
  </sheets>
  <definedNames>
    <definedName name="_xlfn.IFERROR" hidden="1">#NAME?</definedName>
    <definedName name="_xlfn.RANK.AVG" hidden="1">#NAME?</definedName>
    <definedName name="_xlnm.Print_Area" localSheetId="4">'Annual Data'!$A$1:$BJ$62</definedName>
    <definedName name="_xlnm.Print_Area" localSheetId="8">'Hide me please'!#REF!</definedName>
    <definedName name="_xlnm.Print_Area" localSheetId="2">'Table 5.5.1'!$A$1:$L$51</definedName>
  </definedNames>
  <calcPr fullCalcOnLoad="1"/>
</workbook>
</file>

<file path=xl/sharedStrings.xml><?xml version="1.0" encoding="utf-8"?>
<sst xmlns="http://schemas.openxmlformats.org/spreadsheetml/2006/main" count="532" uniqueCount="135">
  <si>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</si>
  <si>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</si>
  <si>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</si>
  <si>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</si>
  <si>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</si>
  <si>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</si>
  <si>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</si>
  <si>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</si>
  <si>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</si>
  <si>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</si>
  <si>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</si>
  <si>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</si>
  <si>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</si>
  <si>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</si>
  <si>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UK</t>
  </si>
  <si>
    <t>Japan</t>
  </si>
  <si>
    <t xml:space="preserve">Excluding Taxes </t>
  </si>
  <si>
    <t>Canada</t>
  </si>
  <si>
    <t>USA</t>
  </si>
  <si>
    <r>
      <t>Electricity</t>
    </r>
    <r>
      <rPr>
        <sz val="10"/>
        <rFont val="Arial"/>
        <family val="2"/>
      </rPr>
      <t xml:space="preserve"> </t>
    </r>
  </si>
  <si>
    <t>Tax Component</t>
  </si>
  <si>
    <r>
      <t>Including Taxes</t>
    </r>
    <r>
      <rPr>
        <vertAlign val="superscript"/>
        <sz val="10"/>
        <rFont val="Arial"/>
        <family val="2"/>
      </rPr>
      <t>(2)</t>
    </r>
  </si>
  <si>
    <r>
      <t>Pence per kWh</t>
    </r>
    <r>
      <rPr>
        <vertAlign val="superscript"/>
        <sz val="10"/>
        <rFont val="Arial"/>
        <family val="2"/>
      </rPr>
      <t>(1)</t>
    </r>
  </si>
  <si>
    <t>Main points</t>
  </si>
  <si>
    <t>Annual Average Exchange Rates</t>
  </si>
  <si>
    <t>calculated in national currencies</t>
  </si>
  <si>
    <t>Excluding Taxes</t>
  </si>
  <si>
    <t>Including Taxes</t>
  </si>
  <si>
    <t xml:space="preserve">Excluding taxes </t>
  </si>
  <si>
    <r>
      <t>Including taxes</t>
    </r>
    <r>
      <rPr>
        <vertAlign val="superscript"/>
        <sz val="10"/>
        <rFont val="Arial"/>
        <family val="2"/>
      </rPr>
      <t>(2)</t>
    </r>
  </si>
  <si>
    <t>Price (excl tax)</t>
  </si>
  <si>
    <t>Electricity</t>
  </si>
  <si>
    <t>Price (inc tax)</t>
  </si>
  <si>
    <t>Czech Republic</t>
  </si>
  <si>
    <t>Hungary</t>
  </si>
  <si>
    <t>Poland</t>
  </si>
  <si>
    <t>EU 15</t>
  </si>
  <si>
    <t>UK relative to:</t>
  </si>
  <si>
    <t>G7 rank</t>
  </si>
  <si>
    <t>Source: Derived from the International Energy Agency publication, Energy Prices and Taxes</t>
  </si>
  <si>
    <t>Table 5.5.1</t>
  </si>
  <si>
    <t>Exc Tax</t>
  </si>
  <si>
    <t>Inc Tax</t>
  </si>
  <si>
    <t>Tax rate =  5%</t>
  </si>
  <si>
    <r>
      <t>Pence per kWh</t>
    </r>
    <r>
      <rPr>
        <b/>
        <vertAlign val="superscript"/>
        <sz val="10"/>
        <rFont val="Arial"/>
        <family val="2"/>
      </rPr>
      <t>(1)</t>
    </r>
  </si>
  <si>
    <t>median=</t>
  </si>
  <si>
    <t>2007-2008</t>
  </si>
  <si>
    <t>2008-2009</t>
  </si>
  <si>
    <t>SORT INCL TAX INCREASING</t>
  </si>
  <si>
    <t>2009-2010</t>
  </si>
  <si>
    <t>Revised Data</t>
  </si>
  <si>
    <t>Chart should be 7.2 x 11</t>
  </si>
  <si>
    <t>2010-2011</t>
  </si>
  <si>
    <t>2011-2012</t>
  </si>
  <si>
    <t>2002-2003</t>
  </si>
  <si>
    <t>2003-2004</t>
  </si>
  <si>
    <t>2004-2005</t>
  </si>
  <si>
    <t>2005-2006</t>
  </si>
  <si>
    <t>2006-2008</t>
  </si>
  <si>
    <t>IEA Median (including taxes)</t>
  </si>
  <si>
    <t>Table 5.5.1 Domestic electricity prices in the IEA</t>
  </si>
  <si>
    <t>Rest of IEA</t>
  </si>
  <si>
    <t>Australia</t>
  </si>
  <si>
    <t>Korea</t>
  </si>
  <si>
    <t>New Zealand</t>
  </si>
  <si>
    <t>Norway</t>
  </si>
  <si>
    <t>Switzerland</t>
  </si>
  <si>
    <t>Turkey</t>
  </si>
  <si>
    <t>IEA median</t>
  </si>
  <si>
    <t>IEA median%</t>
  </si>
  <si>
    <t>IEA rank</t>
  </si>
  <si>
    <t>Source: OECD</t>
  </si>
  <si>
    <t>IEA median %</t>
  </si>
  <si>
    <t>Annual percentage movements in domestic electricity prices in the IEA</t>
  </si>
  <si>
    <t>Slovakia</t>
  </si>
  <si>
    <t>..</t>
  </si>
  <si>
    <t>Czech Rep</t>
  </si>
  <si>
    <t>2012-2013</t>
  </si>
  <si>
    <t>Replace</t>
  </si>
  <si>
    <t>with</t>
  </si>
  <si>
    <t>United States</t>
  </si>
  <si>
    <t>United Kingom</t>
  </si>
  <si>
    <t>Slovak Republic</t>
  </si>
  <si>
    <t>Take median from Table -based on all countries, including those that are + - and therefore not in the chart</t>
  </si>
  <si>
    <t>Return to Contents Page</t>
  </si>
  <si>
    <t xml:space="preserve">Publication date: </t>
  </si>
  <si>
    <t>Data period:</t>
  </si>
  <si>
    <t>Next Update</t>
  </si>
  <si>
    <t>Contents</t>
  </si>
  <si>
    <t>Highlights page - with commentary on recent price movements</t>
  </si>
  <si>
    <t>Table</t>
  </si>
  <si>
    <t>Charts</t>
  </si>
  <si>
    <t>Charts - showing price trends</t>
  </si>
  <si>
    <t>Historic data</t>
  </si>
  <si>
    <t>Annual data from 1979 with and without tax</t>
  </si>
  <si>
    <t>Annual percentage changes in original currency</t>
  </si>
  <si>
    <t>Exchange rates</t>
  </si>
  <si>
    <t>Background</t>
  </si>
  <si>
    <t>Data is available back to 1979 on the historic data sheet.</t>
  </si>
  <si>
    <t>Further information</t>
  </si>
  <si>
    <t>Publication</t>
  </si>
  <si>
    <t>Quarterly Energy Prices</t>
  </si>
  <si>
    <t>Website</t>
  </si>
  <si>
    <t>Data sources &amp; methodology</t>
  </si>
  <si>
    <t>International statistics data sources and methodologies</t>
  </si>
  <si>
    <t>Revisions policy</t>
  </si>
  <si>
    <t>Energy statistics revisions policy</t>
  </si>
  <si>
    <t>Glossary of terms</t>
  </si>
  <si>
    <t>Digest of United Kingdom Energy Statistics (DUKES): glossary and acronyms</t>
  </si>
  <si>
    <t>Contacts</t>
  </si>
  <si>
    <t>e-mail:</t>
  </si>
  <si>
    <t>Domestic electricity prices in the IEA</t>
  </si>
  <si>
    <t>International domestic energy prices</t>
  </si>
  <si>
    <t>Table 5.5.1: Domestic electricity prices in the IEA with and without tax</t>
  </si>
  <si>
    <t>Data in these tables shows annual prices of electricity to domestic consumers in the IEA, with and without tax.</t>
  </si>
  <si>
    <t>2013-2014</t>
  </si>
  <si>
    <r>
      <t>Germany</t>
    </r>
    <r>
      <rPr>
        <vertAlign val="superscript"/>
        <sz val="10"/>
        <rFont val="Arial"/>
        <family val="2"/>
      </rPr>
      <t>(3)</t>
    </r>
  </si>
  <si>
    <r>
      <t>Greece</t>
    </r>
    <r>
      <rPr>
        <vertAlign val="superscript"/>
        <sz val="10"/>
        <rFont val="Arial"/>
        <family val="2"/>
      </rPr>
      <t>(3)</t>
    </r>
  </si>
  <si>
    <r>
      <t>USA</t>
    </r>
    <r>
      <rPr>
        <vertAlign val="superscript"/>
        <sz val="10"/>
        <rFont val="Arial"/>
        <family val="2"/>
      </rPr>
      <t>(4)</t>
    </r>
  </si>
  <si>
    <t>Prices relative to the median for some countries have been estimated.</t>
  </si>
  <si>
    <t>Statistics team contact: Susan Lomas</t>
  </si>
  <si>
    <t>tel: 0300 068 5047</t>
  </si>
  <si>
    <t>2014-2015</t>
  </si>
  <si>
    <t>susan.lomas@beis.gov.uk</t>
  </si>
  <si>
    <t xml:space="preserve">BEIS Press Office media enquiries)                </t>
  </si>
  <si>
    <t>tel: 020 7215 6140 / 020 7215 8931</t>
  </si>
  <si>
    <t xml:space="preserve">Note: The international comparison tables in Section 5 based on data collected by the IEA have been updated to show prices for all IEA countries, rather than EU &amp; G7 countries as previously shown.  For comparisons with EU countries on Domestic Electricity, BEIS recommends the use of Tables 5.6.1 -  5.6.3.  </t>
  </si>
  <si>
    <t>2015-2016</t>
  </si>
  <si>
    <t>2016-2017</t>
  </si>
  <si>
    <t>Average IEA Domestic Electricity Prices in 2017</t>
  </si>
  <si>
    <t>Revised data for 2015, 2016 and 2017</t>
  </si>
  <si>
    <t>Last updated 27 September 2018</t>
  </si>
  <si>
    <t>September 2018 (2017 data)</t>
  </si>
  <si>
    <t xml:space="preserve">In 2017, average UK domestic electricity prices, including taxes, were the thirteenth highest in the IEA, mid-ranked in the G7, and were 4.1 per cent above the IEA median. </t>
  </si>
  <si>
    <t>Prices in the UK excluding taxes were the sixth highest in the IEA, the highest in the G7, and were 47 per cent above the IEA median.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</si>
</sst>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%"/>
    <numFmt numFmtId="178" formatCode="\+0.0;\-0.0"/>
    <numFmt numFmtId="179" formatCode="0.0000"/>
    <numFmt numFmtId="180" formatCode="0.0000000"/>
    <numFmt numFmtId="181" formatCode="0.000000"/>
    <numFmt numFmtId="182" formatCode="0.00000"/>
    <numFmt numFmtId="183" formatCode="\+0;\-0"/>
    <numFmt numFmtId="184" formatCode="&quot;+&quot;;&quot;-&quot;;&quot;+/-&quot;"/>
    <numFmt numFmtId="185" formatCode="&quot;+&quot;;&quot;+/-&quot;;&quot;-&quot;"/>
    <numFmt numFmtId="186" formatCode="#,##0.00_ ;\-#,##0.00\ "/>
    <numFmt numFmtId="187" formatCode="\+;;\-;&quot;+/-&quot;"/>
    <numFmt numFmtId="188" formatCode="0.00000000"/>
    <numFmt numFmtId="189" formatCode="[$€-2]\ #,##0.00_);[Red]\([$€-2]\ #,##0.00\)"/>
    <numFmt numFmtId="190" formatCode="[$-809]dd\ mmmm\ yyyy"/>
    <numFmt numFmtId="191" formatCode="&quot;+/-&quot;"/>
    <numFmt numFmtId="192" formatCode="_-* #,##0.000_-;\-* #,##0.000_-;_-* &quot;-&quot;??_-;_-@_-"/>
    <numFmt numFmtId="193" formatCode="\-"/>
    <numFmt numFmtId="194" formatCode="\+"/>
    <numFmt numFmtId="195" formatCode="dd\-mmm\-yyyy"/>
    <numFmt numFmtId="196" formatCode="\ \ 0.00\r"/>
    <numFmt numFmtId="197" formatCode="0.00\ "/>
    <numFmt numFmtId="198" formatCode="@\ \ "/>
    <numFmt numFmtId="199" formatCode="\+\ "/>
    <numFmt numFmtId="200" formatCode="\-\ \ "/>
    <numFmt numFmtId="201" formatCode="\ \+0.0;\-0.0"/>
    <numFmt numFmtId="202" formatCode="0\ "/>
    <numFmt numFmtId="203" formatCode="\ \+0.0\ ;\-0.0\ "/>
    <numFmt numFmtId="204" formatCode="\ \ 0.0\r"/>
    <numFmt numFmtId="205" formatCode="\ \ 0\r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u val="single"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5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62"/>
      <name val="Arial"/>
      <family val="2"/>
    </font>
    <font>
      <sz val="6.55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11"/>
      <color rgb="FF000000"/>
      <name val="Arial"/>
      <family val="2"/>
    </font>
    <font>
      <b/>
      <sz val="12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theme="9" tint="0.39998000860214233"/>
      </right>
      <top>
        <color indexed="63"/>
      </top>
      <bottom>
        <color indexed="63"/>
      </bottom>
    </border>
    <border>
      <left/>
      <right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59">
      <alignment/>
      <protection/>
    </xf>
    <xf numFmtId="0" fontId="0" fillId="0" borderId="11" xfId="59" applyBorder="1">
      <alignment/>
      <protection/>
    </xf>
    <xf numFmtId="0" fontId="0" fillId="0" borderId="0" xfId="59" applyBorder="1" applyAlignment="1">
      <alignment/>
      <protection/>
    </xf>
    <xf numFmtId="0" fontId="0" fillId="0" borderId="0" xfId="59" applyBorder="1">
      <alignment/>
      <protection/>
    </xf>
    <xf numFmtId="2" fontId="0" fillId="0" borderId="0" xfId="59" applyNumberFormat="1" applyBorder="1" applyAlignment="1">
      <alignment horizontal="right"/>
      <protection/>
    </xf>
    <xf numFmtId="178" fontId="0" fillId="0" borderId="0" xfId="59" applyNumberFormat="1">
      <alignment/>
      <protection/>
    </xf>
    <xf numFmtId="2" fontId="0" fillId="0" borderId="0" xfId="59" applyNumberFormat="1">
      <alignment/>
      <protection/>
    </xf>
    <xf numFmtId="2" fontId="0" fillId="0" borderId="0" xfId="59" applyNumberFormat="1" applyBorder="1" applyAlignment="1">
      <alignment/>
      <protection/>
    </xf>
    <xf numFmtId="2" fontId="0" fillId="0" borderId="0" xfId="59" applyNumberFormat="1" applyBorder="1">
      <alignment/>
      <protection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5" fontId="0" fillId="0" borderId="0" xfId="0" applyNumberFormat="1" applyFont="1" applyAlignment="1">
      <alignment horizontal="right"/>
    </xf>
    <xf numFmtId="0" fontId="0" fillId="0" borderId="12" xfId="59" applyBorder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85" fontId="0" fillId="0" borderId="0" xfId="0" applyNumberFormat="1" applyFont="1" applyFill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59" applyFill="1" applyBorder="1">
      <alignment/>
      <protection/>
    </xf>
    <xf numFmtId="0" fontId="2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1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0" xfId="59" applyFont="1">
      <alignment/>
      <protection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0" xfId="59" applyFont="1" applyFill="1" applyBorder="1">
      <alignment/>
      <protection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84" fontId="10" fillId="0" borderId="0" xfId="0" applyNumberFormat="1" applyFont="1" applyFill="1" applyBorder="1" applyAlignment="1" quotePrefix="1">
      <alignment horizontal="right"/>
    </xf>
    <xf numFmtId="184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12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85" fontId="0" fillId="0" borderId="0" xfId="0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172" fontId="0" fillId="0" borderId="0" xfId="64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9" fontId="0" fillId="0" borderId="0" xfId="64" applyFont="1" applyFill="1" applyBorder="1" applyAlignment="1">
      <alignment/>
    </xf>
    <xf numFmtId="177" fontId="7" fillId="0" borderId="0" xfId="64" applyNumberFormat="1" applyFont="1" applyFill="1" applyBorder="1" applyAlignment="1">
      <alignment horizontal="right"/>
    </xf>
    <xf numFmtId="0" fontId="62" fillId="33" borderId="0" xfId="0" applyFont="1" applyFill="1" applyAlignment="1">
      <alignment/>
    </xf>
    <xf numFmtId="0" fontId="2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2" fontId="16" fillId="0" borderId="0" xfId="0" applyNumberFormat="1" applyFont="1" applyAlignment="1">
      <alignment/>
    </xf>
    <xf numFmtId="2" fontId="0" fillId="0" borderId="0" xfId="0" applyNumberFormat="1" applyFont="1" applyFill="1" applyBorder="1" applyAlignment="1" quotePrefix="1">
      <alignment horizontal="right"/>
    </xf>
    <xf numFmtId="0" fontId="63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2" fontId="1" fillId="0" borderId="15" xfId="0" applyNumberFormat="1" applyFont="1" applyBorder="1" applyAlignment="1">
      <alignment vertical="center"/>
    </xf>
    <xf numFmtId="0" fontId="1" fillId="0" borderId="0" xfId="59" applyFont="1" applyFill="1" applyBorder="1">
      <alignment/>
      <protection/>
    </xf>
    <xf numFmtId="0" fontId="2" fillId="0" borderId="0" xfId="59" applyFont="1" applyFill="1" applyBorder="1" applyAlignment="1">
      <alignment horizontal="center" wrapText="1"/>
      <protection/>
    </xf>
    <xf numFmtId="177" fontId="0" fillId="0" borderId="0" xfId="0" applyNumberFormat="1" applyFill="1" applyBorder="1" applyAlignment="1">
      <alignment horizontal="right"/>
    </xf>
    <xf numFmtId="178" fontId="0" fillId="0" borderId="0" xfId="59" applyNumberFormat="1" applyFill="1" applyBorder="1">
      <alignment/>
      <protection/>
    </xf>
    <xf numFmtId="0" fontId="0" fillId="0" borderId="0" xfId="59" applyFill="1" applyBorder="1" applyAlignment="1">
      <alignment horizontal="right"/>
      <protection/>
    </xf>
    <xf numFmtId="10" fontId="0" fillId="0" borderId="0" xfId="0" applyNumberFormat="1" applyBorder="1" applyAlignment="1">
      <alignment horizontal="right" vertical="center"/>
    </xf>
    <xf numFmtId="2" fontId="0" fillId="0" borderId="0" xfId="59" applyNumberFormat="1" applyFill="1" applyBorder="1" applyAlignment="1">
      <alignment horizontal="right"/>
      <protection/>
    </xf>
    <xf numFmtId="9" fontId="0" fillId="0" borderId="0" xfId="64" applyFont="1" applyFill="1" applyBorder="1" applyAlignment="1">
      <alignment horizontal="right"/>
    </xf>
    <xf numFmtId="178" fontId="0" fillId="0" borderId="0" xfId="59" applyNumberFormat="1" applyFill="1" applyBorder="1" applyAlignment="1">
      <alignment horizontal="right"/>
      <protection/>
    </xf>
    <xf numFmtId="10" fontId="7" fillId="0" borderId="0" xfId="64" applyNumberFormat="1" applyFont="1" applyFill="1" applyBorder="1" applyAlignment="1">
      <alignment horizontal="right"/>
    </xf>
    <xf numFmtId="10" fontId="0" fillId="0" borderId="0" xfId="64" applyNumberFormat="1" applyFont="1" applyFill="1" applyBorder="1" applyAlignment="1">
      <alignment horizontal="right"/>
    </xf>
    <xf numFmtId="2" fontId="64" fillId="0" borderId="10" xfId="0" applyNumberFormat="1" applyFont="1" applyBorder="1" applyAlignment="1">
      <alignment/>
    </xf>
    <xf numFmtId="2" fontId="64" fillId="0" borderId="0" xfId="0" applyNumberFormat="1" applyFont="1" applyAlignment="1">
      <alignment/>
    </xf>
    <xf numFmtId="4" fontId="0" fillId="0" borderId="0" xfId="59" applyNumberFormat="1">
      <alignment/>
      <protection/>
    </xf>
    <xf numFmtId="2" fontId="0" fillId="0" borderId="0" xfId="59" applyNumberFormat="1" applyFont="1">
      <alignment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0" fillId="0" borderId="0" xfId="59" applyNumberFormat="1" applyFill="1" applyBorder="1" applyAlignment="1">
      <alignment horizontal="right"/>
      <protection/>
    </xf>
    <xf numFmtId="177" fontId="0" fillId="0" borderId="0" xfId="0" applyNumberFormat="1" applyBorder="1" applyAlignment="1">
      <alignment horizontal="right" vertical="center"/>
    </xf>
    <xf numFmtId="177" fontId="7" fillId="0" borderId="0" xfId="59" applyNumberFormat="1" applyFont="1" applyFill="1" applyBorder="1" applyAlignment="1">
      <alignment horizontal="right"/>
      <protection/>
    </xf>
    <xf numFmtId="177" fontId="0" fillId="0" borderId="0" xfId="59" applyNumberForma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horizontal="right" vertical="center"/>
    </xf>
    <xf numFmtId="177" fontId="0" fillId="0" borderId="0" xfId="64" applyNumberFormat="1" applyFont="1" applyFill="1" applyBorder="1" applyAlignment="1">
      <alignment horizontal="right" vertical="center"/>
    </xf>
    <xf numFmtId="177" fontId="7" fillId="0" borderId="0" xfId="59" applyNumberFormat="1" applyFont="1" applyFill="1" applyBorder="1" applyAlignment="1">
      <alignment horizontal="right" vertical="center"/>
      <protection/>
    </xf>
    <xf numFmtId="177" fontId="0" fillId="0" borderId="0" xfId="59" applyNumberFormat="1" applyFill="1" applyBorder="1">
      <alignment/>
      <protection/>
    </xf>
    <xf numFmtId="177" fontId="0" fillId="0" borderId="0" xfId="6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58" applyFont="1" applyFill="1">
      <alignment/>
      <protection/>
    </xf>
    <xf numFmtId="0" fontId="0" fillId="0" borderId="0" xfId="58" applyFill="1">
      <alignment/>
      <protection/>
    </xf>
    <xf numFmtId="0" fontId="0" fillId="0" borderId="0" xfId="58" applyFont="1" applyFill="1">
      <alignment/>
      <protection/>
    </xf>
    <xf numFmtId="2" fontId="0" fillId="0" borderId="0" xfId="58" applyNumberFormat="1" applyFont="1" applyFill="1" applyBorder="1">
      <alignment/>
      <protection/>
    </xf>
    <xf numFmtId="2" fontId="0" fillId="0" borderId="0" xfId="58" applyNumberFormat="1" applyFont="1" applyFill="1">
      <alignment/>
      <protection/>
    </xf>
    <xf numFmtId="2" fontId="0" fillId="0" borderId="10" xfId="58" applyNumberFormat="1" applyFont="1" applyFill="1" applyBorder="1">
      <alignment/>
      <protection/>
    </xf>
    <xf numFmtId="0" fontId="2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0" xfId="58" applyFill="1" applyBorder="1">
      <alignment/>
      <protection/>
    </xf>
    <xf numFmtId="0" fontId="3" fillId="0" borderId="0" xfId="58" applyFont="1" applyFill="1" applyBorder="1">
      <alignment/>
      <protection/>
    </xf>
    <xf numFmtId="0" fontId="0" fillId="0" borderId="10" xfId="58" applyFont="1" applyFill="1" applyBorder="1">
      <alignment/>
      <protection/>
    </xf>
    <xf numFmtId="0" fontId="0" fillId="0" borderId="16" xfId="58" applyFont="1" applyFill="1" applyBorder="1">
      <alignment/>
      <protection/>
    </xf>
    <xf numFmtId="2" fontId="0" fillId="0" borderId="10" xfId="0" applyNumberFormat="1" applyFont="1" applyFill="1" applyBorder="1" applyAlignment="1" quotePrefix="1">
      <alignment horizontal="right"/>
    </xf>
    <xf numFmtId="192" fontId="0" fillId="0" borderId="0" xfId="44" applyNumberFormat="1" applyFont="1" applyFill="1" applyBorder="1" applyAlignment="1">
      <alignment/>
    </xf>
    <xf numFmtId="43" fontId="0" fillId="0" borderId="0" xfId="44" applyFont="1" applyAlignment="1">
      <alignment/>
    </xf>
    <xf numFmtId="43" fontId="0" fillId="0" borderId="0" xfId="44" applyFont="1" applyBorder="1" applyAlignment="1">
      <alignment/>
    </xf>
    <xf numFmtId="43" fontId="0" fillId="0" borderId="0" xfId="44" applyFont="1" applyAlignment="1">
      <alignment/>
    </xf>
    <xf numFmtId="43" fontId="0" fillId="0" borderId="0" xfId="44" applyFont="1" applyAlignment="1">
      <alignment horizontal="right"/>
    </xf>
    <xf numFmtId="192" fontId="0" fillId="0" borderId="0" xfId="44" applyNumberFormat="1" applyFont="1" applyFill="1" applyBorder="1" applyAlignment="1">
      <alignment/>
    </xf>
    <xf numFmtId="2" fontId="0" fillId="0" borderId="0" xfId="58" applyNumberFormat="1" applyFont="1" applyFill="1" applyAlignment="1">
      <alignment horizontal="right"/>
      <protection/>
    </xf>
    <xf numFmtId="178" fontId="0" fillId="0" borderId="0" xfId="58" applyNumberFormat="1" applyFont="1" applyFill="1" applyBorder="1" applyAlignment="1">
      <alignment horizontal="right"/>
      <protection/>
    </xf>
    <xf numFmtId="1" fontId="0" fillId="0" borderId="10" xfId="58" applyNumberFormat="1" applyFont="1" applyFill="1" applyBorder="1" applyAlignment="1">
      <alignment horizontal="right"/>
      <protection/>
    </xf>
    <xf numFmtId="1" fontId="0" fillId="0" borderId="16" xfId="58" applyNumberFormat="1" applyFont="1" applyFill="1" applyBorder="1" applyAlignment="1">
      <alignment horizontal="right"/>
      <protection/>
    </xf>
    <xf numFmtId="172" fontId="0" fillId="0" borderId="0" xfId="0" applyNumberFormat="1" applyFont="1" applyAlignment="1">
      <alignment horizontal="right"/>
    </xf>
    <xf numFmtId="185" fontId="0" fillId="0" borderId="0" xfId="0" applyNumberFormat="1" applyFont="1" applyBorder="1" applyAlignment="1">
      <alignment horizontal="right"/>
    </xf>
    <xf numFmtId="185" fontId="0" fillId="0" borderId="0" xfId="0" applyNumberFormat="1" applyFont="1" applyBorder="1" applyAlignment="1" quotePrefix="1">
      <alignment horizontal="right"/>
    </xf>
    <xf numFmtId="0" fontId="0" fillId="34" borderId="0" xfId="0" applyFont="1" applyFill="1" applyAlignment="1">
      <alignment/>
    </xf>
    <xf numFmtId="0" fontId="62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2" fontId="16" fillId="32" borderId="0" xfId="0" applyNumberFormat="1" applyFont="1" applyFill="1" applyAlignment="1">
      <alignment/>
    </xf>
    <xf numFmtId="0" fontId="0" fillId="0" borderId="17" xfId="0" applyFont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0" applyNumberFormat="1" applyFont="1" applyFill="1" applyAlignment="1">
      <alignment/>
    </xf>
    <xf numFmtId="43" fontId="0" fillId="0" borderId="10" xfId="0" applyNumberFormat="1" applyFont="1" applyBorder="1" applyAlignment="1">
      <alignment horizontal="right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horizontal="right"/>
    </xf>
    <xf numFmtId="172" fontId="0" fillId="0" borderId="0" xfId="61" applyNumberFormat="1" applyFont="1" applyFill="1" applyBorder="1" applyAlignment="1">
      <alignment horizontal="right"/>
      <protection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2" fillId="0" borderId="12" xfId="0" applyFont="1" applyBorder="1" applyAlignment="1">
      <alignment/>
    </xf>
    <xf numFmtId="193" fontId="0" fillId="0" borderId="0" xfId="0" applyNumberFormat="1" applyFill="1" applyAlignment="1">
      <alignment/>
    </xf>
    <xf numFmtId="191" fontId="0" fillId="0" borderId="0" xfId="60" applyNumberFormat="1" applyFont="1" applyFill="1">
      <alignment/>
      <protection/>
    </xf>
    <xf numFmtId="194" fontId="0" fillId="0" borderId="0" xfId="0" applyNumberFormat="1" applyFill="1" applyAlignment="1">
      <alignment/>
    </xf>
    <xf numFmtId="2" fontId="0" fillId="0" borderId="0" xfId="58" applyNumberFormat="1" applyFont="1" applyFill="1" applyBorder="1" applyAlignment="1">
      <alignment horizontal="right"/>
      <protection/>
    </xf>
    <xf numFmtId="2" fontId="0" fillId="0" borderId="10" xfId="58" applyNumberFormat="1" applyFont="1" applyFill="1" applyBorder="1" applyAlignment="1">
      <alignment horizontal="right"/>
      <protection/>
    </xf>
    <xf numFmtId="2" fontId="0" fillId="0" borderId="0" xfId="58" applyNumberFormat="1" applyFill="1" applyBorder="1" applyAlignment="1">
      <alignment horizontal="right"/>
      <protection/>
    </xf>
    <xf numFmtId="2" fontId="0" fillId="0" borderId="0" xfId="58" applyNumberFormat="1" applyFont="1" applyFill="1" applyAlignment="1" quotePrefix="1">
      <alignment horizontal="right"/>
      <protection/>
    </xf>
    <xf numFmtId="2" fontId="0" fillId="0" borderId="0" xfId="58" applyNumberFormat="1" applyFont="1">
      <alignment/>
      <protection/>
    </xf>
    <xf numFmtId="2" fontId="0" fillId="0" borderId="0" xfId="58" applyNumberFormat="1" applyFill="1" applyAlignment="1">
      <alignment horizontal="right"/>
      <protection/>
    </xf>
    <xf numFmtId="2" fontId="0" fillId="0" borderId="0" xfId="58" applyNumberFormat="1" applyFont="1" applyFill="1" applyBorder="1" applyAlignment="1" quotePrefix="1">
      <alignment horizontal="right"/>
      <protection/>
    </xf>
    <xf numFmtId="2" fontId="0" fillId="0" borderId="0" xfId="58" applyNumberFormat="1" applyFill="1" applyBorder="1">
      <alignment/>
      <protection/>
    </xf>
    <xf numFmtId="1" fontId="0" fillId="0" borderId="0" xfId="58" applyNumberFormat="1" applyFont="1" applyFill="1" applyBorder="1" applyAlignment="1">
      <alignment horizontal="right"/>
      <protection/>
    </xf>
    <xf numFmtId="2" fontId="2" fillId="0" borderId="0" xfId="58" applyNumberFormat="1" applyFont="1" applyFill="1" applyAlignment="1">
      <alignment horizontal="right"/>
      <protection/>
    </xf>
    <xf numFmtId="2" fontId="2" fillId="0" borderId="0" xfId="0" applyNumberFormat="1" applyFont="1" applyBorder="1" applyAlignment="1">
      <alignment/>
    </xf>
    <xf numFmtId="2" fontId="2" fillId="0" borderId="0" xfId="58" applyNumberFormat="1" applyFont="1" applyFill="1">
      <alignment/>
      <protection/>
    </xf>
    <xf numFmtId="2" fontId="2" fillId="0" borderId="0" xfId="58" applyNumberFormat="1" applyFont="1" applyFill="1" applyBorder="1">
      <alignment/>
      <protection/>
    </xf>
    <xf numFmtId="2" fontId="2" fillId="0" borderId="0" xfId="58" applyNumberFormat="1" applyFont="1" applyFill="1" applyBorder="1" applyAlignment="1">
      <alignment horizontal="right"/>
      <protection/>
    </xf>
    <xf numFmtId="0" fontId="62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59" applyFont="1" applyFill="1" applyBorder="1" applyAlignment="1">
      <alignment horizontal="right"/>
      <protection/>
    </xf>
    <xf numFmtId="177" fontId="0" fillId="0" borderId="0" xfId="59" applyNumberFormat="1" applyFont="1" applyFill="1" applyBorder="1" applyAlignment="1">
      <alignment horizontal="right" vertical="center"/>
      <protection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59" applyNumberFormat="1" applyFont="1" applyFill="1" applyBorder="1" applyAlignment="1">
      <alignment horizontal="right"/>
      <protection/>
    </xf>
    <xf numFmtId="0" fontId="0" fillId="0" borderId="0" xfId="59" applyFont="1" applyFill="1" applyBorder="1">
      <alignment/>
      <protection/>
    </xf>
    <xf numFmtId="10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2" fontId="0" fillId="0" borderId="0" xfId="59" applyNumberFormat="1" applyFont="1" applyFill="1" applyBorder="1">
      <alignment/>
      <protection/>
    </xf>
    <xf numFmtId="0" fontId="2" fillId="0" borderId="10" xfId="0" applyFont="1" applyFill="1" applyBorder="1" applyAlignment="1">
      <alignment horizontal="right"/>
    </xf>
    <xf numFmtId="0" fontId="18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22" fillId="35" borderId="0" xfId="54" applyFont="1" applyFill="1" applyAlignment="1" applyProtection="1">
      <alignment horizontal="left"/>
      <protection/>
    </xf>
    <xf numFmtId="0" fontId="22" fillId="35" borderId="0" xfId="54" applyFont="1" applyFill="1" applyAlignment="1" applyProtection="1">
      <alignment/>
      <protection/>
    </xf>
    <xf numFmtId="0" fontId="19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22" fillId="0" borderId="0" xfId="54" applyFont="1" applyFill="1" applyAlignment="1" applyProtection="1">
      <alignment horizontal="left"/>
      <protection/>
    </xf>
    <xf numFmtId="0" fontId="5" fillId="36" borderId="0" xfId="0" applyFont="1" applyFill="1" applyAlignment="1">
      <alignment/>
    </xf>
    <xf numFmtId="0" fontId="0" fillId="0" borderId="11" xfId="58" applyFont="1" applyFill="1" applyBorder="1">
      <alignment/>
      <protection/>
    </xf>
    <xf numFmtId="194" fontId="39" fillId="0" borderId="0" xfId="0" applyNumberFormat="1" applyFont="1" applyFill="1" applyAlignment="1">
      <alignment/>
    </xf>
    <xf numFmtId="177" fontId="39" fillId="0" borderId="0" xfId="64" applyNumberFormat="1" applyFont="1" applyAlignment="1">
      <alignment/>
    </xf>
    <xf numFmtId="177" fontId="39" fillId="0" borderId="0" xfId="64" applyNumberFormat="1" applyFont="1" applyFill="1" applyAlignment="1">
      <alignment/>
    </xf>
    <xf numFmtId="2" fontId="0" fillId="0" borderId="12" xfId="0" applyNumberFormat="1" applyFont="1" applyFill="1" applyBorder="1" applyAlignment="1">
      <alignment horizontal="right"/>
    </xf>
    <xf numFmtId="177" fontId="7" fillId="0" borderId="12" xfId="64" applyNumberFormat="1" applyFont="1" applyFill="1" applyBorder="1" applyAlignment="1">
      <alignment horizontal="right"/>
    </xf>
    <xf numFmtId="177" fontId="0" fillId="0" borderId="12" xfId="0" applyNumberForma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10" fontId="0" fillId="0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177" fontId="0" fillId="0" borderId="13" xfId="64" applyNumberFormat="1" applyFont="1" applyFill="1" applyBorder="1" applyAlignment="1">
      <alignment horizontal="right"/>
    </xf>
    <xf numFmtId="177" fontId="0" fillId="0" borderId="13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18" xfId="59" applyNumberFormat="1" applyFont="1" applyFill="1" applyBorder="1" applyAlignment="1">
      <alignment horizontal="right" vertical="center"/>
      <protection/>
    </xf>
    <xf numFmtId="0" fontId="2" fillId="0" borderId="19" xfId="59" applyFont="1" applyFill="1" applyBorder="1" applyAlignment="1">
      <alignment horizontal="center" wrapText="1"/>
      <protection/>
    </xf>
    <xf numFmtId="0" fontId="2" fillId="0" borderId="13" xfId="59" applyFont="1" applyFill="1" applyBorder="1" applyAlignment="1">
      <alignment horizontal="center" wrapText="1"/>
      <protection/>
    </xf>
    <xf numFmtId="0" fontId="2" fillId="0" borderId="13" xfId="59" applyFont="1" applyFill="1" applyBorder="1">
      <alignment/>
      <protection/>
    </xf>
    <xf numFmtId="43" fontId="0" fillId="0" borderId="13" xfId="44" applyFont="1" applyBorder="1" applyAlignment="1">
      <alignment/>
    </xf>
    <xf numFmtId="43" fontId="0" fillId="0" borderId="17" xfId="44" applyFont="1" applyBorder="1" applyAlignment="1">
      <alignment/>
    </xf>
    <xf numFmtId="0" fontId="0" fillId="0" borderId="12" xfId="59" applyFill="1" applyBorder="1">
      <alignment/>
      <protection/>
    </xf>
    <xf numFmtId="197" fontId="0" fillId="36" borderId="0" xfId="0" applyNumberFormat="1" applyFont="1" applyFill="1" applyBorder="1" applyAlignment="1" applyProtection="1">
      <alignment horizontal="right"/>
      <protection hidden="1"/>
    </xf>
    <xf numFmtId="197" fontId="0" fillId="36" borderId="10" xfId="0" applyNumberFormat="1" applyFont="1" applyFill="1" applyBorder="1" applyAlignment="1" applyProtection="1">
      <alignment horizontal="right"/>
      <protection hidden="1"/>
    </xf>
    <xf numFmtId="198" fontId="8" fillId="36" borderId="0" xfId="0" applyNumberFormat="1" applyFont="1" applyFill="1" applyBorder="1" applyAlignment="1">
      <alignment horizontal="right"/>
    </xf>
    <xf numFmtId="202" fontId="0" fillId="36" borderId="10" xfId="0" applyNumberFormat="1" applyFont="1" applyFill="1" applyBorder="1" applyAlignment="1" applyProtection="1">
      <alignment horizontal="right"/>
      <protection hidden="1"/>
    </xf>
    <xf numFmtId="0" fontId="65" fillId="0" borderId="0" xfId="0" applyFont="1" applyAlignment="1">
      <alignment horizontal="left" vertical="center" readingOrder="1"/>
    </xf>
    <xf numFmtId="0" fontId="65" fillId="0" borderId="0" xfId="0" applyFont="1" applyAlignment="1">
      <alignment horizontal="left" vertical="center" wrapText="1" readingOrder="1"/>
    </xf>
    <xf numFmtId="0" fontId="23" fillId="0" borderId="0" xfId="54" applyFont="1" applyAlignment="1" applyProtection="1">
      <alignment/>
      <protection/>
    </xf>
    <xf numFmtId="0" fontId="24" fillId="0" borderId="0" xfId="54" applyFont="1" applyAlignment="1" applyProtection="1">
      <alignment/>
      <protection/>
    </xf>
    <xf numFmtId="0" fontId="24" fillId="0" borderId="0" xfId="54" applyFont="1" applyFill="1" applyAlignment="1" applyProtection="1">
      <alignment/>
      <protection/>
    </xf>
    <xf numFmtId="0" fontId="24" fillId="0" borderId="0" xfId="54" applyFont="1" applyFill="1" applyBorder="1" applyAlignment="1" applyProtection="1">
      <alignment/>
      <protection/>
    </xf>
    <xf numFmtId="0" fontId="24" fillId="35" borderId="0" xfId="54" applyFont="1" applyFill="1" applyAlignment="1" applyProtection="1">
      <alignment/>
      <protection/>
    </xf>
    <xf numFmtId="193" fontId="0" fillId="0" borderId="0" xfId="0" applyNumberFormat="1" applyFont="1" applyFill="1" applyAlignment="1">
      <alignment/>
    </xf>
    <xf numFmtId="0" fontId="66" fillId="35" borderId="0" xfId="0" applyFont="1" applyFill="1" applyAlignment="1">
      <alignment/>
    </xf>
    <xf numFmtId="195" fontId="19" fillId="35" borderId="0" xfId="0" applyNumberFormat="1" applyFont="1" applyFill="1" applyAlignment="1">
      <alignment horizontal="left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9" fontId="62" fillId="0" borderId="0" xfId="64" applyFont="1" applyFill="1" applyBorder="1" applyAlignment="1">
      <alignment/>
    </xf>
    <xf numFmtId="177" fontId="62" fillId="0" borderId="0" xfId="64" applyNumberFormat="1" applyFont="1" applyFill="1" applyBorder="1" applyAlignment="1">
      <alignment/>
    </xf>
    <xf numFmtId="2" fontId="62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43" fontId="0" fillId="0" borderId="0" xfId="0" applyNumberFormat="1" applyFont="1" applyAlignment="1">
      <alignment/>
    </xf>
    <xf numFmtId="2" fontId="0" fillId="32" borderId="0" xfId="0" applyNumberFormat="1" applyFont="1" applyFill="1" applyAlignment="1">
      <alignment horizontal="right"/>
    </xf>
    <xf numFmtId="0" fontId="10" fillId="0" borderId="11" xfId="0" applyFont="1" applyFill="1" applyBorder="1" applyAlignment="1">
      <alignment/>
    </xf>
    <xf numFmtId="203" fontId="0" fillId="36" borderId="0" xfId="0" applyNumberFormat="1" applyFont="1" applyFill="1" applyBorder="1" applyAlignment="1" applyProtection="1">
      <alignment horizontal="right"/>
      <protection hidden="1"/>
    </xf>
    <xf numFmtId="177" fontId="39" fillId="0" borderId="0" xfId="64" applyNumberFormat="1" applyFont="1" applyBorder="1" applyAlignment="1">
      <alignment/>
    </xf>
    <xf numFmtId="0" fontId="0" fillId="0" borderId="13" xfId="59" applyFill="1" applyBorder="1" applyAlignment="1">
      <alignment horizontal="right" vertical="center"/>
      <protection/>
    </xf>
    <xf numFmtId="177" fontId="7" fillId="0" borderId="13" xfId="64" applyNumberFormat="1" applyFont="1" applyFill="1" applyBorder="1" applyAlignment="1">
      <alignment horizontal="right"/>
    </xf>
    <xf numFmtId="10" fontId="0" fillId="0" borderId="13" xfId="0" applyNumberFormat="1" applyBorder="1" applyAlignment="1">
      <alignment horizontal="right" vertical="center"/>
    </xf>
    <xf numFmtId="10" fontId="7" fillId="0" borderId="13" xfId="64" applyNumberFormat="1" applyFont="1" applyFill="1" applyBorder="1" applyAlignment="1">
      <alignment horizontal="right"/>
    </xf>
    <xf numFmtId="177" fontId="39" fillId="0" borderId="0" xfId="64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43" fontId="0" fillId="0" borderId="0" xfId="42" applyFont="1" applyFill="1" applyBorder="1" applyAlignment="1">
      <alignment/>
    </xf>
    <xf numFmtId="196" fontId="0" fillId="36" borderId="0" xfId="0" applyNumberFormat="1" applyFont="1" applyFill="1" applyBorder="1" applyAlignment="1" applyProtection="1">
      <alignment horizontal="right"/>
      <protection hidden="1"/>
    </xf>
    <xf numFmtId="43" fontId="39" fillId="0" borderId="0" xfId="42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/>
    </xf>
    <xf numFmtId="2" fontId="0" fillId="0" borderId="12" xfId="58" applyNumberFormat="1" applyFont="1" applyFill="1" applyBorder="1" applyAlignment="1">
      <alignment horizontal="right"/>
      <protection/>
    </xf>
    <xf numFmtId="2" fontId="0" fillId="0" borderId="12" xfId="0" applyNumberFormat="1" applyFill="1" applyBorder="1" applyAlignment="1">
      <alignment/>
    </xf>
    <xf numFmtId="2" fontId="16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2" fontId="0" fillId="32" borderId="0" xfId="0" applyNumberFormat="1" applyFont="1" applyFill="1" applyAlignment="1">
      <alignment/>
    </xf>
    <xf numFmtId="2" fontId="0" fillId="32" borderId="10" xfId="0" applyNumberFormat="1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2" fontId="0" fillId="32" borderId="0" xfId="0" applyNumberFormat="1" applyFont="1" applyFill="1" applyBorder="1" applyAlignment="1">
      <alignment horizontal="right"/>
    </xf>
    <xf numFmtId="43" fontId="0" fillId="0" borderId="10" xfId="0" applyNumberFormat="1" applyFont="1" applyBorder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3" fillId="0" borderId="0" xfId="54" applyFont="1" applyAlignment="1" applyProtection="1">
      <alignment/>
      <protection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center" readingOrder="1"/>
    </xf>
    <xf numFmtId="2" fontId="0" fillId="0" borderId="0" xfId="0" applyNumberFormat="1" applyFill="1" applyAlignment="1">
      <alignment/>
    </xf>
    <xf numFmtId="197" fontId="62" fillId="36" borderId="0" xfId="0" applyNumberFormat="1" applyFont="1" applyFill="1" applyBorder="1" applyAlignment="1" applyProtection="1">
      <alignment horizontal="right"/>
      <protection hidden="1"/>
    </xf>
    <xf numFmtId="2" fontId="62" fillId="0" borderId="0" xfId="58" applyNumberFormat="1" applyFont="1" applyFill="1" applyAlignment="1">
      <alignment horizontal="right"/>
      <protection/>
    </xf>
    <xf numFmtId="2" fontId="62" fillId="0" borderId="0" xfId="58" applyNumberFormat="1" applyFont="1" applyFill="1" applyBorder="1" applyAlignment="1">
      <alignment horizontal="right"/>
      <protection/>
    </xf>
    <xf numFmtId="2" fontId="62" fillId="0" borderId="10" xfId="58" applyNumberFormat="1" applyFont="1" applyFill="1" applyBorder="1" applyAlignment="1">
      <alignment horizontal="right"/>
      <protection/>
    </xf>
    <xf numFmtId="177" fontId="39" fillId="0" borderId="13" xfId="64" applyNumberFormat="1" applyFont="1" applyBorder="1" applyAlignment="1">
      <alignment/>
    </xf>
    <xf numFmtId="177" fontId="39" fillId="0" borderId="13" xfId="64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43" fontId="39" fillId="0" borderId="12" xfId="42" applyFont="1" applyFill="1" applyBorder="1" applyAlignment="1">
      <alignment/>
    </xf>
    <xf numFmtId="196" fontId="0" fillId="36" borderId="10" xfId="0" applyNumberFormat="1" applyFont="1" applyFill="1" applyBorder="1" applyAlignment="1" applyProtection="1">
      <alignment horizontal="right"/>
      <protection hidden="1"/>
    </xf>
    <xf numFmtId="0" fontId="0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59" applyFont="1" applyBorder="1" applyAlignment="1">
      <alignment horizontal="center"/>
      <protection/>
    </xf>
    <xf numFmtId="0" fontId="2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59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exchange" xfId="59"/>
    <cellStyle name="Normal_table_541" xfId="60"/>
    <cellStyle name="Normal_table_561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-0.02025"/>
          <c:w val="0.896"/>
          <c:h val="0.9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'Hide me please'!$B$5</c:f>
              <c:strCache>
                <c:ptCount val="1"/>
                <c:pt idx="0">
                  <c:v>Price (excl tax)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'Hide me please'!$A$6:$A$33</c:f>
              <c:strCache>
                <c:ptCount val="28"/>
                <c:pt idx="0">
                  <c:v>Canada</c:v>
                </c:pt>
                <c:pt idx="1">
                  <c:v>Korea</c:v>
                </c:pt>
                <c:pt idx="2">
                  <c:v>Turkey</c:v>
                </c:pt>
                <c:pt idx="3">
                  <c:v>Norway</c:v>
                </c:pt>
                <c:pt idx="4">
                  <c:v>Hungary</c:v>
                </c:pt>
                <c:pt idx="5">
                  <c:v>USA</c:v>
                </c:pt>
                <c:pt idx="6">
                  <c:v>Czech Rep</c:v>
                </c:pt>
                <c:pt idx="7">
                  <c:v>Poland</c:v>
                </c:pt>
                <c:pt idx="8">
                  <c:v>Slovakia</c:v>
                </c:pt>
                <c:pt idx="9">
                  <c:v>Netherlands</c:v>
                </c:pt>
                <c:pt idx="10">
                  <c:v>Luxembourg</c:v>
                </c:pt>
                <c:pt idx="11">
                  <c:v>Sweden</c:v>
                </c:pt>
                <c:pt idx="12">
                  <c:v>Finland</c:v>
                </c:pt>
                <c:pt idx="13">
                  <c:v>France</c:v>
                </c:pt>
                <c:pt idx="14">
                  <c:v>Greece</c:v>
                </c:pt>
                <c:pt idx="15">
                  <c:v>UK</c:v>
                </c:pt>
                <c:pt idx="16">
                  <c:v>Switzerland</c:v>
                </c:pt>
                <c:pt idx="17">
                  <c:v>Japan</c:v>
                </c:pt>
                <c:pt idx="18">
                  <c:v>Austria</c:v>
                </c:pt>
                <c:pt idx="19">
                  <c:v>New Zealand</c:v>
                </c:pt>
                <c:pt idx="20">
                  <c:v>Australia</c:v>
                </c:pt>
                <c:pt idx="21">
                  <c:v>Ireland</c:v>
                </c:pt>
                <c:pt idx="22">
                  <c:v>Portugal</c:v>
                </c:pt>
                <c:pt idx="23">
                  <c:v>Spain</c:v>
                </c:pt>
                <c:pt idx="24">
                  <c:v>Italy</c:v>
                </c:pt>
                <c:pt idx="25">
                  <c:v>Belgium</c:v>
                </c:pt>
                <c:pt idx="26">
                  <c:v>Denmark</c:v>
                </c:pt>
                <c:pt idx="27">
                  <c:v>Germany</c:v>
                </c:pt>
              </c:strCache>
            </c:strRef>
          </c:cat>
          <c:val>
            <c:numRef>
              <c:f>'Hide me please'!$B$6:$B$33</c:f>
              <c:numCache>
                <c:ptCount val="28"/>
                <c:pt idx="0">
                  <c:v>7.568127856955951</c:v>
                </c:pt>
                <c:pt idx="1">
                  <c:v>7.452465945660625</c:v>
                </c:pt>
                <c:pt idx="2">
                  <c:v>6.685243034460076</c:v>
                </c:pt>
                <c:pt idx="3">
                  <c:v>5.474119748431599</c:v>
                </c:pt>
                <c:pt idx="4">
                  <c:v>7.879325092206019</c:v>
                </c:pt>
                <c:pt idx="5">
                  <c:v>9.540283579464687</c:v>
                </c:pt>
                <c:pt idx="6">
                  <c:v>10.383870321186617</c:v>
                </c:pt>
                <c:pt idx="7">
                  <c:v>9.944180397439322</c:v>
                </c:pt>
                <c:pt idx="8">
                  <c:v>10.771035273238365</c:v>
                </c:pt>
                <c:pt idx="9">
                  <c:v>10.88513407644348</c:v>
                </c:pt>
                <c:pt idx="10">
                  <c:v>9.594269806399948</c:v>
                </c:pt>
                <c:pt idx="11">
                  <c:v>8.537453810972936</c:v>
                </c:pt>
                <c:pt idx="12">
                  <c:v>9.462647191947987</c:v>
                </c:pt>
                <c:pt idx="13">
                  <c:v>9.37493963382712</c:v>
                </c:pt>
                <c:pt idx="14">
                  <c:v>9.756216878861993</c:v>
                </c:pt>
                <c:pt idx="15">
                  <c:v>14.9697595</c:v>
                </c:pt>
                <c:pt idx="16">
                  <c:v>13.49553140425273</c:v>
                </c:pt>
                <c:pt idx="17">
                  <c:v>14.470540678338024</c:v>
                </c:pt>
                <c:pt idx="18">
                  <c:v>10.614291253828174</c:v>
                </c:pt>
                <c:pt idx="19">
                  <c:v>15.79942908712958</c:v>
                </c:pt>
                <c:pt idx="20">
                  <c:v>16.758631619846376</c:v>
                </c:pt>
                <c:pt idx="21">
                  <c:v>16.425322065864194</c:v>
                </c:pt>
                <c:pt idx="22">
                  <c:v>9.56800811897367</c:v>
                </c:pt>
                <c:pt idx="23">
                  <c:v>17.887883409982607</c:v>
                </c:pt>
                <c:pt idx="24">
                  <c:v>14.93391431476507</c:v>
                </c:pt>
                <c:pt idx="25">
                  <c:v>15.90216833052177</c:v>
                </c:pt>
                <c:pt idx="26">
                  <c:v>9.36152917457424</c:v>
                </c:pt>
                <c:pt idx="27">
                  <c:v>12.159161278366359</c:v>
                </c:pt>
              </c:numCache>
            </c:numRef>
          </c:val>
        </c:ser>
        <c:ser>
          <c:idx val="1"/>
          <c:order val="1"/>
          <c:tx>
            <c:strRef>
              <c:f>'Hide me please'!$C$5</c:f>
              <c:strCache>
                <c:ptCount val="1"/>
                <c:pt idx="0">
                  <c:v>Tax Component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'Hide me please'!$A$6:$A$33</c:f>
              <c:strCache>
                <c:ptCount val="28"/>
                <c:pt idx="0">
                  <c:v>Canada</c:v>
                </c:pt>
                <c:pt idx="1">
                  <c:v>Korea</c:v>
                </c:pt>
                <c:pt idx="2">
                  <c:v>Turkey</c:v>
                </c:pt>
                <c:pt idx="3">
                  <c:v>Norway</c:v>
                </c:pt>
                <c:pt idx="4">
                  <c:v>Hungary</c:v>
                </c:pt>
                <c:pt idx="5">
                  <c:v>USA</c:v>
                </c:pt>
                <c:pt idx="6">
                  <c:v>Czech Rep</c:v>
                </c:pt>
                <c:pt idx="7">
                  <c:v>Poland</c:v>
                </c:pt>
                <c:pt idx="8">
                  <c:v>Slovakia</c:v>
                </c:pt>
                <c:pt idx="9">
                  <c:v>Netherlands</c:v>
                </c:pt>
                <c:pt idx="10">
                  <c:v>Luxembourg</c:v>
                </c:pt>
                <c:pt idx="11">
                  <c:v>Sweden</c:v>
                </c:pt>
                <c:pt idx="12">
                  <c:v>Finland</c:v>
                </c:pt>
                <c:pt idx="13">
                  <c:v>France</c:v>
                </c:pt>
                <c:pt idx="14">
                  <c:v>Greece</c:v>
                </c:pt>
                <c:pt idx="15">
                  <c:v>UK</c:v>
                </c:pt>
                <c:pt idx="16">
                  <c:v>Switzerland</c:v>
                </c:pt>
                <c:pt idx="17">
                  <c:v>Japan</c:v>
                </c:pt>
                <c:pt idx="18">
                  <c:v>Austria</c:v>
                </c:pt>
                <c:pt idx="19">
                  <c:v>New Zealand</c:v>
                </c:pt>
                <c:pt idx="20">
                  <c:v>Australia</c:v>
                </c:pt>
                <c:pt idx="21">
                  <c:v>Ireland</c:v>
                </c:pt>
                <c:pt idx="22">
                  <c:v>Portugal</c:v>
                </c:pt>
                <c:pt idx="23">
                  <c:v>Spain</c:v>
                </c:pt>
                <c:pt idx="24">
                  <c:v>Italy</c:v>
                </c:pt>
                <c:pt idx="25">
                  <c:v>Belgium</c:v>
                </c:pt>
                <c:pt idx="26">
                  <c:v>Denmark</c:v>
                </c:pt>
                <c:pt idx="27">
                  <c:v>Germany</c:v>
                </c:pt>
              </c:strCache>
            </c:strRef>
          </c:cat>
          <c:val>
            <c:numRef>
              <c:f>'Hide me please'!$C$6:$C$33</c:f>
              <c:numCache>
                <c:ptCount val="28"/>
                <c:pt idx="0">
                  <c:v>0.8948547621685234</c:v>
                </c:pt>
                <c:pt idx="1">
                  <c:v>1.0209864196668255</c:v>
                </c:pt>
                <c:pt idx="2">
                  <c:v>1.8344319146186043</c:v>
                </c:pt>
                <c:pt idx="3">
                  <c:v>3.2838826034119943</c:v>
                </c:pt>
                <c:pt idx="4">
                  <c:v>2.1274177754614767</c:v>
                </c:pt>
                <c:pt idx="5">
                  <c:v>0.47701417897323495</c:v>
                </c:pt>
                <c:pt idx="6">
                  <c:v>2.2946128531947405</c:v>
                </c:pt>
                <c:pt idx="7">
                  <c:v>2.792634528689831</c:v>
                </c:pt>
                <c:pt idx="8">
                  <c:v>2.154201312092022</c:v>
                </c:pt>
                <c:pt idx="9">
                  <c:v>2.383326568841106</c:v>
                </c:pt>
                <c:pt idx="10">
                  <c:v>3.869221947471514</c:v>
                </c:pt>
                <c:pt idx="11">
                  <c:v>5.312001671457805</c:v>
                </c:pt>
                <c:pt idx="12">
                  <c:v>4.716628737466182</c:v>
                </c:pt>
                <c:pt idx="13">
                  <c:v>5.265477082864393</c:v>
                </c:pt>
                <c:pt idx="14">
                  <c:v>5.808209869111648</c:v>
                </c:pt>
                <c:pt idx="15">
                  <c:v>0.748488</c:v>
                </c:pt>
                <c:pt idx="16">
                  <c:v>2.3571635289102737</c:v>
                </c:pt>
                <c:pt idx="17">
                  <c:v>1.4225835607449717</c:v>
                </c:pt>
                <c:pt idx="18">
                  <c:v>6.617962739213478</c:v>
                </c:pt>
                <c:pt idx="19">
                  <c:v>2.346451928818608</c:v>
                </c:pt>
                <c:pt idx="20">
                  <c:v>1.6520582875246284</c:v>
                </c:pt>
                <c:pt idx="21">
                  <c:v>2.21741844606456</c:v>
                </c:pt>
                <c:pt idx="22">
                  <c:v>10.189534721395566</c:v>
                </c:pt>
                <c:pt idx="23">
                  <c:v>4.863064781944686</c:v>
                </c:pt>
                <c:pt idx="24">
                  <c:v>8.528137032654138</c:v>
                </c:pt>
                <c:pt idx="25">
                  <c:v>8.934659730417879</c:v>
                </c:pt>
                <c:pt idx="26">
                  <c:v>15.909953238764079</c:v>
                </c:pt>
                <c:pt idx="27">
                  <c:v>14.52271314673131</c:v>
                </c:pt>
              </c:numCache>
            </c:numRef>
          </c:val>
        </c:ser>
        <c:overlap val="100"/>
        <c:gapWidth val="10"/>
        <c:axId val="29663093"/>
        <c:axId val="50075890"/>
      </c:barChart>
      <c:lineChart>
        <c:grouping val="standard"/>
        <c:varyColors val="0"/>
        <c:ser>
          <c:idx val="2"/>
          <c:order val="2"/>
          <c:tx>
            <c:strRef>
              <c:f>'Hide me please'!$E$5</c:f>
              <c:strCache>
                <c:ptCount val="1"/>
                <c:pt idx="0">
                  <c:v>IEA Median (including taxes)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'Hide me please'!$A$6:$A$17</c:f>
              <c:strCache>
                <c:ptCount val="12"/>
                <c:pt idx="0">
                  <c:v>Canada</c:v>
                </c:pt>
                <c:pt idx="1">
                  <c:v>Korea</c:v>
                </c:pt>
                <c:pt idx="2">
                  <c:v>Turkey</c:v>
                </c:pt>
                <c:pt idx="3">
                  <c:v>Norway</c:v>
                </c:pt>
                <c:pt idx="4">
                  <c:v>Hungary</c:v>
                </c:pt>
                <c:pt idx="5">
                  <c:v>USA</c:v>
                </c:pt>
                <c:pt idx="6">
                  <c:v>Czech Rep</c:v>
                </c:pt>
                <c:pt idx="7">
                  <c:v>Poland</c:v>
                </c:pt>
                <c:pt idx="8">
                  <c:v>Slovakia</c:v>
                </c:pt>
                <c:pt idx="9">
                  <c:v>Netherlands</c:v>
                </c:pt>
                <c:pt idx="10">
                  <c:v>Luxembourg</c:v>
                </c:pt>
                <c:pt idx="11">
                  <c:v>Sweden</c:v>
                </c:pt>
              </c:strCache>
            </c:strRef>
          </c:cat>
          <c:val>
            <c:numRef>
              <c:f>'Hide me please'!$E$6:$E$33</c:f>
              <c:numCache>
                <c:ptCount val="28"/>
                <c:pt idx="0">
                  <c:v>15.102421732332576</c:v>
                </c:pt>
                <c:pt idx="1">
                  <c:v>15.102421732332576</c:v>
                </c:pt>
                <c:pt idx="2">
                  <c:v>15.102421732332576</c:v>
                </c:pt>
                <c:pt idx="3">
                  <c:v>15.102421732332576</c:v>
                </c:pt>
                <c:pt idx="4">
                  <c:v>15.102421732332576</c:v>
                </c:pt>
                <c:pt idx="5">
                  <c:v>15.102421732332576</c:v>
                </c:pt>
                <c:pt idx="6">
                  <c:v>15.102421732332576</c:v>
                </c:pt>
                <c:pt idx="7">
                  <c:v>15.102421732332576</c:v>
                </c:pt>
                <c:pt idx="8">
                  <c:v>15.102421732332576</c:v>
                </c:pt>
                <c:pt idx="9">
                  <c:v>15.102421732332576</c:v>
                </c:pt>
                <c:pt idx="10">
                  <c:v>15.102421732332576</c:v>
                </c:pt>
                <c:pt idx="11">
                  <c:v>15.102421732332576</c:v>
                </c:pt>
                <c:pt idx="12">
                  <c:v>15.102421732332576</c:v>
                </c:pt>
                <c:pt idx="13">
                  <c:v>15.102421732332576</c:v>
                </c:pt>
                <c:pt idx="14">
                  <c:v>15.102421732332576</c:v>
                </c:pt>
                <c:pt idx="15">
                  <c:v>15.102421732332576</c:v>
                </c:pt>
                <c:pt idx="16">
                  <c:v>15.102421732332576</c:v>
                </c:pt>
                <c:pt idx="17">
                  <c:v>15.102421732332576</c:v>
                </c:pt>
                <c:pt idx="18">
                  <c:v>15.102421732332576</c:v>
                </c:pt>
                <c:pt idx="19">
                  <c:v>15.102421732332576</c:v>
                </c:pt>
                <c:pt idx="20">
                  <c:v>15.102421732332576</c:v>
                </c:pt>
                <c:pt idx="21">
                  <c:v>15.102421732332576</c:v>
                </c:pt>
                <c:pt idx="22">
                  <c:v>15.102421732332576</c:v>
                </c:pt>
                <c:pt idx="23">
                  <c:v>15.102421732332576</c:v>
                </c:pt>
                <c:pt idx="24">
                  <c:v>15.102421732332576</c:v>
                </c:pt>
                <c:pt idx="25">
                  <c:v>15.102421732332576</c:v>
                </c:pt>
                <c:pt idx="26">
                  <c:v>15.102421732332576</c:v>
                </c:pt>
                <c:pt idx="27">
                  <c:v>15.102421732332576</c:v>
                </c:pt>
              </c:numCache>
            </c:numRef>
          </c:val>
          <c:smooth val="0"/>
        </c:ser>
        <c:axId val="29663093"/>
        <c:axId val="50075890"/>
      </c:lineChart>
      <c:catAx>
        <c:axId val="296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50075890"/>
        <c:crosses val="autoZero"/>
        <c:auto val="1"/>
        <c:lblOffset val="100"/>
        <c:tickLblSkip val="1"/>
        <c:noMultiLvlLbl val="0"/>
      </c:catAx>
      <c:valAx>
        <c:axId val="5007589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Pence per kWh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966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"/>
          <c:y val="0.00475"/>
          <c:w val="0.506"/>
          <c:h val="0.2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405"/>
          <c:w val="0.91275"/>
          <c:h val="0.9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'Hide me please'!$B$5</c:f>
              <c:strCache>
                <c:ptCount val="1"/>
                <c:pt idx="0">
                  <c:v>Price (excl tax)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'Hide me please'!$A$6:$A$33</c:f>
              <c:strCache/>
            </c:strRef>
          </c:cat>
          <c:val>
            <c:numRef>
              <c:f>'Hide me please'!$B$6:$B$33</c:f>
              <c:numCache/>
            </c:numRef>
          </c:val>
        </c:ser>
        <c:ser>
          <c:idx val="1"/>
          <c:order val="1"/>
          <c:tx>
            <c:strRef>
              <c:f>'Hide me please'!$C$5</c:f>
              <c:strCache>
                <c:ptCount val="1"/>
                <c:pt idx="0">
                  <c:v>Tax Component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'Hide me please'!$A$6:$A$33</c:f>
              <c:strCache/>
            </c:strRef>
          </c:cat>
          <c:val>
            <c:numRef>
              <c:f>'Hide me please'!$C$6:$C$33</c:f>
              <c:numCache/>
            </c:numRef>
          </c:val>
        </c:ser>
        <c:overlap val="100"/>
        <c:gapWidth val="10"/>
        <c:axId val="47006795"/>
        <c:axId val="7108560"/>
      </c:barChart>
      <c:lineChart>
        <c:grouping val="standard"/>
        <c:varyColors val="0"/>
        <c:ser>
          <c:idx val="2"/>
          <c:order val="2"/>
          <c:tx>
            <c:strRef>
              <c:f>'Hide me please'!$E$5</c:f>
              <c:strCache>
                <c:ptCount val="1"/>
                <c:pt idx="0">
                  <c:v>IEA Median (including taxes)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'Hide me please'!$A$6:$A$17</c:f>
              <c:strCache/>
            </c:strRef>
          </c:cat>
          <c:val>
            <c:numRef>
              <c:f>'Hide me please'!$E$6:$E$33</c:f>
              <c:numCache/>
            </c:numRef>
          </c:val>
          <c:smooth val="0"/>
        </c:ser>
        <c:axId val="47006795"/>
        <c:axId val="7108560"/>
      </c:lineChart>
      <c:catAx>
        <c:axId val="47006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7108560"/>
        <c:crosses val="autoZero"/>
        <c:auto val="1"/>
        <c:lblOffset val="100"/>
        <c:tickLblSkip val="1"/>
        <c:noMultiLvlLbl val="0"/>
      </c:catAx>
      <c:valAx>
        <c:axId val="710856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Pence per kWh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7006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"/>
          <c:y val="0.00475"/>
          <c:w val="0.506"/>
          <c:h val="0.2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1</xdr:row>
      <xdr:rowOff>104775</xdr:rowOff>
    </xdr:from>
    <xdr:to>
      <xdr:col>13</xdr:col>
      <xdr:colOff>38100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667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733425</xdr:colOff>
      <xdr:row>6</xdr:row>
      <xdr:rowOff>123825</xdr:rowOff>
    </xdr:to>
    <xdr:pic>
      <xdr:nvPicPr>
        <xdr:cNvPr id="2" name="Picture 3" descr="cid:image008.png@01D1E118.4F0CD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12</xdr:col>
      <xdr:colOff>142875</xdr:colOff>
      <xdr:row>51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7353300"/>
          <a:ext cx="7058025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Prices converted to pounds sterling using annual average exchange rates.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Prices include all taxes where not refundable on purchase.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 Some prices taken from Eurostat.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Prices excluding taxes have been estimated using a weighted average of general sales taxes and fuel taxes levied by individual states.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For EU comparisons, BEIS recommends use of the Eurostat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in Table 5.6.1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   Data unavailable.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  BEIS estimates that the price is likely to be below the IEA median.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+/- BEIS estimates that the price is likely to be around the IEA median.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  BEIS estimates that the price is likely to exceed the IEA median.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161925</xdr:rowOff>
    </xdr:from>
    <xdr:ext cx="5705475" cy="190500"/>
    <xdr:sp>
      <xdr:nvSpPr>
        <xdr:cNvPr id="1" name="Text Box 1"/>
        <xdr:cNvSpPr txBox="1">
          <a:spLocks noChangeArrowheads="1"/>
        </xdr:cNvSpPr>
      </xdr:nvSpPr>
      <xdr:spPr>
        <a:xfrm>
          <a:off x="0" y="6448425"/>
          <a:ext cx="5705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Derived from the International Energy Agency publication, Energy Prices and Taxes
</a:t>
          </a:r>
        </a:p>
      </xdr:txBody>
    </xdr:sp>
    <xdr:clientData/>
  </xdr:oneCellAnchor>
  <xdr:twoCellAnchor>
    <xdr:from>
      <xdr:col>0</xdr:col>
      <xdr:colOff>0</xdr:colOff>
      <xdr:row>43</xdr:row>
      <xdr:rowOff>0</xdr:rowOff>
    </xdr:from>
    <xdr:to>
      <xdr:col>1</xdr:col>
      <xdr:colOff>0</xdr:colOff>
      <xdr:row>49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6781800"/>
          <a:ext cx="12096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  Prices converted to pounds sterling using annual average exchange rates.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Prices include all taxes where not refundable on purchase.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  Prices excluding taxes have been estimated using a weighted average of general sales taxes and fuel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taxes levied by individual states.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   Data unavailable.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  DECC estimates that the price is likely to exceed the IEA median.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+/- DECC estimates that the price is likely to be around the IEA median.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  DECC estimates that the price is likely to be below the IEA median.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114300</xdr:rowOff>
    </xdr:from>
    <xdr:to>
      <xdr:col>11</xdr:col>
      <xdr:colOff>171450</xdr:colOff>
      <xdr:row>27</xdr:row>
      <xdr:rowOff>85725</xdr:rowOff>
    </xdr:to>
    <xdr:graphicFrame>
      <xdr:nvGraphicFramePr>
        <xdr:cNvPr id="1" name="Chart 24"/>
        <xdr:cNvGraphicFramePr/>
      </xdr:nvGraphicFramePr>
      <xdr:xfrm>
        <a:off x="57150" y="304800"/>
        <a:ext cx="66103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12</xdr:row>
      <xdr:rowOff>114300</xdr:rowOff>
    </xdr:from>
    <xdr:to>
      <xdr:col>25</xdr:col>
      <xdr:colOff>38100</xdr:colOff>
      <xdr:row>35</xdr:row>
      <xdr:rowOff>152400</xdr:rowOff>
    </xdr:to>
    <xdr:graphicFrame>
      <xdr:nvGraphicFramePr>
        <xdr:cNvPr id="1" name="Chart 24"/>
        <xdr:cNvGraphicFramePr/>
      </xdr:nvGraphicFramePr>
      <xdr:xfrm>
        <a:off x="6896100" y="2095500"/>
        <a:ext cx="6648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quarterly-energy-prices" TargetMode="External" /><Relationship Id="rId2" Type="http://schemas.openxmlformats.org/officeDocument/2006/relationships/hyperlink" Target="https://www.gov.uk/government/statistical-data-sets/international-domestic-energy-prices" TargetMode="External" /><Relationship Id="rId3" Type="http://schemas.openxmlformats.org/officeDocument/2006/relationships/hyperlink" Target="https://www.gov.uk/government/statistics/international-comparisons-data-sources-and-methodologies" TargetMode="External" /><Relationship Id="rId4" Type="http://schemas.openxmlformats.org/officeDocument/2006/relationships/hyperlink" Target="https://www.gov.uk/government/statistics/energy-statistics-revisions-policy" TargetMode="External" /><Relationship Id="rId5" Type="http://schemas.openxmlformats.org/officeDocument/2006/relationships/hyperlink" Target="https://www.gov.uk/government/uploads/system/uploads/attachment_data/file/338757/Annex_B.pdf" TargetMode="External" /><Relationship Id="rId6" Type="http://schemas.openxmlformats.org/officeDocument/2006/relationships/hyperlink" Target="mailto:susan.lomas@decc.gsi.gov.uk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M3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3" width="8.8515625" style="192" customWidth="1"/>
    <col min="4" max="4" width="14.00390625" style="192" customWidth="1"/>
    <col min="5" max="5" width="14.421875" style="192" customWidth="1"/>
    <col min="6" max="16384" width="8.8515625" style="192" customWidth="1"/>
  </cols>
  <sheetData>
    <row r="10" spans="2:13" ht="17.25">
      <c r="B10" s="203" t="s">
        <v>111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2:13" ht="15"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</row>
    <row r="12" spans="2:13" ht="15">
      <c r="B12" s="204" t="s">
        <v>85</v>
      </c>
      <c r="C12" s="205"/>
      <c r="D12" s="205"/>
      <c r="E12" s="247">
        <v>43370</v>
      </c>
      <c r="F12" s="204"/>
      <c r="G12" s="204"/>
      <c r="H12" s="204"/>
      <c r="I12" s="204"/>
      <c r="J12" s="204"/>
      <c r="K12" s="204"/>
      <c r="L12" s="204"/>
      <c r="M12" s="204"/>
    </row>
    <row r="13" spans="2:13" ht="15">
      <c r="B13" s="204" t="s">
        <v>86</v>
      </c>
      <c r="C13" s="205"/>
      <c r="D13" s="205"/>
      <c r="E13" s="204" t="s">
        <v>130</v>
      </c>
      <c r="F13" s="204"/>
      <c r="G13" s="204"/>
      <c r="H13" s="204"/>
      <c r="I13" s="204"/>
      <c r="J13" s="204"/>
      <c r="K13" s="204"/>
      <c r="L13" s="204"/>
      <c r="M13" s="204"/>
    </row>
    <row r="14" spans="2:13" ht="15">
      <c r="B14" s="204" t="s">
        <v>87</v>
      </c>
      <c r="C14" s="205"/>
      <c r="D14" s="205"/>
      <c r="E14" s="247">
        <v>43454</v>
      </c>
      <c r="F14" s="204"/>
      <c r="G14" s="204"/>
      <c r="H14" s="204"/>
      <c r="I14" s="204"/>
      <c r="J14" s="204"/>
      <c r="K14" s="204"/>
      <c r="L14" s="204"/>
      <c r="M14" s="204"/>
    </row>
    <row r="15" spans="2:13" ht="15">
      <c r="B15" s="205"/>
      <c r="C15" s="205"/>
      <c r="D15" s="205"/>
      <c r="E15" s="205"/>
      <c r="F15" s="204"/>
      <c r="G15" s="204"/>
      <c r="H15" s="204"/>
      <c r="I15" s="204"/>
      <c r="J15" s="204"/>
      <c r="K15" s="204"/>
      <c r="L15" s="204"/>
      <c r="M15" s="204"/>
    </row>
    <row r="16" spans="2:13" ht="15">
      <c r="B16" s="206" t="s">
        <v>88</v>
      </c>
      <c r="C16" s="205"/>
      <c r="D16" s="205"/>
      <c r="E16" s="207"/>
      <c r="F16" s="204"/>
      <c r="G16" s="204"/>
      <c r="H16" s="204"/>
      <c r="I16" s="204"/>
      <c r="J16" s="204"/>
      <c r="K16" s="204"/>
      <c r="L16" s="204"/>
      <c r="M16" s="204"/>
    </row>
    <row r="17" spans="2:13" ht="15">
      <c r="B17" s="204" t="s">
        <v>23</v>
      </c>
      <c r="C17" s="204"/>
      <c r="D17" s="204"/>
      <c r="E17" s="207" t="s">
        <v>89</v>
      </c>
      <c r="F17" s="204"/>
      <c r="G17" s="204"/>
      <c r="H17" s="204"/>
      <c r="I17" s="204"/>
      <c r="J17" s="204"/>
      <c r="K17" s="204"/>
      <c r="L17" s="204"/>
      <c r="M17" s="204"/>
    </row>
    <row r="18" spans="2:13" ht="15">
      <c r="B18" s="204" t="s">
        <v>90</v>
      </c>
      <c r="C18" s="204"/>
      <c r="D18" s="204"/>
      <c r="E18" s="207" t="s">
        <v>113</v>
      </c>
      <c r="F18" s="204"/>
      <c r="G18" s="204"/>
      <c r="H18" s="204"/>
      <c r="I18" s="204"/>
      <c r="J18" s="204"/>
      <c r="K18" s="204"/>
      <c r="L18" s="204"/>
      <c r="M18" s="204"/>
    </row>
    <row r="19" spans="2:13" ht="15">
      <c r="B19" s="204" t="s">
        <v>91</v>
      </c>
      <c r="C19" s="204"/>
      <c r="D19" s="204"/>
      <c r="E19" s="207" t="s">
        <v>92</v>
      </c>
      <c r="F19" s="204"/>
      <c r="G19" s="204"/>
      <c r="H19" s="204"/>
      <c r="I19" s="204"/>
      <c r="J19" s="204"/>
      <c r="K19" s="204"/>
      <c r="L19" s="204"/>
      <c r="M19" s="204"/>
    </row>
    <row r="20" spans="2:13" ht="15">
      <c r="B20" s="204" t="s">
        <v>93</v>
      </c>
      <c r="C20" s="204"/>
      <c r="D20" s="204"/>
      <c r="E20" s="207" t="s">
        <v>94</v>
      </c>
      <c r="F20" s="204"/>
      <c r="G20" s="204"/>
      <c r="H20" s="204"/>
      <c r="I20" s="204"/>
      <c r="J20" s="204"/>
      <c r="K20" s="204"/>
      <c r="L20" s="204"/>
      <c r="M20" s="204"/>
    </row>
    <row r="21" spans="2:13" ht="15">
      <c r="B21" s="204"/>
      <c r="C21" s="204"/>
      <c r="D21" s="204"/>
      <c r="E21" s="207" t="s">
        <v>95</v>
      </c>
      <c r="F21" s="204"/>
      <c r="G21" s="204"/>
      <c r="H21" s="204"/>
      <c r="I21" s="204"/>
      <c r="J21" s="204"/>
      <c r="K21" s="204"/>
      <c r="L21" s="204"/>
      <c r="M21" s="204"/>
    </row>
    <row r="22" spans="2:13" ht="15">
      <c r="B22" s="204"/>
      <c r="C22" s="204"/>
      <c r="D22" s="204"/>
      <c r="E22" s="207" t="s">
        <v>96</v>
      </c>
      <c r="F22" s="204"/>
      <c r="G22" s="204"/>
      <c r="H22" s="204"/>
      <c r="I22" s="204"/>
      <c r="J22" s="204"/>
      <c r="K22" s="204"/>
      <c r="L22" s="204"/>
      <c r="M22" s="204"/>
    </row>
    <row r="23" spans="2:13" ht="15">
      <c r="B23" s="204"/>
      <c r="C23" s="204"/>
      <c r="D23" s="204"/>
      <c r="E23" s="207"/>
      <c r="F23" s="204"/>
      <c r="G23" s="204"/>
      <c r="H23" s="204"/>
      <c r="I23" s="204"/>
      <c r="J23" s="204"/>
      <c r="K23" s="204"/>
      <c r="L23" s="204"/>
      <c r="M23" s="204"/>
    </row>
    <row r="24" spans="2:13" ht="15">
      <c r="B24" s="206" t="s">
        <v>97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</row>
    <row r="25" spans="2:13" ht="15">
      <c r="B25" s="204" t="s">
        <v>114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</row>
    <row r="26" spans="2:13" ht="15">
      <c r="B26" s="204" t="s">
        <v>98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2:13" ht="15"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</row>
    <row r="28" spans="2:13" ht="15">
      <c r="B28" s="206" t="s">
        <v>99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2:13" ht="15">
      <c r="B29" s="204" t="s">
        <v>100</v>
      </c>
      <c r="C29" s="204"/>
      <c r="D29" s="204"/>
      <c r="E29" s="207" t="s">
        <v>101</v>
      </c>
      <c r="F29" s="204"/>
      <c r="G29" s="204"/>
      <c r="H29" s="204"/>
      <c r="I29" s="204"/>
      <c r="J29" s="204"/>
      <c r="K29" s="204"/>
      <c r="L29" s="204"/>
      <c r="M29" s="204"/>
    </row>
    <row r="30" spans="2:13" ht="15">
      <c r="B30" s="204" t="s">
        <v>102</v>
      </c>
      <c r="C30" s="204"/>
      <c r="D30" s="204"/>
      <c r="E30" s="207" t="s">
        <v>112</v>
      </c>
      <c r="F30" s="204"/>
      <c r="G30" s="204"/>
      <c r="H30" s="204"/>
      <c r="I30" s="204"/>
      <c r="J30" s="204"/>
      <c r="K30" s="204"/>
      <c r="L30" s="204"/>
      <c r="M30" s="204"/>
    </row>
    <row r="31" spans="2:13" ht="15">
      <c r="B31" s="204" t="s">
        <v>103</v>
      </c>
      <c r="C31" s="204"/>
      <c r="D31" s="204"/>
      <c r="E31" s="207" t="s">
        <v>104</v>
      </c>
      <c r="F31" s="204"/>
      <c r="G31" s="204"/>
      <c r="H31" s="204"/>
      <c r="I31" s="204"/>
      <c r="J31" s="204"/>
      <c r="K31" s="204"/>
      <c r="L31" s="204"/>
      <c r="M31" s="204"/>
    </row>
    <row r="32" spans="2:13" ht="15">
      <c r="B32" s="204" t="s">
        <v>105</v>
      </c>
      <c r="C32" s="204"/>
      <c r="D32" s="204"/>
      <c r="E32" s="207" t="s">
        <v>106</v>
      </c>
      <c r="F32" s="204"/>
      <c r="G32" s="204"/>
      <c r="H32" s="204"/>
      <c r="I32" s="204"/>
      <c r="J32" s="204"/>
      <c r="K32" s="204"/>
      <c r="L32" s="204"/>
      <c r="M32" s="204"/>
    </row>
    <row r="33" spans="2:13" ht="15">
      <c r="B33" s="204" t="s">
        <v>107</v>
      </c>
      <c r="C33" s="204"/>
      <c r="D33" s="204"/>
      <c r="E33" s="208" t="s">
        <v>108</v>
      </c>
      <c r="F33" s="204"/>
      <c r="G33" s="204"/>
      <c r="H33" s="204"/>
      <c r="I33" s="204"/>
      <c r="J33" s="204"/>
      <c r="K33" s="204"/>
      <c r="L33" s="204"/>
      <c r="M33" s="204"/>
    </row>
    <row r="34" spans="2:13" ht="15">
      <c r="B34" s="204"/>
      <c r="C34" s="204"/>
      <c r="D34" s="204"/>
      <c r="E34" s="208"/>
      <c r="F34" s="204"/>
      <c r="G34" s="204"/>
      <c r="H34" s="204"/>
      <c r="I34" s="204"/>
      <c r="J34" s="204"/>
      <c r="K34" s="204"/>
      <c r="L34" s="204"/>
      <c r="M34" s="204"/>
    </row>
    <row r="35" spans="2:13" ht="15"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</row>
    <row r="36" spans="2:13" ht="15">
      <c r="B36" s="209" t="s">
        <v>109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</row>
    <row r="37" spans="2:13" ht="15">
      <c r="B37" s="204"/>
      <c r="C37" s="204"/>
      <c r="D37" s="204"/>
      <c r="E37" s="253" t="s">
        <v>124</v>
      </c>
      <c r="F37" s="204"/>
      <c r="G37" s="204"/>
      <c r="H37" s="204"/>
      <c r="I37" s="253" t="s">
        <v>125</v>
      </c>
      <c r="J37" s="204"/>
      <c r="K37" s="204"/>
      <c r="L37" s="210"/>
      <c r="M37" s="204"/>
    </row>
    <row r="38" spans="2:13" ht="15">
      <c r="B38" s="204"/>
      <c r="C38" s="204"/>
      <c r="D38" s="204"/>
      <c r="E38" s="204" t="s">
        <v>120</v>
      </c>
      <c r="F38" s="204"/>
      <c r="G38" s="204"/>
      <c r="H38" s="204"/>
      <c r="I38" s="204" t="s">
        <v>121</v>
      </c>
      <c r="J38" s="204"/>
      <c r="K38" s="204"/>
      <c r="L38" s="210" t="s">
        <v>110</v>
      </c>
      <c r="M38" s="211" t="s">
        <v>123</v>
      </c>
    </row>
  </sheetData>
  <sheetProtection/>
  <hyperlinks>
    <hyperlink ref="E17" location="Highlights!A1" display="Highlights page - with commentary on recent price movements"/>
    <hyperlink ref="E18" location="'Table 5.5.1'!A1" display="Table 5.5.1: Domestic electricity prices in the IEA with and without tax"/>
    <hyperlink ref="E20" location="'Annual Data'!A1" display="Annual data from 1979 with and without tax"/>
    <hyperlink ref="E19" location="'Chart 5.5.1'!A1" display="Charts - showing price trends"/>
    <hyperlink ref="E29" r:id="rId1" display="Quarterly Energy Prices"/>
    <hyperlink ref="E30" r:id="rId2" display="International domestic energy prices"/>
    <hyperlink ref="E31" r:id="rId3" display="International statistics data sources and methodologies"/>
    <hyperlink ref="E32" r:id="rId4" display="Energy statistics revisions policy"/>
    <hyperlink ref="E33" r:id="rId5" display="Digest of United Kingdom Energy Statistics (DUKES): glossary and acronyms"/>
    <hyperlink ref="E21" location="' Annual % Changes'!A1" display="Annual percentage changes in original currency"/>
    <hyperlink ref="E22" location="'Exchange rates'!A1" display="Exchange rates"/>
    <hyperlink ref="M38" r:id="rId6" display="susan.lomas@decc.gsi.gov.uk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/>
  <cols>
    <col min="1" max="1" width="81.140625" style="0" customWidth="1"/>
  </cols>
  <sheetData>
    <row r="1" ht="15">
      <c r="A1" s="1" t="s">
        <v>60</v>
      </c>
    </row>
    <row r="3" ht="15">
      <c r="A3" s="6" t="s">
        <v>23</v>
      </c>
    </row>
    <row r="5" ht="27">
      <c r="A5" s="281" t="s">
        <v>133</v>
      </c>
    </row>
    <row r="7" ht="27">
      <c r="A7" s="281" t="s">
        <v>134</v>
      </c>
    </row>
    <row r="8" ht="12">
      <c r="A8" s="191"/>
    </row>
    <row r="9" ht="13.5">
      <c r="A9" s="282" t="s">
        <v>119</v>
      </c>
    </row>
    <row r="10" ht="13.5">
      <c r="A10" s="238"/>
    </row>
    <row r="11" ht="54.75">
      <c r="A11" s="281" t="s">
        <v>126</v>
      </c>
    </row>
    <row r="12" ht="13.5">
      <c r="A12" s="238"/>
    </row>
    <row r="13" ht="13.5">
      <c r="A13" s="239"/>
    </row>
    <row r="14" ht="13.5">
      <c r="A14" s="240"/>
    </row>
    <row r="15" ht="13.5">
      <c r="A15" s="238"/>
    </row>
    <row r="16" ht="13.5">
      <c r="A16" s="238"/>
    </row>
    <row r="17" ht="12">
      <c r="A17" s="212" t="s">
        <v>131</v>
      </c>
    </row>
    <row r="20" spans="1:7" ht="13.5">
      <c r="A20" s="7"/>
      <c r="G20" s="170"/>
    </row>
    <row r="21" ht="12">
      <c r="A21" s="241" t="s">
        <v>84</v>
      </c>
    </row>
    <row r="22" ht="11.25" customHeight="1"/>
    <row r="23" ht="11.25" customHeight="1">
      <c r="A23" s="7"/>
    </row>
    <row r="31" ht="13.5">
      <c r="A31" s="239"/>
    </row>
  </sheetData>
  <sheetProtection/>
  <hyperlinks>
    <hyperlink ref="A21" location="Contents!A1" display="Return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zoomScale="85" zoomScaleNormal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1" sqref="H11"/>
    </sheetView>
  </sheetViews>
  <sheetFormatPr defaultColWidth="9.140625" defaultRowHeight="12.75"/>
  <cols>
    <col min="1" max="1" width="20.421875" style="30" customWidth="1"/>
    <col min="2" max="3" width="7.57421875" style="30" customWidth="1"/>
    <col min="4" max="6" width="7.57421875" style="39" customWidth="1"/>
    <col min="7" max="9" width="7.57421875" style="30" customWidth="1"/>
    <col min="10" max="10" width="7.57421875" style="40" customWidth="1"/>
    <col min="11" max="12" width="7.57421875" style="64" customWidth="1"/>
    <col min="13" max="13" width="7.421875" style="248" customWidth="1"/>
    <col min="14" max="14" width="6.421875" style="64" bestFit="1" customWidth="1"/>
    <col min="15" max="15" width="6.140625" style="64" bestFit="1" customWidth="1"/>
    <col min="16" max="16" width="6.421875" style="64" bestFit="1" customWidth="1"/>
    <col min="17" max="17" width="7.8515625" style="64" bestFit="1" customWidth="1"/>
    <col min="18" max="18" width="1.57421875" style="64" customWidth="1"/>
    <col min="19" max="19" width="12.00390625" style="30" bestFit="1" customWidth="1"/>
    <col min="20" max="22" width="6.00390625" style="30" bestFit="1" customWidth="1"/>
    <col min="23" max="23" width="6.00390625" style="30" customWidth="1"/>
    <col min="24" max="24" width="6.00390625" style="30" bestFit="1" customWidth="1"/>
    <col min="25" max="16384" width="9.140625" style="30" customWidth="1"/>
  </cols>
  <sheetData>
    <row r="1" spans="1:2" ht="16.5" customHeight="1">
      <c r="A1" s="29" t="str">
        <f>Highlights!$A$1</f>
        <v>Table 5.5.1 Domestic electricity prices in the IEA</v>
      </c>
      <c r="B1" s="29"/>
    </row>
    <row r="2" spans="1:12" ht="16.5" customHeight="1" thickBot="1">
      <c r="A2" s="31"/>
      <c r="B2" s="31"/>
      <c r="C2" s="31"/>
      <c r="D2" s="56"/>
      <c r="E2" s="56"/>
      <c r="F2" s="56"/>
      <c r="G2" s="31"/>
      <c r="H2" s="31"/>
      <c r="I2" s="92"/>
      <c r="J2" s="202"/>
      <c r="K2" s="202"/>
      <c r="L2" s="202" t="s">
        <v>44</v>
      </c>
    </row>
    <row r="3" spans="2:10" ht="15" customHeight="1" thickTop="1">
      <c r="B3" s="294" t="s">
        <v>31</v>
      </c>
      <c r="C3" s="294"/>
      <c r="D3" s="294"/>
      <c r="E3" s="294"/>
      <c r="F3" s="294"/>
      <c r="G3" s="294"/>
      <c r="H3" s="294"/>
      <c r="I3" s="294"/>
      <c r="J3" s="294"/>
    </row>
    <row r="4" spans="2:12" ht="15" customHeight="1">
      <c r="B4" s="293" t="s">
        <v>28</v>
      </c>
      <c r="C4" s="293"/>
      <c r="D4" s="293"/>
      <c r="E4" s="73"/>
      <c r="F4" s="73"/>
      <c r="G4" s="73"/>
      <c r="H4" s="293" t="s">
        <v>29</v>
      </c>
      <c r="I4" s="293"/>
      <c r="J4" s="293"/>
      <c r="K4" s="256"/>
      <c r="L4" s="256"/>
    </row>
    <row r="5" spans="2:12" ht="15" customHeight="1">
      <c r="B5" s="61">
        <v>2005</v>
      </c>
      <c r="C5" s="80">
        <v>2010</v>
      </c>
      <c r="D5" s="213">
        <v>2015</v>
      </c>
      <c r="E5" s="213">
        <v>2016</v>
      </c>
      <c r="F5" s="213">
        <v>2017</v>
      </c>
      <c r="G5" s="74"/>
      <c r="H5" s="61">
        <v>2005</v>
      </c>
      <c r="I5" s="80">
        <v>2010</v>
      </c>
      <c r="J5" s="213">
        <v>2015</v>
      </c>
      <c r="K5" s="61">
        <v>2016</v>
      </c>
      <c r="L5" s="61">
        <v>2017</v>
      </c>
    </row>
    <row r="6" spans="1:18" ht="15" customHeight="1">
      <c r="A6" s="130" t="s">
        <v>36</v>
      </c>
      <c r="B6" s="40"/>
      <c r="C6" s="78"/>
      <c r="G6" s="38"/>
      <c r="H6" s="39"/>
      <c r="I6" s="82"/>
      <c r="M6" s="249"/>
      <c r="N6" s="70"/>
      <c r="O6" s="70"/>
      <c r="P6" s="70"/>
      <c r="Q6" s="70"/>
      <c r="R6" s="71"/>
    </row>
    <row r="7" spans="1:24" ht="13.5" customHeight="1">
      <c r="A7" s="131" t="s">
        <v>0</v>
      </c>
      <c r="B7" s="234">
        <v>6.549781557868573</v>
      </c>
      <c r="C7" s="234">
        <v>12.086806777029663</v>
      </c>
      <c r="D7" s="234">
        <v>9.171533407325196</v>
      </c>
      <c r="E7" s="234">
        <v>10.133502876106196</v>
      </c>
      <c r="F7" s="266">
        <v>10.614291253828174</v>
      </c>
      <c r="G7" s="51"/>
      <c r="H7" s="234">
        <v>9.585379691160478</v>
      </c>
      <c r="I7" s="234">
        <v>16.67970759985839</v>
      </c>
      <c r="J7" s="234">
        <v>14.494919200887903</v>
      </c>
      <c r="K7" s="234">
        <v>16.519873672566373</v>
      </c>
      <c r="L7" s="266">
        <v>17.232253993041653</v>
      </c>
      <c r="M7" s="250"/>
      <c r="N7" s="89"/>
      <c r="O7" s="49"/>
      <c r="P7" s="49"/>
      <c r="R7" s="67"/>
      <c r="S7" s="40"/>
      <c r="T7" s="39"/>
      <c r="U7" s="283"/>
      <c r="X7" s="273"/>
    </row>
    <row r="8" spans="1:28" ht="13.5" customHeight="1">
      <c r="A8" s="131" t="s">
        <v>1</v>
      </c>
      <c r="B8" s="236" t="s">
        <v>75</v>
      </c>
      <c r="C8" s="234">
        <v>10.92486118051493</v>
      </c>
      <c r="D8" s="234">
        <v>12.75045948945616</v>
      </c>
      <c r="E8" s="234">
        <v>13.864241150442478</v>
      </c>
      <c r="F8" s="266">
        <v>15.90216833052177</v>
      </c>
      <c r="G8" s="51"/>
      <c r="H8" s="236" t="s">
        <v>75</v>
      </c>
      <c r="I8" s="234">
        <v>14.998102201507544</v>
      </c>
      <c r="J8" s="234">
        <v>15.66333629300777</v>
      </c>
      <c r="K8" s="234">
        <v>21.657856194690268</v>
      </c>
      <c r="L8" s="266">
        <v>24.83682806093965</v>
      </c>
      <c r="M8" s="250"/>
      <c r="N8" s="89"/>
      <c r="O8" s="50"/>
      <c r="P8" s="54"/>
      <c r="R8" s="70"/>
      <c r="S8" s="40"/>
      <c r="T8" s="39"/>
      <c r="U8" s="283"/>
      <c r="X8" s="273"/>
      <c r="Y8" s="39"/>
      <c r="AA8" s="39"/>
      <c r="AB8" s="39"/>
    </row>
    <row r="9" spans="1:28" ht="13.5" customHeight="1">
      <c r="A9" s="131" t="s">
        <v>2</v>
      </c>
      <c r="B9" s="234">
        <v>6.852499315053871</v>
      </c>
      <c r="C9" s="234">
        <v>10.146629834126383</v>
      </c>
      <c r="D9" s="234">
        <v>7.171243717472119</v>
      </c>
      <c r="E9" s="234">
        <v>8.798425493983064</v>
      </c>
      <c r="F9" s="266">
        <v>9.36152917457424</v>
      </c>
      <c r="G9" s="51"/>
      <c r="H9" s="234">
        <v>16.20323877402148</v>
      </c>
      <c r="I9" s="234">
        <v>23.06889847645306</v>
      </c>
      <c r="J9" s="234">
        <v>20.589937918215618</v>
      </c>
      <c r="K9" s="234">
        <v>24.44854145000743</v>
      </c>
      <c r="L9" s="266">
        <v>25.27148241333832</v>
      </c>
      <c r="M9" s="250"/>
      <c r="N9" s="89"/>
      <c r="O9" s="49"/>
      <c r="P9" s="49"/>
      <c r="R9" s="67"/>
      <c r="S9" s="40"/>
      <c r="T9" s="39"/>
      <c r="U9" s="283"/>
      <c r="X9" s="273"/>
      <c r="Y9" s="39"/>
      <c r="AA9" s="39"/>
      <c r="AB9" s="39"/>
    </row>
    <row r="10" spans="1:28" ht="13.5" customHeight="1">
      <c r="A10" s="131" t="s">
        <v>3</v>
      </c>
      <c r="B10" s="234">
        <v>4.94474322955414</v>
      </c>
      <c r="C10" s="234">
        <v>8.51264497166183</v>
      </c>
      <c r="D10" s="234">
        <v>7.2784237058823535</v>
      </c>
      <c r="E10" s="234">
        <v>8.278374293362832</v>
      </c>
      <c r="F10" s="234">
        <v>9.462647191947987</v>
      </c>
      <c r="G10" s="51"/>
      <c r="H10" s="234">
        <v>6.652335548858164</v>
      </c>
      <c r="I10" s="234">
        <v>11.355338442101937</v>
      </c>
      <c r="J10" s="234">
        <v>11.05309539955605</v>
      </c>
      <c r="K10" s="234">
        <v>12.55516915652655</v>
      </c>
      <c r="L10" s="234">
        <v>14.17927592941417</v>
      </c>
      <c r="M10" s="250"/>
      <c r="N10" s="89"/>
      <c r="O10" s="22"/>
      <c r="P10" s="22"/>
      <c r="R10" s="67"/>
      <c r="S10" s="40"/>
      <c r="T10" s="39"/>
      <c r="U10" s="283"/>
      <c r="X10" s="273"/>
      <c r="Y10" s="39"/>
      <c r="AA10" s="39"/>
      <c r="AB10" s="39"/>
    </row>
    <row r="11" spans="1:28" ht="13.5" customHeight="1">
      <c r="A11" s="131" t="s">
        <v>4</v>
      </c>
      <c r="B11" s="234">
        <v>5.845577486406712</v>
      </c>
      <c r="C11" s="234">
        <v>7.804153660704858</v>
      </c>
      <c r="D11" s="266">
        <v>7.707011899445061</v>
      </c>
      <c r="E11" s="234">
        <v>8.610204011615044</v>
      </c>
      <c r="F11" s="266">
        <v>9.37493963382712</v>
      </c>
      <c r="G11" s="51"/>
      <c r="H11" s="234">
        <v>7.7931461446263794</v>
      </c>
      <c r="I11" s="234">
        <v>10.700674025084295</v>
      </c>
      <c r="J11" s="266">
        <v>11.788664732963374</v>
      </c>
      <c r="K11" s="234">
        <v>13.507047100553098</v>
      </c>
      <c r="L11" s="266">
        <v>14.640416716691513</v>
      </c>
      <c r="M11" s="250"/>
      <c r="N11" s="89"/>
      <c r="O11" s="88"/>
      <c r="P11" s="22"/>
      <c r="R11" s="67"/>
      <c r="S11" s="51"/>
      <c r="T11" s="39"/>
      <c r="U11" s="283"/>
      <c r="X11" s="273"/>
      <c r="AA11" s="39"/>
      <c r="AB11" s="39"/>
    </row>
    <row r="12" spans="1:25" ht="13.5" customHeight="1">
      <c r="A12" s="131" t="s">
        <v>116</v>
      </c>
      <c r="B12" s="234">
        <v>10.077638847910517</v>
      </c>
      <c r="C12" s="234">
        <v>11.795248472369142</v>
      </c>
      <c r="D12" s="234">
        <v>10.372541620421755</v>
      </c>
      <c r="E12" s="234">
        <v>11.35271017699115</v>
      </c>
      <c r="F12" s="234">
        <v>12.159161278366359</v>
      </c>
      <c r="G12" s="51"/>
      <c r="H12" s="234">
        <v>11.691154972813424</v>
      </c>
      <c r="I12" s="234">
        <v>20.636325298986797</v>
      </c>
      <c r="J12" s="234">
        <v>21.40198668146504</v>
      </c>
      <c r="K12" s="234">
        <v>24.36939159292036</v>
      </c>
      <c r="L12" s="234">
        <v>26.681874425097668</v>
      </c>
      <c r="M12" s="250"/>
      <c r="N12" s="89"/>
      <c r="O12" s="22"/>
      <c r="P12" s="22"/>
      <c r="R12" s="68"/>
      <c r="S12" s="22"/>
      <c r="T12" s="39"/>
      <c r="U12" s="283"/>
      <c r="X12" s="273"/>
      <c r="Y12" s="39"/>
    </row>
    <row r="13" spans="1:24" ht="16.5" customHeight="1">
      <c r="A13" s="132" t="s">
        <v>117</v>
      </c>
      <c r="B13" s="234">
        <v>5.674654168090726</v>
      </c>
      <c r="C13" s="234">
        <v>8.292261194315492</v>
      </c>
      <c r="D13" s="234">
        <v>8.848235294117648</v>
      </c>
      <c r="E13" s="234">
        <v>9.619065265486725</v>
      </c>
      <c r="F13" s="266">
        <v>9.756216878861993</v>
      </c>
      <c r="G13" s="51"/>
      <c r="H13" s="234">
        <v>6.1737502575734045</v>
      </c>
      <c r="I13" s="234">
        <v>10.255992128646668</v>
      </c>
      <c r="J13" s="234">
        <v>12.84046614872364</v>
      </c>
      <c r="K13" s="234">
        <v>14.094574115044248</v>
      </c>
      <c r="L13" s="266">
        <v>15.564426747973641</v>
      </c>
      <c r="M13" s="250"/>
      <c r="N13" s="89"/>
      <c r="O13" s="22"/>
      <c r="P13" s="22"/>
      <c r="R13" s="67"/>
      <c r="S13" s="51"/>
      <c r="T13" s="39"/>
      <c r="U13" s="283"/>
      <c r="X13" s="273"/>
    </row>
    <row r="14" spans="1:28" ht="13.5" customHeight="1">
      <c r="A14" s="131" t="s">
        <v>7</v>
      </c>
      <c r="B14" s="234">
        <v>9.366597843716018</v>
      </c>
      <c r="C14" s="234">
        <v>13.274478106308564</v>
      </c>
      <c r="D14" s="234">
        <v>14.549679034628193</v>
      </c>
      <c r="E14" s="234">
        <v>15.861454270022126</v>
      </c>
      <c r="F14" s="266">
        <v>16.425322065864194</v>
      </c>
      <c r="G14" s="51"/>
      <c r="H14" s="234">
        <v>10.597245735591114</v>
      </c>
      <c r="I14" s="234">
        <v>15.058128911290591</v>
      </c>
      <c r="J14" s="234">
        <v>16.51388572208657</v>
      </c>
      <c r="K14" s="234">
        <v>18.00275057721239</v>
      </c>
      <c r="L14" s="266">
        <v>18.642740511928753</v>
      </c>
      <c r="M14" s="250"/>
      <c r="N14" s="89"/>
      <c r="O14" s="22"/>
      <c r="P14" s="22"/>
      <c r="R14" s="67"/>
      <c r="S14" s="40"/>
      <c r="T14" s="39"/>
      <c r="U14" s="283"/>
      <c r="X14" s="273"/>
      <c r="AA14" s="39"/>
      <c r="AB14" s="39"/>
    </row>
    <row r="15" spans="1:25" ht="13.5" customHeight="1">
      <c r="A15" s="131" t="s">
        <v>8</v>
      </c>
      <c r="B15" s="234">
        <v>8.204319279167315</v>
      </c>
      <c r="C15" s="234">
        <v>12.601321432312941</v>
      </c>
      <c r="D15" s="234">
        <v>11.519747917425082</v>
      </c>
      <c r="E15" s="234">
        <v>13.020072802433628</v>
      </c>
      <c r="F15" s="214">
        <v>14.93391431476507</v>
      </c>
      <c r="G15" s="51"/>
      <c r="H15" s="234">
        <v>10.87072304489669</v>
      </c>
      <c r="I15" s="234">
        <v>17.038152809705743</v>
      </c>
      <c r="J15" s="234">
        <v>17.94006388501665</v>
      </c>
      <c r="K15" s="234">
        <v>20.459043033517702</v>
      </c>
      <c r="L15" s="214">
        <v>23.46205134741921</v>
      </c>
      <c r="M15" s="250"/>
      <c r="N15" s="89"/>
      <c r="O15" s="83"/>
      <c r="P15" s="22"/>
      <c r="R15" s="66"/>
      <c r="S15" s="40"/>
      <c r="T15" s="39"/>
      <c r="U15" s="283"/>
      <c r="X15" s="273"/>
      <c r="Y15" s="39"/>
    </row>
    <row r="16" spans="1:24" ht="13.5" customHeight="1">
      <c r="A16" s="131" t="s">
        <v>9</v>
      </c>
      <c r="B16" s="234">
        <v>8.963218812490291</v>
      </c>
      <c r="C16" s="234">
        <v>11.447951080052928</v>
      </c>
      <c r="D16" s="234">
        <v>9.211165371809102</v>
      </c>
      <c r="E16" s="234">
        <v>10.418263274336283</v>
      </c>
      <c r="F16" s="266">
        <v>9.594269806399948</v>
      </c>
      <c r="G16" s="51"/>
      <c r="H16" s="234">
        <v>10.26907296442442</v>
      </c>
      <c r="I16" s="234">
        <v>13.951922402431546</v>
      </c>
      <c r="J16" s="234">
        <v>12.339622641509434</v>
      </c>
      <c r="K16" s="234">
        <v>13.4183296460177</v>
      </c>
      <c r="L16" s="266">
        <v>13.463491753871462</v>
      </c>
      <c r="M16" s="250"/>
      <c r="N16" s="89"/>
      <c r="O16" s="22"/>
      <c r="P16" s="22"/>
      <c r="R16" s="63"/>
      <c r="S16" s="51"/>
      <c r="T16" s="39"/>
      <c r="U16" s="283"/>
      <c r="X16" s="273"/>
    </row>
    <row r="17" spans="1:24" ht="13.5" customHeight="1">
      <c r="A17" s="131" t="s">
        <v>10</v>
      </c>
      <c r="B17" s="234">
        <v>7.520626005903371</v>
      </c>
      <c r="C17" s="234">
        <v>11.586698532094319</v>
      </c>
      <c r="D17" s="234">
        <v>9.965828166259712</v>
      </c>
      <c r="E17" s="234">
        <v>10.84301119579646</v>
      </c>
      <c r="F17" s="234">
        <v>10.88513407644348</v>
      </c>
      <c r="G17" s="51"/>
      <c r="H17" s="234">
        <v>12.990172192014915</v>
      </c>
      <c r="I17" s="234">
        <v>14.318171084550693</v>
      </c>
      <c r="J17" s="234">
        <v>13.538864836847946</v>
      </c>
      <c r="K17" s="234">
        <v>13.017224378761062</v>
      </c>
      <c r="L17" s="234">
        <v>13.268460645284586</v>
      </c>
      <c r="M17" s="250"/>
      <c r="N17" s="89"/>
      <c r="O17" s="49"/>
      <c r="P17" s="49"/>
      <c r="R17" s="63"/>
      <c r="S17" s="40"/>
      <c r="T17" s="39"/>
      <c r="U17" s="283"/>
      <c r="X17" s="273"/>
    </row>
    <row r="18" spans="1:24" ht="13.5" customHeight="1">
      <c r="A18" s="133" t="s">
        <v>11</v>
      </c>
      <c r="B18" s="234">
        <v>9.407619440111853</v>
      </c>
      <c r="C18" s="234">
        <v>13.20844872554721</v>
      </c>
      <c r="D18" s="234">
        <v>8.358279689234184</v>
      </c>
      <c r="E18" s="234">
        <v>10.04120575221239</v>
      </c>
      <c r="F18" s="266">
        <v>9.56800811897367</v>
      </c>
      <c r="G18" s="51"/>
      <c r="H18" s="234">
        <v>9.879367798663974</v>
      </c>
      <c r="I18" s="234">
        <v>13.934771913922102</v>
      </c>
      <c r="J18" s="234">
        <v>16.564128745837955</v>
      </c>
      <c r="K18" s="234">
        <v>19.049601769911504</v>
      </c>
      <c r="L18" s="266">
        <v>19.757542840369236</v>
      </c>
      <c r="M18" s="250"/>
      <c r="N18" s="89"/>
      <c r="O18" s="49"/>
      <c r="P18" s="49"/>
      <c r="R18" s="67"/>
      <c r="S18" s="40"/>
      <c r="T18" s="39"/>
      <c r="U18" s="283"/>
      <c r="X18" s="273"/>
    </row>
    <row r="19" spans="1:24" ht="13.5" customHeight="1">
      <c r="A19" s="133" t="s">
        <v>12</v>
      </c>
      <c r="B19" s="234">
        <v>6.930940557713221</v>
      </c>
      <c r="C19" s="234">
        <v>12.877444297314966</v>
      </c>
      <c r="D19" s="234">
        <v>10.955334739178692</v>
      </c>
      <c r="E19" s="234">
        <v>15.669729044800885</v>
      </c>
      <c r="F19" s="266">
        <v>17.887883409982607</v>
      </c>
      <c r="G19" s="51"/>
      <c r="H19" s="234">
        <v>8.450927442833619</v>
      </c>
      <c r="I19" s="234">
        <v>15.973107473269357</v>
      </c>
      <c r="J19" s="234">
        <v>13.910226215760266</v>
      </c>
      <c r="K19" s="234">
        <v>19.888267291261062</v>
      </c>
      <c r="L19" s="266">
        <v>22.750948191927293</v>
      </c>
      <c r="M19" s="250"/>
      <c r="N19" s="89"/>
      <c r="O19" s="22"/>
      <c r="P19" s="22"/>
      <c r="R19" s="67"/>
      <c r="S19" s="51"/>
      <c r="T19" s="39"/>
      <c r="U19" s="283"/>
      <c r="X19" s="273"/>
    </row>
    <row r="20" spans="1:24" ht="13.5" customHeight="1">
      <c r="A20" s="134" t="s">
        <v>13</v>
      </c>
      <c r="B20" s="236" t="s">
        <v>75</v>
      </c>
      <c r="C20" s="234">
        <v>8.899957582358258</v>
      </c>
      <c r="D20" s="234">
        <v>6.766948629730692</v>
      </c>
      <c r="E20" s="234">
        <v>7.925738078541374</v>
      </c>
      <c r="F20" s="266">
        <v>8.537453810972936</v>
      </c>
      <c r="G20" s="51"/>
      <c r="H20" s="236" t="s">
        <v>75</v>
      </c>
      <c r="I20" s="234">
        <v>14.114074145760068</v>
      </c>
      <c r="J20" s="234">
        <v>11.156561869735437</v>
      </c>
      <c r="K20" s="234">
        <v>12.907741935483873</v>
      </c>
      <c r="L20" s="266">
        <v>13.849455482430741</v>
      </c>
      <c r="M20" s="250"/>
      <c r="N20" s="89"/>
      <c r="O20" s="88"/>
      <c r="P20" s="22"/>
      <c r="R20" s="67"/>
      <c r="S20" s="40"/>
      <c r="T20" s="39"/>
      <c r="U20" s="283"/>
      <c r="X20" s="273"/>
    </row>
    <row r="21" spans="1:24" ht="13.5" customHeight="1" thickBot="1">
      <c r="A21" s="135" t="s">
        <v>14</v>
      </c>
      <c r="B21" s="235">
        <v>7.88</v>
      </c>
      <c r="C21" s="235">
        <v>11.289</v>
      </c>
      <c r="D21" s="235">
        <v>14.334</v>
      </c>
      <c r="E21" s="235">
        <v>14.028</v>
      </c>
      <c r="F21" s="235">
        <v>14.9697595</v>
      </c>
      <c r="G21" s="58"/>
      <c r="H21" s="235">
        <v>8.274</v>
      </c>
      <c r="I21" s="235">
        <v>11.853449999999999</v>
      </c>
      <c r="J21" s="235">
        <v>15.0507</v>
      </c>
      <c r="K21" s="235">
        <v>14.729400000000002</v>
      </c>
      <c r="L21" s="235">
        <v>15.7182475</v>
      </c>
      <c r="M21" s="250"/>
      <c r="N21" s="89"/>
      <c r="O21" s="49"/>
      <c r="P21" s="49"/>
      <c r="R21" s="66"/>
      <c r="S21" s="51"/>
      <c r="T21" s="39"/>
      <c r="U21" s="283"/>
      <c r="X21" s="273"/>
    </row>
    <row r="22" spans="1:24" ht="15" customHeight="1" thickTop="1">
      <c r="A22" s="136" t="s">
        <v>61</v>
      </c>
      <c r="B22" s="22"/>
      <c r="C22" s="128"/>
      <c r="D22" s="185"/>
      <c r="E22" s="185"/>
      <c r="F22" s="185"/>
      <c r="G22" s="50"/>
      <c r="H22" s="50"/>
      <c r="I22" s="129"/>
      <c r="J22" s="185"/>
      <c r="K22" s="89"/>
      <c r="L22" s="185"/>
      <c r="M22" s="250"/>
      <c r="N22" s="89"/>
      <c r="O22" s="22"/>
      <c r="P22" s="22"/>
      <c r="R22" s="65"/>
      <c r="S22" s="51"/>
      <c r="T22" s="39"/>
      <c r="U22" s="283"/>
      <c r="V22" s="39"/>
      <c r="W22" s="39"/>
      <c r="X22" s="273"/>
    </row>
    <row r="23" spans="1:24" ht="13.5" customHeight="1">
      <c r="A23" s="131" t="s">
        <v>62</v>
      </c>
      <c r="B23" s="236" t="s">
        <v>75</v>
      </c>
      <c r="C23" s="236" t="s">
        <v>75</v>
      </c>
      <c r="D23" s="234">
        <v>12.618121712997748</v>
      </c>
      <c r="E23" s="234">
        <v>13.613464684014868</v>
      </c>
      <c r="F23" s="234">
        <v>16.758631619846376</v>
      </c>
      <c r="G23" s="22"/>
      <c r="H23" s="236" t="s">
        <v>75</v>
      </c>
      <c r="I23" s="236" t="s">
        <v>75</v>
      </c>
      <c r="J23" s="234">
        <v>13.879933884297524</v>
      </c>
      <c r="K23" s="234">
        <v>14.97481115241636</v>
      </c>
      <c r="L23" s="234">
        <v>18.410689907371005</v>
      </c>
      <c r="M23" s="250"/>
      <c r="N23" s="89"/>
      <c r="O23" s="22"/>
      <c r="P23" s="22"/>
      <c r="R23" s="67"/>
      <c r="S23" s="22"/>
      <c r="T23" s="39"/>
      <c r="U23" s="283"/>
      <c r="X23" s="273"/>
    </row>
    <row r="24" spans="1:24" ht="13.5" customHeight="1">
      <c r="A24" s="131" t="s">
        <v>17</v>
      </c>
      <c r="B24" s="234">
        <v>3.7500486437326486</v>
      </c>
      <c r="C24" s="234">
        <v>5.55559337320746</v>
      </c>
      <c r="D24" s="234">
        <v>5.746807511737089</v>
      </c>
      <c r="E24" s="234">
        <v>7.087967943169812</v>
      </c>
      <c r="F24" s="234">
        <v>7.568127856955951</v>
      </c>
      <c r="G24" s="22"/>
      <c r="H24" s="234">
        <v>4.16318959600828</v>
      </c>
      <c r="I24" s="234">
        <v>6.039508180602225</v>
      </c>
      <c r="J24" s="234">
        <v>6.064084507042254</v>
      </c>
      <c r="K24" s="234">
        <v>7.880698131849057</v>
      </c>
      <c r="L24" s="234">
        <v>8.462982619124475</v>
      </c>
      <c r="M24" s="250"/>
      <c r="N24" s="89"/>
      <c r="O24" s="49"/>
      <c r="P24" s="49"/>
      <c r="R24" s="63"/>
      <c r="S24" s="51"/>
      <c r="T24" s="39"/>
      <c r="U24" s="283"/>
      <c r="V24" s="39"/>
      <c r="W24" s="39"/>
      <c r="X24" s="273"/>
    </row>
    <row r="25" spans="1:24" ht="13.5" customHeight="1">
      <c r="A25" s="132" t="s">
        <v>33</v>
      </c>
      <c r="B25" s="234">
        <v>4.8823630759083345</v>
      </c>
      <c r="C25" s="234">
        <v>9.90907918970623</v>
      </c>
      <c r="D25" s="234">
        <v>8.137437482210384</v>
      </c>
      <c r="E25" s="234">
        <v>9.406749888179563</v>
      </c>
      <c r="F25" s="234">
        <v>10.383870321186617</v>
      </c>
      <c r="G25" s="22"/>
      <c r="H25" s="234">
        <v>5.810149850445948</v>
      </c>
      <c r="I25" s="234">
        <v>12.013061757383579</v>
      </c>
      <c r="J25" s="234">
        <v>9.935119749522222</v>
      </c>
      <c r="K25" s="234">
        <v>11.485756109462042</v>
      </c>
      <c r="L25" s="234">
        <v>12.678483174381357</v>
      </c>
      <c r="M25" s="250"/>
      <c r="N25" s="89"/>
      <c r="O25" s="22"/>
      <c r="P25" s="22"/>
      <c r="R25" s="67"/>
      <c r="S25" s="40"/>
      <c r="T25" s="39"/>
      <c r="U25" s="283"/>
      <c r="V25" s="39"/>
      <c r="W25" s="39"/>
      <c r="X25" s="273"/>
    </row>
    <row r="26" spans="1:24" ht="13.5" customHeight="1">
      <c r="A26" s="131" t="s">
        <v>34</v>
      </c>
      <c r="B26" s="234">
        <v>6.4946515654795745</v>
      </c>
      <c r="C26" s="234">
        <v>11.244210235062393</v>
      </c>
      <c r="D26" s="234">
        <v>6.59853217545506</v>
      </c>
      <c r="E26" s="234">
        <v>7.334079805453234</v>
      </c>
      <c r="F26" s="234">
        <v>7.879325092206019</v>
      </c>
      <c r="G26" s="54"/>
      <c r="H26" s="234">
        <v>8.03713123990692</v>
      </c>
      <c r="I26" s="234">
        <v>14.154986108642252</v>
      </c>
      <c r="J26" s="234">
        <v>8.3801358628982</v>
      </c>
      <c r="K26" s="234">
        <v>9.314281352478146</v>
      </c>
      <c r="L26" s="234">
        <v>10.006742867667496</v>
      </c>
      <c r="M26" s="250"/>
      <c r="N26" s="89"/>
      <c r="O26" s="22"/>
      <c r="P26" s="22"/>
      <c r="R26" s="67"/>
      <c r="S26" s="40"/>
      <c r="T26" s="39"/>
      <c r="U26" s="283"/>
      <c r="X26" s="273"/>
    </row>
    <row r="27" spans="1:28" s="39" customFormat="1" ht="13.5" customHeight="1">
      <c r="A27" s="137" t="s">
        <v>15</v>
      </c>
      <c r="B27" s="234">
        <v>9.690814764199384</v>
      </c>
      <c r="C27" s="234">
        <v>14.038908508121807</v>
      </c>
      <c r="D27" s="234">
        <v>13.429343729855706</v>
      </c>
      <c r="E27" s="234">
        <v>15.065108958392694</v>
      </c>
      <c r="F27" s="214">
        <v>14.470540678338024</v>
      </c>
      <c r="G27" s="41"/>
      <c r="H27" s="234">
        <v>10.385120857815028</v>
      </c>
      <c r="I27" s="234">
        <v>15.031348975278783</v>
      </c>
      <c r="J27" s="234">
        <v>14.72258843655477</v>
      </c>
      <c r="K27" s="234">
        <v>16.546141871088114</v>
      </c>
      <c r="L27" s="214">
        <v>15.893124239082995</v>
      </c>
      <c r="M27" s="251"/>
      <c r="N27" s="89"/>
      <c r="O27" s="22"/>
      <c r="P27" s="22"/>
      <c r="R27" s="67"/>
      <c r="S27" s="51"/>
      <c r="U27" s="283"/>
      <c r="V27" s="30"/>
      <c r="W27" s="30"/>
      <c r="X27" s="273"/>
      <c r="Y27" s="30"/>
      <c r="AA27" s="30"/>
      <c r="AB27" s="30"/>
    </row>
    <row r="28" spans="1:28" s="39" customFormat="1" ht="13.5" customHeight="1">
      <c r="A28" s="137" t="s">
        <v>63</v>
      </c>
      <c r="B28" s="236" t="s">
        <v>75</v>
      </c>
      <c r="C28" s="234">
        <v>5.793085649078135</v>
      </c>
      <c r="D28" s="234">
        <v>7.1504124867741705</v>
      </c>
      <c r="E28" s="234">
        <v>7.758674259363133</v>
      </c>
      <c r="F28" s="234">
        <v>7.452465945660625</v>
      </c>
      <c r="G28" s="40"/>
      <c r="H28" s="234">
        <v>4.8914134057327185</v>
      </c>
      <c r="I28" s="234">
        <v>5.3851376559915725</v>
      </c>
      <c r="J28" s="234">
        <v>8.13001726318804</v>
      </c>
      <c r="K28" s="234">
        <v>8.821610079020221</v>
      </c>
      <c r="L28" s="234">
        <v>8.47345236532745</v>
      </c>
      <c r="M28" s="250"/>
      <c r="N28" s="89"/>
      <c r="O28" s="22"/>
      <c r="P28" s="97"/>
      <c r="R28" s="63"/>
      <c r="S28" s="51"/>
      <c r="U28" s="283"/>
      <c r="V28" s="30"/>
      <c r="W28" s="30"/>
      <c r="X28" s="273"/>
      <c r="Y28" s="30"/>
      <c r="AA28" s="30"/>
      <c r="AB28" s="30"/>
    </row>
    <row r="29" spans="1:28" s="39" customFormat="1" ht="13.5" customHeight="1">
      <c r="A29" s="131" t="s">
        <v>64</v>
      </c>
      <c r="B29" s="234">
        <v>6.648868812661656</v>
      </c>
      <c r="C29" s="234">
        <v>10.080667150073769</v>
      </c>
      <c r="D29" s="234">
        <v>11.203136798744769</v>
      </c>
      <c r="E29" s="234">
        <v>12.834279956993736</v>
      </c>
      <c r="F29" s="214">
        <v>15.79942908712958</v>
      </c>
      <c r="G29" s="87"/>
      <c r="H29" s="234">
        <v>7.481308349550437</v>
      </c>
      <c r="I29" s="234">
        <v>11.403754706813325</v>
      </c>
      <c r="J29" s="234">
        <v>12.883607311715483</v>
      </c>
      <c r="K29" s="234">
        <v>14.75942198663883</v>
      </c>
      <c r="L29" s="214">
        <v>18.145881015948188</v>
      </c>
      <c r="M29" s="250"/>
      <c r="N29" s="89"/>
      <c r="O29" s="22"/>
      <c r="P29" s="22"/>
      <c r="R29" s="67"/>
      <c r="S29" s="51"/>
      <c r="U29" s="283"/>
      <c r="V29" s="30"/>
      <c r="W29" s="30"/>
      <c r="X29" s="273"/>
      <c r="Y29" s="30"/>
      <c r="AA29" s="30"/>
      <c r="AB29" s="30"/>
    </row>
    <row r="30" spans="1:28" s="39" customFormat="1" ht="13.5" customHeight="1">
      <c r="A30" s="138" t="s">
        <v>65</v>
      </c>
      <c r="B30" s="234">
        <v>4.52544818186899</v>
      </c>
      <c r="C30" s="234">
        <v>7.9287652748577715</v>
      </c>
      <c r="D30" s="234">
        <v>3.8181832217261906</v>
      </c>
      <c r="E30" s="234">
        <v>4.781662705392857</v>
      </c>
      <c r="F30" s="234">
        <v>5.474119748431599</v>
      </c>
      <c r="G30" s="87"/>
      <c r="H30" s="234">
        <v>6.711535840051964</v>
      </c>
      <c r="I30" s="234">
        <v>11.384344412481543</v>
      </c>
      <c r="J30" s="234">
        <v>6.1818622116815485</v>
      </c>
      <c r="K30" s="234">
        <v>7.741364102642857</v>
      </c>
      <c r="L30" s="234">
        <v>8.758002351843594</v>
      </c>
      <c r="M30" s="250"/>
      <c r="N30" s="89"/>
      <c r="O30" s="22"/>
      <c r="P30" s="22"/>
      <c r="R30" s="63"/>
      <c r="S30" s="51"/>
      <c r="U30" s="283"/>
      <c r="V30" s="30"/>
      <c r="W30" s="30"/>
      <c r="X30" s="273"/>
      <c r="Y30" s="30"/>
      <c r="AA30" s="30"/>
      <c r="AB30" s="30"/>
    </row>
    <row r="31" spans="1:28" s="39" customFormat="1" ht="13.5" customHeight="1">
      <c r="A31" s="131" t="s">
        <v>35</v>
      </c>
      <c r="B31" s="234">
        <v>5.111589067802506</v>
      </c>
      <c r="C31" s="234">
        <v>9.0767524060311</v>
      </c>
      <c r="D31" s="234">
        <v>8.363001598249337</v>
      </c>
      <c r="E31" s="234">
        <v>8.97768592203347</v>
      </c>
      <c r="F31" s="266">
        <v>9.944180397439322</v>
      </c>
      <c r="G31" s="87"/>
      <c r="H31" s="234">
        <v>6.651002375779409</v>
      </c>
      <c r="I31" s="234">
        <v>11.597709773283068</v>
      </c>
      <c r="J31" s="234">
        <v>10.713239989814323</v>
      </c>
      <c r="K31" s="234">
        <v>11.504739264629817</v>
      </c>
      <c r="L31" s="266">
        <v>12.736814926129153</v>
      </c>
      <c r="M31" s="250"/>
      <c r="N31" s="89"/>
      <c r="O31" s="49"/>
      <c r="P31" s="49"/>
      <c r="R31" s="67"/>
      <c r="S31" s="51"/>
      <c r="U31" s="283"/>
      <c r="V31" s="30"/>
      <c r="W31" s="30"/>
      <c r="X31" s="273"/>
      <c r="Y31" s="30"/>
      <c r="AA31" s="30"/>
      <c r="AB31" s="30"/>
    </row>
    <row r="32" spans="1:24" ht="13.5" customHeight="1">
      <c r="A32" s="133" t="s">
        <v>74</v>
      </c>
      <c r="B32" s="234">
        <v>8.32875145490135</v>
      </c>
      <c r="C32" s="234">
        <v>11.585154988128469</v>
      </c>
      <c r="D32" s="234">
        <v>9.335142286348503</v>
      </c>
      <c r="E32" s="234">
        <v>10.489711576327434</v>
      </c>
      <c r="F32" s="234">
        <v>10.771035273238365</v>
      </c>
      <c r="G32" s="51"/>
      <c r="H32" s="234">
        <v>9.917654621966756</v>
      </c>
      <c r="I32" s="234">
        <v>13.788992761591842</v>
      </c>
      <c r="J32" s="234">
        <v>11.202181631520533</v>
      </c>
      <c r="K32" s="234">
        <v>12.58768831858407</v>
      </c>
      <c r="L32" s="234">
        <v>12.925236585330387</v>
      </c>
      <c r="M32" s="250"/>
      <c r="N32" s="89"/>
      <c r="O32" s="49"/>
      <c r="P32" s="49"/>
      <c r="R32" s="68"/>
      <c r="S32" s="40"/>
      <c r="T32" s="39"/>
      <c r="U32" s="283"/>
      <c r="X32" s="273"/>
    </row>
    <row r="33" spans="1:28" ht="13.5" customHeight="1">
      <c r="A33" s="134" t="s">
        <v>66</v>
      </c>
      <c r="B33" s="234">
        <v>7.108580391382584</v>
      </c>
      <c r="C33" s="234">
        <v>10.553080048431955</v>
      </c>
      <c r="D33" s="234">
        <v>11.725431392931393</v>
      </c>
      <c r="E33" s="234">
        <v>12.973142131979694</v>
      </c>
      <c r="F33" s="234">
        <v>13.49553140425273</v>
      </c>
      <c r="G33" s="22"/>
      <c r="H33" s="234">
        <v>7.638412470243398</v>
      </c>
      <c r="I33" s="234">
        <v>11.653717552747674</v>
      </c>
      <c r="J33" s="234">
        <v>13.47260395010395</v>
      </c>
      <c r="K33" s="234">
        <v>15.064492385786801</v>
      </c>
      <c r="L33" s="234">
        <v>15.852694933163004</v>
      </c>
      <c r="M33" s="250"/>
      <c r="N33" s="89"/>
      <c r="O33" s="109"/>
      <c r="P33" s="83"/>
      <c r="R33" s="67"/>
      <c r="S33" s="40"/>
      <c r="T33" s="39"/>
      <c r="U33" s="283"/>
      <c r="X33" s="273"/>
      <c r="Y33" s="39"/>
      <c r="AA33" s="39"/>
      <c r="AB33" s="39"/>
    </row>
    <row r="34" spans="1:24" ht="13.5" customHeight="1">
      <c r="A34" s="134" t="s">
        <v>67</v>
      </c>
      <c r="B34" s="234">
        <v>5.093931384068496</v>
      </c>
      <c r="C34" s="234">
        <v>9.355430276517094</v>
      </c>
      <c r="D34" s="234">
        <v>7.455071612192436</v>
      </c>
      <c r="E34" s="234">
        <v>7.701692124420914</v>
      </c>
      <c r="F34" s="234">
        <v>6.685243034460076</v>
      </c>
      <c r="G34" s="22"/>
      <c r="H34" s="234">
        <v>6.4916864691655505</v>
      </c>
      <c r="I34" s="234">
        <v>11.922547558912237</v>
      </c>
      <c r="J34" s="234">
        <v>9.50072500918105</v>
      </c>
      <c r="K34" s="234">
        <v>9.815037855724686</v>
      </c>
      <c r="L34" s="234">
        <v>8.51967494907868</v>
      </c>
      <c r="M34" s="250"/>
      <c r="N34" s="89"/>
      <c r="O34" s="63"/>
      <c r="P34" s="63"/>
      <c r="Q34" s="63"/>
      <c r="T34" s="39"/>
      <c r="U34" s="283"/>
      <c r="X34" s="273"/>
    </row>
    <row r="35" spans="1:24" ht="15.75" customHeight="1" thickBot="1">
      <c r="A35" s="135" t="s">
        <v>118</v>
      </c>
      <c r="B35" s="235">
        <v>4.949583322133333</v>
      </c>
      <c r="C35" s="235">
        <v>7.138492963623171</v>
      </c>
      <c r="D35" s="235">
        <v>7.879950827428572</v>
      </c>
      <c r="E35" s="235">
        <v>8.855948656285713</v>
      </c>
      <c r="F35" s="235">
        <v>9.540283579464687</v>
      </c>
      <c r="G35" s="57"/>
      <c r="H35" s="235">
        <v>5.19706248824</v>
      </c>
      <c r="I35" s="235">
        <v>7.49541761180433</v>
      </c>
      <c r="J35" s="235">
        <v>8.273948368800001</v>
      </c>
      <c r="K35" s="292">
        <v>9.2987460891</v>
      </c>
      <c r="L35" s="292">
        <v>10.017297758437921</v>
      </c>
      <c r="M35" s="251"/>
      <c r="N35" s="89"/>
      <c r="O35" s="67"/>
      <c r="P35" s="67"/>
      <c r="Q35" s="63"/>
      <c r="T35" s="39"/>
      <c r="U35" s="283"/>
      <c r="X35" s="273"/>
    </row>
    <row r="36" spans="1:17" ht="15" customHeight="1" thickTop="1">
      <c r="A36" s="137" t="s">
        <v>68</v>
      </c>
      <c r="B36" s="234">
        <f>MEDIAN(B7:B21,B23:B35)</f>
        <v>6.750684063857763</v>
      </c>
      <c r="C36" s="234">
        <f>MEDIAN(C7:C21,C23:C35)</f>
        <v>10.553080048431955</v>
      </c>
      <c r="D36" s="234">
        <f>MEDIAN(D7:D21,D23:D35)</f>
        <v>9.009884350721421</v>
      </c>
      <c r="E36" s="234">
        <f>MEDIAN(E7:E21,E23:E35)</f>
        <v>10.087354314159292</v>
      </c>
      <c r="F36" s="234">
        <f>MEDIAN(F7:F21,F23:F35)</f>
        <v>10.16402535931297</v>
      </c>
      <c r="G36" s="149"/>
      <c r="H36" s="234">
        <f>MEDIAN(H7:H21,H23:H35)</f>
        <v>8.03713123990692</v>
      </c>
      <c r="I36" s="234">
        <f>MEDIAN(I7:I21,I23:I35)</f>
        <v>13.788992761591842</v>
      </c>
      <c r="J36" s="234">
        <f>MEDIAN(J7:J21,J23:J35)</f>
        <v>12.862036730219561</v>
      </c>
      <c r="K36" s="234">
        <f>MEDIAN(K7:K21,K23:K35)</f>
        <v>13.800810607798674</v>
      </c>
      <c r="L36" s="234">
        <f>MEDIAN(L7:L21,L23:L35)</f>
        <v>15.102421732332576</v>
      </c>
      <c r="M36" s="250"/>
      <c r="N36" s="89"/>
      <c r="O36" s="63"/>
      <c r="P36" s="127"/>
      <c r="Q36" s="63"/>
    </row>
    <row r="37" spans="1:17" ht="15" customHeight="1">
      <c r="A37" s="139" t="s">
        <v>37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250"/>
      <c r="N37" s="89"/>
      <c r="O37" s="67"/>
      <c r="P37" s="67"/>
      <c r="Q37" s="63"/>
    </row>
    <row r="38" spans="1:17" ht="15" customHeight="1">
      <c r="A38" s="137" t="s">
        <v>69</v>
      </c>
      <c r="B38" s="257">
        <f>(B21-B36)/B36*100</f>
        <v>16.728911106778636</v>
      </c>
      <c r="C38" s="257">
        <f>(C21-C36)/C36*100</f>
        <v>6.9735086646802475</v>
      </c>
      <c r="D38" s="257">
        <f>(D21-D36)/D36*100</f>
        <v>59.0919421607479</v>
      </c>
      <c r="E38" s="257">
        <f>(E21-E36)/E36*100</f>
        <v>39.065205435575436</v>
      </c>
      <c r="F38" s="257">
        <f>(F21-F36)/F36*100</f>
        <v>47.28179998374061</v>
      </c>
      <c r="G38" s="150"/>
      <c r="H38" s="257">
        <f>(H21-H36)/H36*100</f>
        <v>2.947180443153031</v>
      </c>
      <c r="I38" s="257">
        <f>(I21-I36)/I36*100</f>
        <v>-14.036868356209064</v>
      </c>
      <c r="J38" s="257">
        <f>(J21-J36)/J36*100</f>
        <v>17.016459489951078</v>
      </c>
      <c r="K38" s="257">
        <f>(K21-K36)/K36*100</f>
        <v>6.728513408310908</v>
      </c>
      <c r="L38" s="257">
        <f>(L21-L36)/L36*100</f>
        <v>4.07766236820821</v>
      </c>
      <c r="M38" s="250"/>
      <c r="N38" s="89"/>
      <c r="O38" s="63"/>
      <c r="P38" s="69"/>
      <c r="Q38" s="69"/>
    </row>
    <row r="39" spans="1:14" ht="15" customHeight="1" thickBot="1">
      <c r="A39" s="140" t="s">
        <v>70</v>
      </c>
      <c r="B39" s="237">
        <f>_xlfn.RANK.AVG(B21,(B7:B21,B23:B35),1)</f>
        <v>17</v>
      </c>
      <c r="C39" s="237">
        <f>_xlfn.RANK.AVG(C21,(C7:C21,C23:C35),1)</f>
        <v>17</v>
      </c>
      <c r="D39" s="237">
        <f>_xlfn.RANK.AVG(D21,(D7:D21,D23:D35),1)</f>
        <v>27</v>
      </c>
      <c r="E39" s="237">
        <f>_xlfn.RANK.AVG(E21,(E7:E21,E23:E35),1)</f>
        <v>25</v>
      </c>
      <c r="F39" s="237">
        <f>_xlfn.RANK.AVG(F21,(F7:F21,F23:F35),1)</f>
        <v>23</v>
      </c>
      <c r="G39" s="151"/>
      <c r="H39" s="237">
        <f>_xlfn.RANK.AVG(H21,(H7:H21,H23:H35),1)</f>
        <v>14</v>
      </c>
      <c r="I39" s="237">
        <f>_xlfn.RANK.AVG(I21,(I7:I21,I23:I35),1)</f>
        <v>11</v>
      </c>
      <c r="J39" s="237">
        <f>_xlfn.RANK.AVG(J21,(J7:J21,J23:J35),1)</f>
        <v>22</v>
      </c>
      <c r="K39" s="237">
        <f>_xlfn.RANK.AVG(K21,(K7:K21,K23:K35),1)</f>
        <v>16</v>
      </c>
      <c r="L39" s="237">
        <f>_xlfn.RANK.AVG(L21,(L7:L21,L23:L35),1)</f>
        <v>16</v>
      </c>
      <c r="M39" s="250"/>
      <c r="N39" s="89"/>
    </row>
    <row r="40" spans="1:14" ht="15" customHeight="1" thickBot="1" thickTop="1">
      <c r="A40" s="141" t="s">
        <v>38</v>
      </c>
      <c r="B40" s="237">
        <f>_xlfn.RANK.AVG(B21,(B11,B12,B15,B21,B24,B27,B35),1)</f>
        <v>4</v>
      </c>
      <c r="C40" s="237">
        <f>_xlfn.RANK.AVG(C21,(C11,C12,C15,C21,C24,C27,C35),1)</f>
        <v>4</v>
      </c>
      <c r="D40" s="237">
        <f>_xlfn.RANK.AVG(D21,(D11,D12,D15,D21,D24,D27,D35),1)</f>
        <v>7</v>
      </c>
      <c r="E40" s="237">
        <f>_xlfn.RANK.AVG(E21,(E11,E12,E15,E21,E24,E27,E35),1)</f>
        <v>6</v>
      </c>
      <c r="F40" s="237">
        <f>_xlfn.RANK.AVG(F21,(F11,F12,F15,F21,F24,F27,F35),1)</f>
        <v>7</v>
      </c>
      <c r="G40" s="152"/>
      <c r="H40" s="237">
        <f>_xlfn.RANK.AVG(H21,(H11,H12,H15,H21,H24,H27,H35),1)</f>
        <v>4</v>
      </c>
      <c r="I40" s="237">
        <f>_xlfn.RANK.AVG(I21,(I11,I12,I15,I21,I24,I27,I35),1)</f>
        <v>4</v>
      </c>
      <c r="J40" s="237">
        <f>_xlfn.RANK.AVG(J21,(J11,J12,J15,J21,J24,J27,J35),1)</f>
        <v>5</v>
      </c>
      <c r="K40" s="237">
        <f>_xlfn.RANK.AVG(K21,(K11,K12,K15,K21,K24,K27,K35))</f>
        <v>4</v>
      </c>
      <c r="L40" s="237">
        <f>_xlfn.RANK.AVG(L21,(L11,L12,L15,L21,L24,L27,L35))</f>
        <v>4</v>
      </c>
      <c r="M40" s="250"/>
      <c r="N40" s="89"/>
    </row>
    <row r="41" spans="1:14" ht="12.75" customHeight="1" thickTop="1">
      <c r="A41" s="59" t="s">
        <v>39</v>
      </c>
      <c r="B41" s="43"/>
      <c r="C41" s="85"/>
      <c r="D41" s="22"/>
      <c r="E41" s="22"/>
      <c r="F41" s="22"/>
      <c r="G41" s="22"/>
      <c r="H41" s="75"/>
      <c r="I41" s="85"/>
      <c r="J41" s="22"/>
      <c r="K41" s="89"/>
      <c r="L41" s="89"/>
      <c r="M41" s="250"/>
      <c r="N41" s="89"/>
    </row>
    <row r="42" spans="2:24" ht="12">
      <c r="B42" s="85"/>
      <c r="C42" s="85"/>
      <c r="D42" s="22"/>
      <c r="E42" s="22"/>
      <c r="F42" s="22"/>
      <c r="G42" s="22"/>
      <c r="H42" s="85"/>
      <c r="I42" s="85"/>
      <c r="J42" s="22"/>
      <c r="K42" s="89"/>
      <c r="L42" s="89"/>
      <c r="M42" s="250"/>
      <c r="N42" s="89"/>
      <c r="S42" s="39"/>
      <c r="T42" s="39"/>
      <c r="U42" s="39"/>
      <c r="V42" s="39"/>
      <c r="W42" s="39"/>
      <c r="X42" s="39"/>
    </row>
    <row r="43" spans="2:12" ht="12">
      <c r="B43" s="22"/>
      <c r="C43" s="22"/>
      <c r="D43" s="22"/>
      <c r="E43" s="22"/>
      <c r="F43" s="22"/>
      <c r="G43" s="22"/>
      <c r="H43" s="22"/>
      <c r="I43" s="22"/>
      <c r="J43" s="22"/>
      <c r="K43" s="40"/>
      <c r="L43" s="40"/>
    </row>
    <row r="44" spans="2:12" ht="12" customHeight="1">
      <c r="B44" s="128"/>
      <c r="C44" s="128"/>
      <c r="D44" s="40"/>
      <c r="E44" s="40"/>
      <c r="F44" s="40"/>
      <c r="G44" s="22"/>
      <c r="H44" s="128"/>
      <c r="I44" s="129"/>
      <c r="K44" s="40"/>
      <c r="L44" s="40"/>
    </row>
    <row r="45" spans="2:12" ht="12" customHeight="1">
      <c r="B45" s="79"/>
      <c r="C45" s="52"/>
      <c r="D45" s="52"/>
      <c r="E45" s="52"/>
      <c r="F45" s="52"/>
      <c r="G45" s="52"/>
      <c r="H45" s="79"/>
      <c r="I45" s="86"/>
      <c r="J45" s="52"/>
      <c r="K45" s="40"/>
      <c r="L45" s="40"/>
    </row>
    <row r="46" spans="1:24" s="39" customFormat="1" ht="12" customHeight="1">
      <c r="A46" s="30"/>
      <c r="B46" s="22"/>
      <c r="C46" s="128"/>
      <c r="D46" s="22"/>
      <c r="E46" s="22"/>
      <c r="F46" s="22"/>
      <c r="G46" s="51"/>
      <c r="H46" s="22"/>
      <c r="I46" s="129"/>
      <c r="J46" s="22"/>
      <c r="K46" s="40"/>
      <c r="L46" s="40"/>
      <c r="M46" s="252"/>
      <c r="N46" s="64"/>
      <c r="O46" s="64"/>
      <c r="P46" s="64"/>
      <c r="Q46" s="64"/>
      <c r="R46" s="64"/>
      <c r="S46" s="30"/>
      <c r="T46" s="30"/>
      <c r="U46" s="30"/>
      <c r="V46" s="30"/>
      <c r="W46" s="30"/>
      <c r="X46" s="30"/>
    </row>
    <row r="47" spans="11:12" ht="12">
      <c r="K47" s="40"/>
      <c r="L47" s="40"/>
    </row>
    <row r="48" spans="11:12" ht="12">
      <c r="K48" s="40"/>
      <c r="L48" s="40"/>
    </row>
    <row r="49" spans="11:12" ht="12">
      <c r="K49" s="40"/>
      <c r="L49" s="40"/>
    </row>
    <row r="50" spans="11:13" ht="12">
      <c r="K50" s="40"/>
      <c r="L50" s="40"/>
      <c r="M50" s="252"/>
    </row>
    <row r="51" spans="11:12" ht="12">
      <c r="K51" s="40"/>
      <c r="L51" s="40"/>
    </row>
    <row r="56" ht="5.25" customHeight="1"/>
    <row r="58" ht="12">
      <c r="A58" s="242" t="s">
        <v>84</v>
      </c>
    </row>
  </sheetData>
  <sheetProtection/>
  <mergeCells count="3">
    <mergeCell ref="H4:J4"/>
    <mergeCell ref="B4:D4"/>
    <mergeCell ref="B3:J3"/>
  </mergeCells>
  <hyperlinks>
    <hyperlink ref="A58" location="Contents!A1" display="Return to Contents Page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="75" zoomScaleNormal="75" zoomScalePageLayoutView="0" workbookViewId="0" topLeftCell="A1">
      <pane xSplit="1" topLeftCell="AH1" activePane="topRight" state="frozen"/>
      <selection pane="topLeft" activeCell="G24" sqref="G24"/>
      <selection pane="topRight" activeCell="AP16" sqref="AP16"/>
    </sheetView>
  </sheetViews>
  <sheetFormatPr defaultColWidth="9.140625" defaultRowHeight="12.75"/>
  <cols>
    <col min="1" max="1" width="17.421875" style="11" customWidth="1"/>
    <col min="2" max="5" width="9.421875" style="11" bestFit="1" customWidth="1"/>
    <col min="6" max="6" width="9.421875" style="13" bestFit="1" customWidth="1"/>
    <col min="7" max="7" width="9.421875" style="17" bestFit="1" customWidth="1"/>
    <col min="8" max="35" width="9.421875" style="11" bestFit="1" customWidth="1"/>
    <col min="36" max="16384" width="9.140625" style="11" customWidth="1"/>
  </cols>
  <sheetData>
    <row r="1" spans="1:35" ht="15" customHeight="1">
      <c r="A1" s="28"/>
      <c r="B1" s="295" t="s">
        <v>24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</row>
    <row r="2" spans="2:40" ht="15" customHeight="1">
      <c r="B2" s="28">
        <v>1979</v>
      </c>
      <c r="C2" s="28">
        <v>1980</v>
      </c>
      <c r="D2" s="28">
        <v>1981</v>
      </c>
      <c r="E2" s="12">
        <v>1982</v>
      </c>
      <c r="F2" s="12">
        <v>1983</v>
      </c>
      <c r="G2" s="12">
        <v>1984</v>
      </c>
      <c r="H2" s="12">
        <v>1985</v>
      </c>
      <c r="I2" s="12">
        <v>1986</v>
      </c>
      <c r="J2" s="12">
        <v>1987</v>
      </c>
      <c r="K2" s="12">
        <v>1988</v>
      </c>
      <c r="L2" s="12">
        <v>1989</v>
      </c>
      <c r="M2" s="12">
        <v>1990</v>
      </c>
      <c r="N2" s="12">
        <v>1991</v>
      </c>
      <c r="O2" s="12">
        <v>1992</v>
      </c>
      <c r="P2" s="12">
        <v>1993</v>
      </c>
      <c r="Q2" s="12">
        <v>1994</v>
      </c>
      <c r="R2" s="12">
        <v>1995</v>
      </c>
      <c r="S2" s="12">
        <v>1996</v>
      </c>
      <c r="T2" s="12">
        <v>1997</v>
      </c>
      <c r="U2" s="12">
        <v>1998</v>
      </c>
      <c r="V2" s="12">
        <v>1999</v>
      </c>
      <c r="W2" s="12">
        <v>2000</v>
      </c>
      <c r="X2" s="12">
        <v>2001</v>
      </c>
      <c r="Y2" s="12">
        <v>2002</v>
      </c>
      <c r="Z2" s="12">
        <v>2003</v>
      </c>
      <c r="AA2" s="12">
        <v>2004</v>
      </c>
      <c r="AB2" s="12">
        <v>2005</v>
      </c>
      <c r="AC2" s="12">
        <v>2006</v>
      </c>
      <c r="AD2" s="12">
        <v>2007</v>
      </c>
      <c r="AE2" s="12">
        <v>2008</v>
      </c>
      <c r="AF2" s="12">
        <v>2009</v>
      </c>
      <c r="AG2" s="12">
        <v>2010</v>
      </c>
      <c r="AH2" s="12">
        <v>2011</v>
      </c>
      <c r="AI2" s="12">
        <v>2012</v>
      </c>
      <c r="AJ2" s="12">
        <v>2013</v>
      </c>
      <c r="AK2" s="12">
        <v>2014</v>
      </c>
      <c r="AL2" s="12">
        <v>2015</v>
      </c>
      <c r="AM2" s="12">
        <v>2016</v>
      </c>
      <c r="AN2" s="12">
        <v>2017</v>
      </c>
    </row>
    <row r="3" spans="1:40" ht="15" customHeight="1">
      <c r="A3" s="143" t="s">
        <v>62</v>
      </c>
      <c r="B3" s="144">
        <v>1.8949375132387205</v>
      </c>
      <c r="C3" s="144">
        <v>2.0387387494180484</v>
      </c>
      <c r="D3" s="144">
        <v>1.7469028091952055</v>
      </c>
      <c r="E3" s="144">
        <v>1.72194264636723</v>
      </c>
      <c r="F3" s="145">
        <v>1.680994350720911</v>
      </c>
      <c r="G3" s="144">
        <v>1.51774041049722</v>
      </c>
      <c r="H3" s="144">
        <v>1.837117382159505</v>
      </c>
      <c r="I3" s="144">
        <v>2.1929739436361637</v>
      </c>
      <c r="J3" s="144">
        <v>2.3361488063520395</v>
      </c>
      <c r="K3" s="144">
        <v>2.2780202658219224</v>
      </c>
      <c r="L3" s="144">
        <v>2.068735071353289</v>
      </c>
      <c r="M3" s="144">
        <v>2.276660894276453</v>
      </c>
      <c r="N3" s="144">
        <v>2.265060551263373</v>
      </c>
      <c r="O3" s="144">
        <v>2.3911395848874455</v>
      </c>
      <c r="P3" s="144">
        <v>2.2116107745205746</v>
      </c>
      <c r="Q3" s="144">
        <v>2.0957636512234137</v>
      </c>
      <c r="R3" s="144">
        <v>2.1296480984693074</v>
      </c>
      <c r="S3" s="144">
        <v>1.9925869597343515</v>
      </c>
      <c r="T3" s="144">
        <v>2.208067158067158</v>
      </c>
      <c r="U3" s="144">
        <v>2.638151282725055</v>
      </c>
      <c r="V3" s="144">
        <v>2.5071801655288635</v>
      </c>
      <c r="W3" s="144">
        <v>2.613669908791583</v>
      </c>
      <c r="X3" s="144">
        <v>2.787553127885585</v>
      </c>
      <c r="Y3" s="144">
        <v>2.762445427949891</v>
      </c>
      <c r="Z3" s="144">
        <v>2.5176940151723883</v>
      </c>
      <c r="AA3" s="144">
        <v>2.4905402263236307</v>
      </c>
      <c r="AB3" s="144">
        <v>2.3863718371029274</v>
      </c>
      <c r="AC3" s="144">
        <v>2.4437569517084916</v>
      </c>
      <c r="AD3" s="144">
        <v>2.391619510639196</v>
      </c>
      <c r="AE3" s="144">
        <v>2.194362421813813</v>
      </c>
      <c r="AF3" s="144">
        <v>1.9992334718936318</v>
      </c>
      <c r="AG3" s="144">
        <v>1.6837669026067286</v>
      </c>
      <c r="AH3" s="144">
        <v>1.553648211085083</v>
      </c>
      <c r="AI3" s="144">
        <v>1.530675600534777</v>
      </c>
      <c r="AJ3" s="144">
        <v>1.61875</v>
      </c>
      <c r="AK3" s="144">
        <v>1.827018121911038</v>
      </c>
      <c r="AL3" s="144">
        <v>2.0351681957186543</v>
      </c>
      <c r="AM3" s="144">
        <v>1.8151147098515519</v>
      </c>
      <c r="AN3" s="144">
        <v>1.6803281221750572</v>
      </c>
    </row>
    <row r="4" spans="1:40" ht="15" customHeight="1">
      <c r="A4" s="143" t="s">
        <v>0</v>
      </c>
      <c r="B4" s="146">
        <v>1.5461730565558143</v>
      </c>
      <c r="C4" s="146">
        <v>1.6726208780212968</v>
      </c>
      <c r="D4" s="146">
        <v>1.8046088135955543</v>
      </c>
      <c r="E4" s="146">
        <v>1.7888812962850744</v>
      </c>
      <c r="F4" s="146">
        <v>1.7049279665005164</v>
      </c>
      <c r="G4" s="144">
        <v>1.691855385803467</v>
      </c>
      <c r="H4" s="144">
        <v>1.6961753356936164</v>
      </c>
      <c r="I4" s="144">
        <v>1.493739876131491</v>
      </c>
      <c r="J4" s="144">
        <v>1.4182688495234614</v>
      </c>
      <c r="K4" s="144">
        <v>1.5053441352729293</v>
      </c>
      <c r="L4" s="144">
        <v>1.4854637260462893</v>
      </c>
      <c r="M4" s="144">
        <v>1.3990053727631988</v>
      </c>
      <c r="N4" s="144">
        <v>1.427116304184653</v>
      </c>
      <c r="O4" s="144">
        <v>1.3561513010663038</v>
      </c>
      <c r="P4" s="144">
        <v>1.281726654652404</v>
      </c>
      <c r="Q4" s="144">
        <v>1.290556430741102</v>
      </c>
      <c r="R4" s="144">
        <v>1.2071241912576929</v>
      </c>
      <c r="S4" s="144">
        <v>1.229353105185929</v>
      </c>
      <c r="T4" s="144">
        <v>1.4453405405405404</v>
      </c>
      <c r="U4" s="144">
        <v>1.481398573082076</v>
      </c>
      <c r="V4" s="144">
        <v>1.5184776819487598</v>
      </c>
      <c r="W4" s="144">
        <v>1.6426340688036938</v>
      </c>
      <c r="X4" s="144">
        <v>1.608293747426334</v>
      </c>
      <c r="Y4" s="144">
        <v>1.5918790788387969</v>
      </c>
      <c r="Z4" s="144">
        <v>1.445668042881457</v>
      </c>
      <c r="AA4" s="144">
        <v>1.4747522850316706</v>
      </c>
      <c r="AB4" s="144">
        <v>1.4626441989490593</v>
      </c>
      <c r="AC4" s="144">
        <v>1.4661617882941143</v>
      </c>
      <c r="AD4" s="144">
        <v>1.4617383340233565</v>
      </c>
      <c r="AE4" s="144">
        <v>1.2533520145804617</v>
      </c>
      <c r="AF4" s="144">
        <v>1.1223622724720514</v>
      </c>
      <c r="AG4" s="144">
        <v>1.1661475408696695</v>
      </c>
      <c r="AH4" s="144">
        <v>1.1528493866868266</v>
      </c>
      <c r="AI4" s="144">
        <v>1.2328596961303775</v>
      </c>
      <c r="AJ4" s="144">
        <v>1.1765625</v>
      </c>
      <c r="AK4" s="144">
        <v>1.242174629324547</v>
      </c>
      <c r="AL4" s="144">
        <v>1.3776758409785932</v>
      </c>
      <c r="AM4" s="144">
        <v>1.2199730094466936</v>
      </c>
      <c r="AN4" s="144">
        <v>1.142348528982271</v>
      </c>
    </row>
    <row r="5" spans="1:40" ht="15" customHeight="1">
      <c r="A5" s="143" t="s">
        <v>1</v>
      </c>
      <c r="B5" s="146">
        <v>1.5461730565558143</v>
      </c>
      <c r="C5" s="146">
        <v>1.6726208780212968</v>
      </c>
      <c r="D5" s="146">
        <v>1.8046088135955543</v>
      </c>
      <c r="E5" s="146">
        <v>1.7888812962850744</v>
      </c>
      <c r="F5" s="146">
        <v>1.7049279665005164</v>
      </c>
      <c r="G5" s="144">
        <v>1.691855385803467</v>
      </c>
      <c r="H5" s="144">
        <v>1.6961753356936164</v>
      </c>
      <c r="I5" s="144">
        <v>1.493739876131491</v>
      </c>
      <c r="J5" s="144">
        <v>1.4182688495234614</v>
      </c>
      <c r="K5" s="144">
        <v>1.5053441352729293</v>
      </c>
      <c r="L5" s="144">
        <v>1.4854637260462893</v>
      </c>
      <c r="M5" s="144">
        <v>1.3990053727631988</v>
      </c>
      <c r="N5" s="144">
        <v>1.427116304184653</v>
      </c>
      <c r="O5" s="144">
        <v>1.3561513010663038</v>
      </c>
      <c r="P5" s="144">
        <v>1.281726654652404</v>
      </c>
      <c r="Q5" s="144">
        <v>1.290556430741102</v>
      </c>
      <c r="R5" s="144">
        <v>1.2071241912576929</v>
      </c>
      <c r="S5" s="144">
        <v>1.229353105185929</v>
      </c>
      <c r="T5" s="144">
        <v>1.4453405405405404</v>
      </c>
      <c r="U5" s="144">
        <v>1.481398573082076</v>
      </c>
      <c r="V5" s="144">
        <v>1.5184776819487598</v>
      </c>
      <c r="W5" s="144">
        <v>1.6426340688036938</v>
      </c>
      <c r="X5" s="144">
        <v>1.608293747426334</v>
      </c>
      <c r="Y5" s="144">
        <v>1.5918790788387969</v>
      </c>
      <c r="Z5" s="144">
        <v>1.445668042881457</v>
      </c>
      <c r="AA5" s="144">
        <v>1.4747522850316706</v>
      </c>
      <c r="AB5" s="144">
        <v>1.4626441989490593</v>
      </c>
      <c r="AC5" s="144">
        <v>1.4661617882941143</v>
      </c>
      <c r="AD5" s="144">
        <v>1.4617383340233565</v>
      </c>
      <c r="AE5" s="144">
        <v>1.2533520145804617</v>
      </c>
      <c r="AF5" s="144">
        <v>1.1223622724720514</v>
      </c>
      <c r="AG5" s="144">
        <v>1.1661475408696695</v>
      </c>
      <c r="AH5" s="144">
        <v>1.1528493866868266</v>
      </c>
      <c r="AI5" s="144">
        <v>1.2328596961303775</v>
      </c>
      <c r="AJ5" s="144">
        <v>1.1765625</v>
      </c>
      <c r="AK5" s="144">
        <v>1.242174629324547</v>
      </c>
      <c r="AL5" s="144">
        <v>1.3776758409785932</v>
      </c>
      <c r="AM5" s="144">
        <v>1.2199730094466936</v>
      </c>
      <c r="AN5" s="144">
        <v>1.142348528982271</v>
      </c>
    </row>
    <row r="6" spans="1:40" ht="15" customHeight="1">
      <c r="A6" s="143" t="s">
        <v>17</v>
      </c>
      <c r="B6" s="144">
        <v>2.4805126032620204</v>
      </c>
      <c r="C6" s="144">
        <v>2.7180415834850535</v>
      </c>
      <c r="D6" s="147">
        <v>2.4087036169772045</v>
      </c>
      <c r="E6" s="147">
        <v>2.153966596074661</v>
      </c>
      <c r="F6" s="145">
        <v>1.8678860165148163</v>
      </c>
      <c r="G6" s="144">
        <v>1.7231234064951797</v>
      </c>
      <c r="H6" s="144">
        <v>1.7526114350882849</v>
      </c>
      <c r="I6" s="144">
        <v>2.036794077765969</v>
      </c>
      <c r="J6" s="144">
        <v>2.168435255048043</v>
      </c>
      <c r="K6" s="144">
        <v>2.1901162003656265</v>
      </c>
      <c r="L6" s="144">
        <v>1.9366760417423117</v>
      </c>
      <c r="M6" s="144">
        <v>2.0728511167354915</v>
      </c>
      <c r="N6" s="144">
        <v>2.021844707720266</v>
      </c>
      <c r="O6" s="144">
        <v>2.12187107815174</v>
      </c>
      <c r="P6" s="144">
        <v>1.9371039380867596</v>
      </c>
      <c r="Q6" s="144">
        <v>2.0909033991607915</v>
      </c>
      <c r="R6" s="144">
        <v>2.165824522644784</v>
      </c>
      <c r="S6" s="144">
        <v>2.128195160956323</v>
      </c>
      <c r="T6" s="144">
        <v>2.2686453726453726</v>
      </c>
      <c r="U6" s="144">
        <v>2.457876231057186</v>
      </c>
      <c r="V6" s="144">
        <v>2.4034188460092323</v>
      </c>
      <c r="W6" s="144">
        <v>2.2482049729402416</v>
      </c>
      <c r="X6" s="144">
        <v>2.2301980565229287</v>
      </c>
      <c r="Y6" s="144">
        <v>2.3554752081614283</v>
      </c>
      <c r="Z6" s="144">
        <v>2.2871079449659986</v>
      </c>
      <c r="AA6" s="144">
        <v>2.3840077191679905</v>
      </c>
      <c r="AB6" s="144">
        <v>2.2026380947897053</v>
      </c>
      <c r="AC6" s="144">
        <v>2.087476140595475</v>
      </c>
      <c r="AD6" s="144">
        <v>2.149760566308555</v>
      </c>
      <c r="AE6" s="144">
        <v>1.95624981904527</v>
      </c>
      <c r="AF6" s="144">
        <v>1.7797033149533947</v>
      </c>
      <c r="AG6" s="144">
        <v>1.5911891684931445</v>
      </c>
      <c r="AH6" s="144">
        <v>1.5856019885328496</v>
      </c>
      <c r="AI6" s="144">
        <v>1.5834432398350287</v>
      </c>
      <c r="AJ6" s="144">
        <v>1.609375</v>
      </c>
      <c r="AK6" s="144">
        <v>1.8204283360790774</v>
      </c>
      <c r="AL6" s="144">
        <v>1.9541284403669725</v>
      </c>
      <c r="AM6" s="144">
        <v>1.788124156545209</v>
      </c>
      <c r="AN6" s="144">
        <v>1.6715934956585699</v>
      </c>
    </row>
    <row r="7" spans="1:40" ht="15" customHeight="1">
      <c r="A7" s="148" t="s">
        <v>33</v>
      </c>
      <c r="B7" s="146"/>
      <c r="C7" s="146"/>
      <c r="D7" s="146"/>
      <c r="E7" s="146"/>
      <c r="F7" s="146"/>
      <c r="G7" s="144"/>
      <c r="H7" s="144"/>
      <c r="I7" s="144"/>
      <c r="J7" s="144"/>
      <c r="K7" s="144"/>
      <c r="L7" s="144"/>
      <c r="M7" s="144"/>
      <c r="N7" s="144">
        <v>51.9938759882325</v>
      </c>
      <c r="O7" s="144">
        <v>49.61011014085742</v>
      </c>
      <c r="P7" s="144">
        <v>43.7722292763351</v>
      </c>
      <c r="Q7" s="144">
        <v>44.06423921441182</v>
      </c>
      <c r="R7" s="144">
        <v>41.88115827678712</v>
      </c>
      <c r="S7" s="144">
        <v>42.36606193315498</v>
      </c>
      <c r="T7" s="144">
        <v>51.93221949221949</v>
      </c>
      <c r="U7" s="144">
        <v>53.48331070672235</v>
      </c>
      <c r="V7" s="144">
        <v>55.959925680918495</v>
      </c>
      <c r="W7" s="144">
        <v>58.489346402755174</v>
      </c>
      <c r="X7" s="144">
        <v>54.75492505527576</v>
      </c>
      <c r="Y7" s="144">
        <v>49.10777886130073</v>
      </c>
      <c r="Z7" s="144">
        <v>45.941004760378085</v>
      </c>
      <c r="AA7" s="144">
        <v>47.08049332460907</v>
      </c>
      <c r="AB7" s="144">
        <v>43.54448792410774</v>
      </c>
      <c r="AC7" s="144">
        <v>41.56306427997783</v>
      </c>
      <c r="AD7" s="144">
        <v>40.59891339866174</v>
      </c>
      <c r="AE7" s="144">
        <v>31.29437513903737</v>
      </c>
      <c r="AF7" s="144">
        <v>29.70439863328475</v>
      </c>
      <c r="AG7" s="144">
        <v>29.467924759682624</v>
      </c>
      <c r="AH7" s="144">
        <v>28.32920311367105</v>
      </c>
      <c r="AI7" s="144">
        <v>30.96075264310413</v>
      </c>
      <c r="AJ7" s="144">
        <v>30.562499999999996</v>
      </c>
      <c r="AK7" s="144">
        <v>34.19769357495881</v>
      </c>
      <c r="AL7" s="144">
        <v>37.603975535168196</v>
      </c>
      <c r="AM7" s="144">
        <v>33.1889338731444</v>
      </c>
      <c r="AN7" s="144">
        <v>30.114012437345828</v>
      </c>
    </row>
    <row r="8" spans="1:40" ht="15" customHeight="1">
      <c r="A8" s="143" t="s">
        <v>2</v>
      </c>
      <c r="B8" s="146">
        <v>11.142836263503494</v>
      </c>
      <c r="C8" s="146">
        <v>13.099385844842788</v>
      </c>
      <c r="D8" s="146">
        <v>14.30489983290248</v>
      </c>
      <c r="E8" s="146">
        <v>14.552477126286577</v>
      </c>
      <c r="F8" s="146">
        <v>13.860296251814802</v>
      </c>
      <c r="G8" s="144">
        <v>13.778180137329146</v>
      </c>
      <c r="H8" s="144">
        <v>13.594192841752577</v>
      </c>
      <c r="I8" s="144">
        <v>11.857819474475024</v>
      </c>
      <c r="J8" s="144">
        <v>11.18093067082314</v>
      </c>
      <c r="K8" s="144">
        <v>11.972072635056708</v>
      </c>
      <c r="L8" s="144">
        <v>11.95613766510241</v>
      </c>
      <c r="M8" s="144">
        <v>10.98773056258603</v>
      </c>
      <c r="N8" s="144">
        <v>11.277086483232088</v>
      </c>
      <c r="O8" s="144">
        <v>10.598753784720698</v>
      </c>
      <c r="P8" s="144">
        <v>9.732398136633188</v>
      </c>
      <c r="Q8" s="144">
        <v>9.736131940459082</v>
      </c>
      <c r="R8" s="144">
        <v>8.842906738204197</v>
      </c>
      <c r="S8" s="144">
        <v>9.048206764898605</v>
      </c>
      <c r="T8" s="144">
        <v>10.817485667485666</v>
      </c>
      <c r="U8" s="144">
        <v>11.09953400337262</v>
      </c>
      <c r="V8" s="144">
        <v>11.292662770372546</v>
      </c>
      <c r="W8" s="144">
        <v>12.2439299095485</v>
      </c>
      <c r="X8" s="144">
        <v>11.984599556641683</v>
      </c>
      <c r="Y8" s="144">
        <v>11.82849598679769</v>
      </c>
      <c r="Z8" s="144">
        <v>10.741759574366965</v>
      </c>
      <c r="AA8" s="144">
        <v>10.971080055035351</v>
      </c>
      <c r="AB8" s="144">
        <v>10.899672742165436</v>
      </c>
      <c r="AC8" s="144">
        <v>10.936878670925351</v>
      </c>
      <c r="AD8" s="144">
        <v>10.89114436517905</v>
      </c>
      <c r="AE8" s="144">
        <v>9.343600689442102</v>
      </c>
      <c r="AF8" s="144">
        <v>8.356665715003416</v>
      </c>
      <c r="AG8" s="144">
        <v>8.68268592037243</v>
      </c>
      <c r="AH8" s="144">
        <v>8.587338235734952</v>
      </c>
      <c r="AI8" s="144">
        <v>9.174835243247664</v>
      </c>
      <c r="AJ8" s="144">
        <v>8.778125000000001</v>
      </c>
      <c r="AK8" s="144">
        <v>9.257001647446458</v>
      </c>
      <c r="AL8" s="144">
        <v>10.282874617737003</v>
      </c>
      <c r="AM8" s="144">
        <v>9.083670715249662</v>
      </c>
      <c r="AN8" s="144">
        <v>8.501282057225389</v>
      </c>
    </row>
    <row r="9" spans="1:40" ht="15" customHeight="1">
      <c r="A9" s="143" t="s">
        <v>3</v>
      </c>
      <c r="B9" s="146">
        <v>1.5461730565558143</v>
      </c>
      <c r="C9" s="146">
        <v>1.6726208780212968</v>
      </c>
      <c r="D9" s="146">
        <v>1.8046088135955543</v>
      </c>
      <c r="E9" s="146">
        <v>1.7888812962850744</v>
      </c>
      <c r="F9" s="146">
        <v>1.7049279665005164</v>
      </c>
      <c r="G9" s="144">
        <v>1.691855385803467</v>
      </c>
      <c r="H9" s="144">
        <v>1.6961753356936164</v>
      </c>
      <c r="I9" s="144">
        <v>1.493739876131491</v>
      </c>
      <c r="J9" s="144">
        <v>1.4182688495234614</v>
      </c>
      <c r="K9" s="144">
        <v>1.5053441352729293</v>
      </c>
      <c r="L9" s="144">
        <v>1.4854637260462893</v>
      </c>
      <c r="M9" s="144">
        <v>1.3990053727631988</v>
      </c>
      <c r="N9" s="144">
        <v>1.427116304184653</v>
      </c>
      <c r="O9" s="144">
        <v>1.3561513010663038</v>
      </c>
      <c r="P9" s="144">
        <v>1.281726654652404</v>
      </c>
      <c r="Q9" s="144">
        <v>1.290556430741102</v>
      </c>
      <c r="R9" s="144">
        <v>1.2071241912576929</v>
      </c>
      <c r="S9" s="144">
        <v>1.229353105185929</v>
      </c>
      <c r="T9" s="144">
        <v>1.4453405405405404</v>
      </c>
      <c r="U9" s="144">
        <v>1.481398573082076</v>
      </c>
      <c r="V9" s="144">
        <v>1.5184776819487598</v>
      </c>
      <c r="W9" s="144">
        <v>1.6426340688036938</v>
      </c>
      <c r="X9" s="144">
        <v>1.608293747426334</v>
      </c>
      <c r="Y9" s="144">
        <v>1.5918790788387969</v>
      </c>
      <c r="Z9" s="144">
        <v>1.445668042881457</v>
      </c>
      <c r="AA9" s="144">
        <v>1.4747522850316706</v>
      </c>
      <c r="AB9" s="144">
        <v>1.4626441989490593</v>
      </c>
      <c r="AC9" s="144">
        <v>1.4661617882941143</v>
      </c>
      <c r="AD9" s="144">
        <v>1.4617383340233565</v>
      </c>
      <c r="AE9" s="144">
        <v>1.2533520145804617</v>
      </c>
      <c r="AF9" s="144">
        <v>1.1223622724720514</v>
      </c>
      <c r="AG9" s="144">
        <v>1.1661475408696695</v>
      </c>
      <c r="AH9" s="144">
        <v>1.1528493866868266</v>
      </c>
      <c r="AI9" s="144">
        <v>1.2328596961303775</v>
      </c>
      <c r="AJ9" s="144">
        <v>1.1765625</v>
      </c>
      <c r="AK9" s="144">
        <v>1.242174629324547</v>
      </c>
      <c r="AL9" s="144">
        <v>1.3776758409785932</v>
      </c>
      <c r="AM9" s="144">
        <v>1.2199730094466936</v>
      </c>
      <c r="AN9" s="144">
        <v>1.142348528982271</v>
      </c>
    </row>
    <row r="10" spans="1:40" ht="15" customHeight="1">
      <c r="A10" s="143" t="s">
        <v>4</v>
      </c>
      <c r="B10" s="146">
        <v>1.5461730565558143</v>
      </c>
      <c r="C10" s="146">
        <v>1.6726208780212968</v>
      </c>
      <c r="D10" s="146">
        <v>1.8046088135955543</v>
      </c>
      <c r="E10" s="146">
        <v>1.7888812962850744</v>
      </c>
      <c r="F10" s="146">
        <v>1.7049279665005164</v>
      </c>
      <c r="G10" s="144">
        <v>1.691855385803467</v>
      </c>
      <c r="H10" s="144">
        <v>1.6961753356936164</v>
      </c>
      <c r="I10" s="144">
        <v>1.493739876131491</v>
      </c>
      <c r="J10" s="144">
        <v>1.4182688495234614</v>
      </c>
      <c r="K10" s="144">
        <v>1.5053441352729293</v>
      </c>
      <c r="L10" s="144">
        <v>1.4854637260462893</v>
      </c>
      <c r="M10" s="144">
        <v>1.3990053727631988</v>
      </c>
      <c r="N10" s="144">
        <v>1.427116304184653</v>
      </c>
      <c r="O10" s="144">
        <v>1.3561513010663038</v>
      </c>
      <c r="P10" s="144">
        <v>1.281726654652404</v>
      </c>
      <c r="Q10" s="144">
        <v>1.290556430741102</v>
      </c>
      <c r="R10" s="144">
        <v>1.2071241912576929</v>
      </c>
      <c r="S10" s="144">
        <v>1.229353105185929</v>
      </c>
      <c r="T10" s="144">
        <v>1.4453405405405404</v>
      </c>
      <c r="U10" s="144">
        <v>1.481398573082076</v>
      </c>
      <c r="V10" s="144">
        <v>1.5184776819487598</v>
      </c>
      <c r="W10" s="144">
        <v>1.6426340688036938</v>
      </c>
      <c r="X10" s="144">
        <v>1.608293747426334</v>
      </c>
      <c r="Y10" s="144">
        <v>1.5918790788387969</v>
      </c>
      <c r="Z10" s="144">
        <v>1.445668042881457</v>
      </c>
      <c r="AA10" s="144">
        <v>1.4747522850316706</v>
      </c>
      <c r="AB10" s="144">
        <v>1.4626441989490593</v>
      </c>
      <c r="AC10" s="144">
        <v>1.4661617882941143</v>
      </c>
      <c r="AD10" s="144">
        <v>1.4617383340233565</v>
      </c>
      <c r="AE10" s="144">
        <v>1.2533520145804617</v>
      </c>
      <c r="AF10" s="144">
        <v>1.1223622724720514</v>
      </c>
      <c r="AG10" s="144">
        <v>1.1661475408696695</v>
      </c>
      <c r="AH10" s="144">
        <v>1.1528493866868266</v>
      </c>
      <c r="AI10" s="144">
        <v>1.2328596961303775</v>
      </c>
      <c r="AJ10" s="144">
        <v>1.1765625</v>
      </c>
      <c r="AK10" s="144">
        <v>1.242174629324547</v>
      </c>
      <c r="AL10" s="144">
        <v>1.3776758409785932</v>
      </c>
      <c r="AM10" s="144">
        <v>1.2199730094466936</v>
      </c>
      <c r="AN10" s="144">
        <v>1.142348528982271</v>
      </c>
    </row>
    <row r="11" spans="1:40" ht="15" customHeight="1">
      <c r="A11" s="143" t="s">
        <v>5</v>
      </c>
      <c r="B11" s="146">
        <v>1.5461730565558143</v>
      </c>
      <c r="C11" s="146">
        <v>1.6726208780212968</v>
      </c>
      <c r="D11" s="146">
        <v>1.8046088135955543</v>
      </c>
      <c r="E11" s="146">
        <v>1.7888812962850744</v>
      </c>
      <c r="F11" s="146">
        <v>1.7049279665005164</v>
      </c>
      <c r="G11" s="144">
        <v>1.691855385803467</v>
      </c>
      <c r="H11" s="144">
        <v>1.6961753356936164</v>
      </c>
      <c r="I11" s="144">
        <v>1.493739876131491</v>
      </c>
      <c r="J11" s="144">
        <v>1.4182688495234614</v>
      </c>
      <c r="K11" s="144">
        <v>1.5053441352729293</v>
      </c>
      <c r="L11" s="144">
        <v>1.4854637260462893</v>
      </c>
      <c r="M11" s="144">
        <v>1.3990053727631988</v>
      </c>
      <c r="N11" s="144">
        <v>1.427116304184653</v>
      </c>
      <c r="O11" s="144">
        <v>1.3561513010663038</v>
      </c>
      <c r="P11" s="144">
        <v>1.281726654652404</v>
      </c>
      <c r="Q11" s="144">
        <v>1.290556430741102</v>
      </c>
      <c r="R11" s="144">
        <v>1.2071241912576929</v>
      </c>
      <c r="S11" s="144">
        <v>1.229353105185929</v>
      </c>
      <c r="T11" s="144">
        <v>1.4453405405405404</v>
      </c>
      <c r="U11" s="144">
        <v>1.481398573082076</v>
      </c>
      <c r="V11" s="144">
        <v>1.5184776819487598</v>
      </c>
      <c r="W11" s="144">
        <v>1.6426340688036938</v>
      </c>
      <c r="X11" s="144">
        <v>1.608293747426334</v>
      </c>
      <c r="Y11" s="144">
        <v>1.5918790788387969</v>
      </c>
      <c r="Z11" s="144">
        <v>1.445668042881457</v>
      </c>
      <c r="AA11" s="144">
        <v>1.4747522850316706</v>
      </c>
      <c r="AB11" s="144">
        <v>1.4626441989490593</v>
      </c>
      <c r="AC11" s="144">
        <v>1.4661617882941143</v>
      </c>
      <c r="AD11" s="144">
        <v>1.4617383340233565</v>
      </c>
      <c r="AE11" s="144">
        <v>1.2533520145804617</v>
      </c>
      <c r="AF11" s="144">
        <v>1.1223622724720514</v>
      </c>
      <c r="AG11" s="144">
        <v>1.1661475408696695</v>
      </c>
      <c r="AH11" s="144">
        <v>1.1528493866868266</v>
      </c>
      <c r="AI11" s="144">
        <v>1.2328596961303775</v>
      </c>
      <c r="AJ11" s="144">
        <v>1.1765625</v>
      </c>
      <c r="AK11" s="144">
        <v>1.242174629324547</v>
      </c>
      <c r="AL11" s="144">
        <v>1.3776758409785932</v>
      </c>
      <c r="AM11" s="144">
        <v>1.2199730094466936</v>
      </c>
      <c r="AN11" s="144">
        <v>1.142348528982271</v>
      </c>
    </row>
    <row r="12" spans="1:40" ht="15" customHeight="1">
      <c r="A12" s="148" t="s">
        <v>6</v>
      </c>
      <c r="B12" s="146">
        <v>1.5461730565558143</v>
      </c>
      <c r="C12" s="146">
        <v>1.6726208780212968</v>
      </c>
      <c r="D12" s="146">
        <v>1.8046088135955543</v>
      </c>
      <c r="E12" s="146">
        <v>1.7888812962850744</v>
      </c>
      <c r="F12" s="146">
        <v>1.7049279665005164</v>
      </c>
      <c r="G12" s="144">
        <v>1.691855385803467</v>
      </c>
      <c r="H12" s="144">
        <v>1.6961753356936164</v>
      </c>
      <c r="I12" s="144">
        <v>1.493739876131491</v>
      </c>
      <c r="J12" s="144">
        <v>1.4182688495234614</v>
      </c>
      <c r="K12" s="144">
        <v>1.5053441352729293</v>
      </c>
      <c r="L12" s="144">
        <v>1.4854637260462893</v>
      </c>
      <c r="M12" s="144">
        <v>1.3990053727631988</v>
      </c>
      <c r="N12" s="144">
        <v>1.427116304184653</v>
      </c>
      <c r="O12" s="144">
        <v>1.3561513010663038</v>
      </c>
      <c r="P12" s="144">
        <v>1.281726654652404</v>
      </c>
      <c r="Q12" s="144">
        <v>1.290556430741102</v>
      </c>
      <c r="R12" s="144">
        <v>1.2071241912576929</v>
      </c>
      <c r="S12" s="144">
        <v>1.229353105185929</v>
      </c>
      <c r="T12" s="144">
        <v>1.4453405405405404</v>
      </c>
      <c r="U12" s="144">
        <v>1.481398573082076</v>
      </c>
      <c r="V12" s="144">
        <v>1.5184776819487598</v>
      </c>
      <c r="W12" s="144">
        <v>1.6426340688036938</v>
      </c>
      <c r="X12" s="144">
        <v>1.608293747426334</v>
      </c>
      <c r="Y12" s="144">
        <v>1.5918790788387969</v>
      </c>
      <c r="Z12" s="144">
        <v>1.445668042881457</v>
      </c>
      <c r="AA12" s="144">
        <v>1.4747522850316706</v>
      </c>
      <c r="AB12" s="144">
        <v>1.4626441989490593</v>
      </c>
      <c r="AC12" s="144">
        <v>1.4661617882941143</v>
      </c>
      <c r="AD12" s="144">
        <v>1.4617383340233565</v>
      </c>
      <c r="AE12" s="144">
        <v>1.2533520145804617</v>
      </c>
      <c r="AF12" s="144">
        <v>1.1223622724720514</v>
      </c>
      <c r="AG12" s="144">
        <v>1.1661475408696695</v>
      </c>
      <c r="AH12" s="144">
        <v>1.1528493866868266</v>
      </c>
      <c r="AI12" s="144">
        <v>1.2328596961303775</v>
      </c>
      <c r="AJ12" s="144">
        <v>1.1765625</v>
      </c>
      <c r="AK12" s="144">
        <v>1.242174629324547</v>
      </c>
      <c r="AL12" s="144">
        <v>1.3776758409785932</v>
      </c>
      <c r="AM12" s="144">
        <v>1.2199730094466936</v>
      </c>
      <c r="AN12" s="144">
        <v>1.142348528982271</v>
      </c>
    </row>
    <row r="13" spans="1:40" ht="15" customHeight="1">
      <c r="A13" s="143" t="s">
        <v>34</v>
      </c>
      <c r="B13" s="146"/>
      <c r="C13" s="146"/>
      <c r="D13" s="146"/>
      <c r="E13" s="146"/>
      <c r="F13" s="146"/>
      <c r="G13" s="144"/>
      <c r="H13" s="144"/>
      <c r="I13" s="144"/>
      <c r="J13" s="144"/>
      <c r="K13" s="144"/>
      <c r="L13" s="144"/>
      <c r="M13" s="144"/>
      <c r="N13" s="144">
        <v>131.89534777263682</v>
      </c>
      <c r="O13" s="144">
        <v>138.64481986923514</v>
      </c>
      <c r="P13" s="144">
        <v>137.99329681610027</v>
      </c>
      <c r="Q13" s="144">
        <v>160.91797073225095</v>
      </c>
      <c r="R13" s="144">
        <v>198.39087896480981</v>
      </c>
      <c r="S13" s="144">
        <v>238.14766375470552</v>
      </c>
      <c r="T13" s="144">
        <v>305.6979524979525</v>
      </c>
      <c r="U13" s="144">
        <v>354.9916446668852</v>
      </c>
      <c r="V13" s="144">
        <v>383.5405625962236</v>
      </c>
      <c r="W13" s="144">
        <v>427.33406501911213</v>
      </c>
      <c r="X13" s="144">
        <v>412.6383766362179</v>
      </c>
      <c r="Y13" s="144">
        <v>386.89385642487434</v>
      </c>
      <c r="Z13" s="144">
        <v>366.3291159500839</v>
      </c>
      <c r="AA13" s="144">
        <v>371.2438271667146</v>
      </c>
      <c r="AB13" s="144">
        <v>362.6990418578458</v>
      </c>
      <c r="AC13" s="144">
        <v>387.2006854725027</v>
      </c>
      <c r="AD13" s="144">
        <v>367.37918808856654</v>
      </c>
      <c r="AE13" s="144">
        <v>316.03308383875435</v>
      </c>
      <c r="AF13" s="144">
        <v>315.0658167913626</v>
      </c>
      <c r="AG13" s="144">
        <v>320.88785415527934</v>
      </c>
      <c r="AH13" s="144">
        <v>322.0606309513676</v>
      </c>
      <c r="AI13" s="144">
        <v>356.2583796609772</v>
      </c>
      <c r="AJ13" s="144">
        <v>349.34687499999995</v>
      </c>
      <c r="AK13" s="144">
        <v>383.2273476112026</v>
      </c>
      <c r="AL13" s="144">
        <v>426.9021406727829</v>
      </c>
      <c r="AM13" s="144">
        <v>379.9203778677463</v>
      </c>
      <c r="AN13" s="144">
        <v>353.44963019164925</v>
      </c>
    </row>
    <row r="14" spans="1:40" ht="15" customHeight="1">
      <c r="A14" s="143" t="s">
        <v>7</v>
      </c>
      <c r="B14" s="144">
        <v>1.5461730565558143</v>
      </c>
      <c r="C14" s="144">
        <v>1.6726208780212968</v>
      </c>
      <c r="D14" s="147">
        <v>1.8046088135955543</v>
      </c>
      <c r="E14" s="147">
        <v>1.7888812962850744</v>
      </c>
      <c r="F14" s="145">
        <v>1.7049279665005164</v>
      </c>
      <c r="G14" s="144">
        <v>1.691855385803467</v>
      </c>
      <c r="H14" s="144">
        <v>1.6961753356936164</v>
      </c>
      <c r="I14" s="144">
        <v>1.493739876131491</v>
      </c>
      <c r="J14" s="144">
        <v>1.4182688495234614</v>
      </c>
      <c r="K14" s="144">
        <v>1.5053441352729293</v>
      </c>
      <c r="L14" s="144">
        <v>1.4854637260462893</v>
      </c>
      <c r="M14" s="144">
        <v>1.3990053727631988</v>
      </c>
      <c r="N14" s="144">
        <v>1.427116304184653</v>
      </c>
      <c r="O14" s="144">
        <v>1.3561513010663038</v>
      </c>
      <c r="P14" s="144">
        <v>1.281726654652404</v>
      </c>
      <c r="Q14" s="144">
        <v>1.290556430741102</v>
      </c>
      <c r="R14" s="144">
        <v>1.2071241912576929</v>
      </c>
      <c r="S14" s="144">
        <v>1.229353105185929</v>
      </c>
      <c r="T14" s="144">
        <v>1.4453405405405404</v>
      </c>
      <c r="U14" s="144">
        <v>1.481398573082076</v>
      </c>
      <c r="V14" s="144">
        <v>1.5184776819487598</v>
      </c>
      <c r="W14" s="144">
        <v>1.6426340688036938</v>
      </c>
      <c r="X14" s="144">
        <v>1.608293747426334</v>
      </c>
      <c r="Y14" s="144">
        <v>1.5918790788387969</v>
      </c>
      <c r="Z14" s="144">
        <v>1.445668042881457</v>
      </c>
      <c r="AA14" s="144">
        <v>1.4747522850316706</v>
      </c>
      <c r="AB14" s="144">
        <v>1.4626441989490593</v>
      </c>
      <c r="AC14" s="144">
        <v>1.4661617882941143</v>
      </c>
      <c r="AD14" s="144">
        <v>1.4617383340233565</v>
      </c>
      <c r="AE14" s="144">
        <v>1.2533520145804617</v>
      </c>
      <c r="AF14" s="144">
        <v>1.1223622724720514</v>
      </c>
      <c r="AG14" s="144">
        <v>1.1661475408696695</v>
      </c>
      <c r="AH14" s="144">
        <v>1.1528493866868266</v>
      </c>
      <c r="AI14" s="144">
        <v>1.2328596961303775</v>
      </c>
      <c r="AJ14" s="144">
        <v>1.1765625</v>
      </c>
      <c r="AK14" s="144">
        <v>1.242174629324547</v>
      </c>
      <c r="AL14" s="144">
        <v>1.3776758409785932</v>
      </c>
      <c r="AM14" s="144">
        <v>1.2199730094466936</v>
      </c>
      <c r="AN14" s="144">
        <v>1.142348528982271</v>
      </c>
    </row>
    <row r="15" spans="1:40" ht="15" customHeight="1">
      <c r="A15" s="143" t="s">
        <v>8</v>
      </c>
      <c r="B15" s="146">
        <v>1.5461730565558143</v>
      </c>
      <c r="C15" s="146">
        <v>1.6726208780212968</v>
      </c>
      <c r="D15" s="146">
        <v>1.8046088135955543</v>
      </c>
      <c r="E15" s="146">
        <v>1.7888812962850744</v>
      </c>
      <c r="F15" s="146">
        <v>1.7049279665005164</v>
      </c>
      <c r="G15" s="144">
        <v>1.691855385803467</v>
      </c>
      <c r="H15" s="144">
        <v>1.6961753356936164</v>
      </c>
      <c r="I15" s="144">
        <v>1.493739876131491</v>
      </c>
      <c r="J15" s="144">
        <v>1.4182688495234614</v>
      </c>
      <c r="K15" s="144">
        <v>1.5053441352729293</v>
      </c>
      <c r="L15" s="144">
        <v>1.4854637260462893</v>
      </c>
      <c r="M15" s="144">
        <v>1.3990053727631988</v>
      </c>
      <c r="N15" s="144">
        <v>1.427116304184653</v>
      </c>
      <c r="O15" s="144">
        <v>1.3561513010663038</v>
      </c>
      <c r="P15" s="144">
        <v>1.281726654652404</v>
      </c>
      <c r="Q15" s="144">
        <v>1.290556430741102</v>
      </c>
      <c r="R15" s="144">
        <v>1.2071241912576929</v>
      </c>
      <c r="S15" s="144">
        <v>1.229353105185929</v>
      </c>
      <c r="T15" s="144">
        <v>1.4453405405405404</v>
      </c>
      <c r="U15" s="144">
        <v>1.481398573082076</v>
      </c>
      <c r="V15" s="144">
        <v>1.5184776819487598</v>
      </c>
      <c r="W15" s="144">
        <v>1.6426340688036938</v>
      </c>
      <c r="X15" s="144">
        <v>1.608293747426334</v>
      </c>
      <c r="Y15" s="144">
        <v>1.5918790788387969</v>
      </c>
      <c r="Z15" s="144">
        <v>1.445668042881457</v>
      </c>
      <c r="AA15" s="144">
        <v>1.4747522850316706</v>
      </c>
      <c r="AB15" s="144">
        <v>1.4626441989490593</v>
      </c>
      <c r="AC15" s="144">
        <v>1.4661617882941143</v>
      </c>
      <c r="AD15" s="144">
        <v>1.4617383340233565</v>
      </c>
      <c r="AE15" s="144">
        <v>1.2533520145804617</v>
      </c>
      <c r="AF15" s="144">
        <v>1.1223622724720514</v>
      </c>
      <c r="AG15" s="144">
        <v>1.1661475408696695</v>
      </c>
      <c r="AH15" s="144">
        <v>1.1528493866868266</v>
      </c>
      <c r="AI15" s="144">
        <v>1.2328596961303775</v>
      </c>
      <c r="AJ15" s="144">
        <v>1.1765625</v>
      </c>
      <c r="AK15" s="144">
        <v>1.242174629324547</v>
      </c>
      <c r="AL15" s="144">
        <v>1.3776758409785932</v>
      </c>
      <c r="AM15" s="144">
        <v>1.2199730094466936</v>
      </c>
      <c r="AN15" s="144">
        <v>1.142348528982271</v>
      </c>
    </row>
    <row r="16" spans="1:40" ht="15" customHeight="1">
      <c r="A16" s="148" t="s">
        <v>15</v>
      </c>
      <c r="B16" s="146">
        <v>464.3031137470874</v>
      </c>
      <c r="C16" s="146">
        <v>526.9150481843224</v>
      </c>
      <c r="D16" s="146">
        <v>443.1933728364166</v>
      </c>
      <c r="E16" s="146">
        <v>434.96771843341975</v>
      </c>
      <c r="F16" s="146">
        <v>359.93196554080714</v>
      </c>
      <c r="G16" s="144">
        <v>316.0779097953528</v>
      </c>
      <c r="H16" s="144">
        <v>306.1856315638739</v>
      </c>
      <c r="I16" s="144">
        <v>247.03221314178916</v>
      </c>
      <c r="J16" s="144">
        <v>236.4618007963594</v>
      </c>
      <c r="K16" s="144">
        <v>227.9331284444257</v>
      </c>
      <c r="L16" s="144">
        <v>225.66618319277262</v>
      </c>
      <c r="M16" s="144">
        <v>257.1741929754451</v>
      </c>
      <c r="N16" s="144">
        <v>237.25571030227914</v>
      </c>
      <c r="O16" s="144">
        <v>222.34060292246258</v>
      </c>
      <c r="P16" s="144">
        <v>166.91987904060665</v>
      </c>
      <c r="Q16" s="144">
        <v>156.4903193729035</v>
      </c>
      <c r="R16" s="144">
        <v>148.4383620009468</v>
      </c>
      <c r="S16" s="144">
        <v>169.80986918724182</v>
      </c>
      <c r="T16" s="144">
        <v>198.19262899262898</v>
      </c>
      <c r="U16" s="144">
        <v>216.86836216583225</v>
      </c>
      <c r="V16" s="144">
        <v>184.25747898855124</v>
      </c>
      <c r="W16" s="144">
        <v>163.2436892101578</v>
      </c>
      <c r="X16" s="144">
        <v>174.97515813598233</v>
      </c>
      <c r="Y16" s="144">
        <v>187.9152351661541</v>
      </c>
      <c r="Z16" s="144">
        <v>189.35074662333597</v>
      </c>
      <c r="AA16" s="144">
        <v>198.15896524157304</v>
      </c>
      <c r="AB16" s="144">
        <v>200.1998848607941</v>
      </c>
      <c r="AC16" s="144">
        <v>214.12623971367978</v>
      </c>
      <c r="AD16" s="144">
        <v>235.6319274537226</v>
      </c>
      <c r="AE16" s="144">
        <v>189.45401331020534</v>
      </c>
      <c r="AF16" s="144">
        <v>145.90159282232813</v>
      </c>
      <c r="AG16" s="144">
        <v>135.54465426561705</v>
      </c>
      <c r="AH16" s="144">
        <v>127.77269348512151</v>
      </c>
      <c r="AI16" s="144">
        <v>126.47407952281432</v>
      </c>
      <c r="AJ16" s="144">
        <v>152.496875</v>
      </c>
      <c r="AK16" s="144">
        <v>174.37891268533772</v>
      </c>
      <c r="AL16" s="144">
        <v>185.0183486238532</v>
      </c>
      <c r="AM16" s="144">
        <v>146.83265856950067</v>
      </c>
      <c r="AN16" s="144">
        <v>144.46078135953695</v>
      </c>
    </row>
    <row r="17" spans="1:40" ht="15" customHeight="1">
      <c r="A17" s="148" t="s">
        <v>63</v>
      </c>
      <c r="B17" s="146">
        <v>1025.2065240415166</v>
      </c>
      <c r="C17" s="146">
        <v>1411.8990789415884</v>
      </c>
      <c r="D17" s="146">
        <v>1368.2594674698275</v>
      </c>
      <c r="E17" s="146">
        <v>1276.7057032834102</v>
      </c>
      <c r="F17" s="146">
        <v>1175.7763495984213</v>
      </c>
      <c r="G17" s="144">
        <v>1073.1936464446399</v>
      </c>
      <c r="H17" s="144">
        <v>1117.4853235089722</v>
      </c>
      <c r="I17" s="144">
        <v>1291.5234360684574</v>
      </c>
      <c r="J17" s="144">
        <v>1348.9743353711845</v>
      </c>
      <c r="K17" s="144">
        <v>1298.5876042388772</v>
      </c>
      <c r="L17" s="144">
        <v>1094.4707334737304</v>
      </c>
      <c r="M17" s="144">
        <v>1257.4843035389192</v>
      </c>
      <c r="N17" s="144">
        <v>1293.4395844788512</v>
      </c>
      <c r="O17" s="144">
        <v>1369.1031638070997</v>
      </c>
      <c r="P17" s="144">
        <v>1204.7835743617854</v>
      </c>
      <c r="Q17" s="144">
        <v>1231.16415053586</v>
      </c>
      <c r="R17" s="144">
        <v>1217.2920940508127</v>
      </c>
      <c r="S17" s="144">
        <v>1255.3046760485486</v>
      </c>
      <c r="T17" s="144">
        <v>1556.932678132678</v>
      </c>
      <c r="U17" s="144">
        <v>2320.3354857608097</v>
      </c>
      <c r="V17" s="144">
        <v>1919.9516705938083</v>
      </c>
      <c r="W17" s="144">
        <v>1711.5997426484503</v>
      </c>
      <c r="X17" s="144">
        <v>1858.599202611813</v>
      </c>
      <c r="Y17" s="144">
        <v>1876.895956792439</v>
      </c>
      <c r="Z17" s="144">
        <v>1945.1110294858606</v>
      </c>
      <c r="AA17" s="144">
        <v>2098.359292016264</v>
      </c>
      <c r="AB17" s="144">
        <v>1861.8340435765722</v>
      </c>
      <c r="AC17" s="144">
        <v>1757.0164868209226</v>
      </c>
      <c r="AD17" s="144">
        <v>1859.861604504887</v>
      </c>
      <c r="AE17" s="144">
        <v>2017.2778324866792</v>
      </c>
      <c r="AF17" s="144">
        <v>1987.9632010375883</v>
      </c>
      <c r="AG17" s="144">
        <v>1784.5411972538514</v>
      </c>
      <c r="AH17" s="144">
        <v>1775.0438550298509</v>
      </c>
      <c r="AI17" s="144">
        <v>1784.1774886870119</v>
      </c>
      <c r="AJ17" s="144">
        <v>1710.8218749999999</v>
      </c>
      <c r="AK17" s="144">
        <v>1734.8665568369029</v>
      </c>
      <c r="AL17" s="144">
        <v>1729.8302752293578</v>
      </c>
      <c r="AM17" s="144">
        <v>1566.246963562753</v>
      </c>
      <c r="AN17" s="144">
        <v>1455.9449287142186</v>
      </c>
    </row>
    <row r="18" spans="1:40" ht="15" customHeight="1">
      <c r="A18" s="143" t="s">
        <v>9</v>
      </c>
      <c r="B18" s="144">
        <v>1.5461730565558143</v>
      </c>
      <c r="C18" s="144">
        <v>1.6726208780212968</v>
      </c>
      <c r="D18" s="147">
        <v>1.8046088135955543</v>
      </c>
      <c r="E18" s="147">
        <v>1.7888812962850744</v>
      </c>
      <c r="F18" s="145">
        <v>1.7049279665005164</v>
      </c>
      <c r="G18" s="144">
        <v>1.691855385803467</v>
      </c>
      <c r="H18" s="144">
        <v>1.6961753356936164</v>
      </c>
      <c r="I18" s="144">
        <v>1.493739876131491</v>
      </c>
      <c r="J18" s="144">
        <v>1.4182688495234614</v>
      </c>
      <c r="K18" s="144">
        <v>1.5053441352729293</v>
      </c>
      <c r="L18" s="144">
        <v>1.4854637260462893</v>
      </c>
      <c r="M18" s="144">
        <v>1.3990053727631988</v>
      </c>
      <c r="N18" s="144">
        <v>1.427116304184653</v>
      </c>
      <c r="O18" s="144">
        <v>1.3561513010663038</v>
      </c>
      <c r="P18" s="144">
        <v>1.281726654652404</v>
      </c>
      <c r="Q18" s="144">
        <v>1.290556430741102</v>
      </c>
      <c r="R18" s="144">
        <v>1.2071241912576929</v>
      </c>
      <c r="S18" s="144">
        <v>1.229353105185929</v>
      </c>
      <c r="T18" s="144">
        <v>1.4453405405405404</v>
      </c>
      <c r="U18" s="144">
        <v>1.481398573082076</v>
      </c>
      <c r="V18" s="144">
        <v>1.5184776819487598</v>
      </c>
      <c r="W18" s="144">
        <v>1.6426340688036938</v>
      </c>
      <c r="X18" s="144">
        <v>1.608293747426334</v>
      </c>
      <c r="Y18" s="144">
        <v>1.5918790788387969</v>
      </c>
      <c r="Z18" s="144">
        <v>1.445668042881457</v>
      </c>
      <c r="AA18" s="144">
        <v>1.4747522850316706</v>
      </c>
      <c r="AB18" s="144">
        <v>1.4626441989490593</v>
      </c>
      <c r="AC18" s="144">
        <v>1.4661617882941143</v>
      </c>
      <c r="AD18" s="144">
        <v>1.4617383340233565</v>
      </c>
      <c r="AE18" s="144">
        <v>1.2533520145804617</v>
      </c>
      <c r="AF18" s="144">
        <v>1.1223622724720514</v>
      </c>
      <c r="AG18" s="144">
        <v>1.1661475408696695</v>
      </c>
      <c r="AH18" s="144">
        <v>1.1528493866868266</v>
      </c>
      <c r="AI18" s="144">
        <v>1.2328596961303775</v>
      </c>
      <c r="AJ18" s="144">
        <v>1.1765625</v>
      </c>
      <c r="AK18" s="144">
        <v>1.242174629324547</v>
      </c>
      <c r="AL18" s="144">
        <v>1.3776758409785932</v>
      </c>
      <c r="AM18" s="144">
        <v>1.2199730094466936</v>
      </c>
      <c r="AN18" s="144">
        <v>1.142348528982271</v>
      </c>
    </row>
    <row r="19" spans="1:40" ht="15" customHeight="1">
      <c r="A19" s="143" t="s">
        <v>10</v>
      </c>
      <c r="B19" s="144">
        <v>1.5461730565558143</v>
      </c>
      <c r="C19" s="144">
        <v>1.6726208780212968</v>
      </c>
      <c r="D19" s="147">
        <v>1.8046088135955543</v>
      </c>
      <c r="E19" s="147">
        <v>1.7888812962850744</v>
      </c>
      <c r="F19" s="145">
        <v>1.7049279665005164</v>
      </c>
      <c r="G19" s="144">
        <v>1.691855385803467</v>
      </c>
      <c r="H19" s="144">
        <v>1.6961753356936164</v>
      </c>
      <c r="I19" s="144">
        <v>1.493739876131491</v>
      </c>
      <c r="J19" s="144">
        <v>1.4182688495234614</v>
      </c>
      <c r="K19" s="144">
        <v>1.5053441352729293</v>
      </c>
      <c r="L19" s="144">
        <v>1.4854637260462893</v>
      </c>
      <c r="M19" s="144">
        <v>1.3990053727631988</v>
      </c>
      <c r="N19" s="144">
        <v>1.427116304184653</v>
      </c>
      <c r="O19" s="144">
        <v>1.3561513010663038</v>
      </c>
      <c r="P19" s="144">
        <v>1.281726654652404</v>
      </c>
      <c r="Q19" s="144">
        <v>1.290556430741102</v>
      </c>
      <c r="R19" s="144">
        <v>1.2071241912576929</v>
      </c>
      <c r="S19" s="144">
        <v>1.229353105185929</v>
      </c>
      <c r="T19" s="144">
        <v>1.4453405405405404</v>
      </c>
      <c r="U19" s="144">
        <v>1.481398573082076</v>
      </c>
      <c r="V19" s="144">
        <v>1.5184776819487598</v>
      </c>
      <c r="W19" s="144">
        <v>1.6426340688036938</v>
      </c>
      <c r="X19" s="144">
        <v>1.608293747426334</v>
      </c>
      <c r="Y19" s="144">
        <v>1.5918790788387969</v>
      </c>
      <c r="Z19" s="144">
        <v>1.445668042881457</v>
      </c>
      <c r="AA19" s="144">
        <v>1.4747522850316706</v>
      </c>
      <c r="AB19" s="144">
        <v>1.4626441989490593</v>
      </c>
      <c r="AC19" s="144">
        <v>1.4661617882941143</v>
      </c>
      <c r="AD19" s="144">
        <v>1.4617383340233565</v>
      </c>
      <c r="AE19" s="144">
        <v>1.2533520145804617</v>
      </c>
      <c r="AF19" s="144">
        <v>1.1223622724720514</v>
      </c>
      <c r="AG19" s="144">
        <v>1.1661475408696695</v>
      </c>
      <c r="AH19" s="144">
        <v>1.1528493866868266</v>
      </c>
      <c r="AI19" s="144">
        <v>1.2328596961303775</v>
      </c>
      <c r="AJ19" s="144">
        <v>1.1765625</v>
      </c>
      <c r="AK19" s="144">
        <v>1.242174629324547</v>
      </c>
      <c r="AL19" s="144">
        <v>1.3776758409785932</v>
      </c>
      <c r="AM19" s="144">
        <v>1.2199730094466936</v>
      </c>
      <c r="AN19" s="144">
        <v>1.142348528982271</v>
      </c>
    </row>
    <row r="20" spans="1:40" ht="15" customHeight="1">
      <c r="A20" s="143" t="s">
        <v>64</v>
      </c>
      <c r="B20" s="144">
        <v>2.0722658335098494</v>
      </c>
      <c r="C20" s="144">
        <v>2.3874256130336726</v>
      </c>
      <c r="D20" s="147">
        <v>2.31730527171881</v>
      </c>
      <c r="E20" s="147">
        <v>2.3269551386550518</v>
      </c>
      <c r="F20" s="145">
        <v>2.267815811646036</v>
      </c>
      <c r="G20" s="144">
        <v>2.3511116646216053</v>
      </c>
      <c r="H20" s="144">
        <v>2.599095184961255</v>
      </c>
      <c r="I20" s="144">
        <v>2.809591380510866</v>
      </c>
      <c r="J20" s="144">
        <v>2.7715990773833514</v>
      </c>
      <c r="K20" s="144">
        <v>2.720199986373945</v>
      </c>
      <c r="L20" s="144">
        <v>2.738009487602722</v>
      </c>
      <c r="M20" s="144">
        <v>2.980226455308379</v>
      </c>
      <c r="N20" s="144">
        <v>3.0504373651508168</v>
      </c>
      <c r="O20" s="144">
        <v>3.264806704989249</v>
      </c>
      <c r="P20" s="144">
        <v>2.7786428387291666</v>
      </c>
      <c r="Q20" s="144">
        <v>2.582580274908103</v>
      </c>
      <c r="R20" s="144">
        <v>2.404844563673662</v>
      </c>
      <c r="S20" s="144">
        <v>2.268406862680077</v>
      </c>
      <c r="T20" s="144">
        <v>2.4775593775593774</v>
      </c>
      <c r="U20" s="144">
        <v>3.095819086079316</v>
      </c>
      <c r="V20" s="144">
        <v>3.0606304955446735</v>
      </c>
      <c r="W20" s="144">
        <v>3.3375347235363133</v>
      </c>
      <c r="X20" s="144">
        <v>3.430402523895936</v>
      </c>
      <c r="Y20" s="144">
        <v>3.2455554722076365</v>
      </c>
      <c r="Z20" s="144">
        <v>2.814914272527113</v>
      </c>
      <c r="AA20" s="144">
        <v>2.7649455812215775</v>
      </c>
      <c r="AB20" s="144">
        <v>2.5827701649486374</v>
      </c>
      <c r="AC20" s="144">
        <v>2.8370423834302922</v>
      </c>
      <c r="AD20" s="144">
        <v>2.723356886167394</v>
      </c>
      <c r="AE20" s="144">
        <v>2.612147037491621</v>
      </c>
      <c r="AF20" s="144">
        <v>2.4948416057609983</v>
      </c>
      <c r="AG20" s="144">
        <v>2.1430831886798196</v>
      </c>
      <c r="AH20" s="144">
        <v>2.030163668269862</v>
      </c>
      <c r="AI20" s="144">
        <v>1.9568454491419056</v>
      </c>
      <c r="AJ20" s="144">
        <v>1.90625</v>
      </c>
      <c r="AK20" s="144">
        <v>1.986820428336079</v>
      </c>
      <c r="AL20" s="144">
        <v>2.1926605504587156</v>
      </c>
      <c r="AM20" s="144">
        <v>1.939271255060729</v>
      </c>
      <c r="AN20" s="144">
        <v>1.8123429299617646</v>
      </c>
    </row>
    <row r="21" spans="1:40" ht="15" customHeight="1">
      <c r="A21" s="143" t="s">
        <v>65</v>
      </c>
      <c r="B21" s="144">
        <v>10.7241580173692</v>
      </c>
      <c r="C21" s="144">
        <v>11.47489745679844</v>
      </c>
      <c r="D21" s="144">
        <v>11.515974518883908</v>
      </c>
      <c r="E21" s="144">
        <v>11.265572574979485</v>
      </c>
      <c r="F21" s="145">
        <v>11.057973125418604</v>
      </c>
      <c r="G21" s="144">
        <v>10.857842804616384</v>
      </c>
      <c r="H21" s="144">
        <v>11.027064383577112</v>
      </c>
      <c r="I21" s="144">
        <v>10.835649210246638</v>
      </c>
      <c r="J21" s="144">
        <v>11.014757320984689</v>
      </c>
      <c r="K21" s="144">
        <v>11.592953443896498</v>
      </c>
      <c r="L21" s="144">
        <v>11.290829501197564</v>
      </c>
      <c r="M21" s="144">
        <v>11.115431819190977</v>
      </c>
      <c r="N21" s="144">
        <v>11.43787795477482</v>
      </c>
      <c r="O21" s="144">
        <v>10.907850278643204</v>
      </c>
      <c r="P21" s="144">
        <v>10.651585328666359</v>
      </c>
      <c r="Q21" s="144">
        <v>10.802068645740897</v>
      </c>
      <c r="R21" s="144">
        <v>10.000288780179895</v>
      </c>
      <c r="S21" s="144">
        <v>10.076762980740046</v>
      </c>
      <c r="T21" s="144">
        <v>11.584453726453726</v>
      </c>
      <c r="U21" s="144">
        <v>12.501105926007172</v>
      </c>
      <c r="V21" s="144">
        <v>12.614499210149436</v>
      </c>
      <c r="W21" s="144">
        <v>13.316719524656548</v>
      </c>
      <c r="X21" s="144">
        <v>12.952768987444328</v>
      </c>
      <c r="Y21" s="144">
        <v>11.980435076138326</v>
      </c>
      <c r="Z21" s="144">
        <v>11.559232466408933</v>
      </c>
      <c r="AA21" s="144">
        <v>12.34858361292902</v>
      </c>
      <c r="AB21" s="144">
        <v>11.709182797031975</v>
      </c>
      <c r="AC21" s="144">
        <v>11.805099673973615</v>
      </c>
      <c r="AD21" s="144">
        <v>11.722974088414075</v>
      </c>
      <c r="AE21" s="144">
        <v>10.349388308876806</v>
      </c>
      <c r="AF21" s="144">
        <v>9.80784874261168</v>
      </c>
      <c r="AG21" s="144">
        <v>9.335627608338777</v>
      </c>
      <c r="AH21" s="144">
        <v>8.98434267630219</v>
      </c>
      <c r="AI21" s="144">
        <v>9.214425353136207</v>
      </c>
      <c r="AJ21" s="144">
        <v>9.182812499999999</v>
      </c>
      <c r="AK21" s="144">
        <v>10.382207578253706</v>
      </c>
      <c r="AL21" s="144">
        <v>12.330275229357797</v>
      </c>
      <c r="AM21" s="144">
        <v>11.336032388663968</v>
      </c>
      <c r="AN21" s="144">
        <v>10.650770238759334</v>
      </c>
    </row>
    <row r="22" spans="1:40" ht="15" customHeight="1">
      <c r="A22" s="143" t="s">
        <v>35</v>
      </c>
      <c r="B22" s="144"/>
      <c r="C22" s="144"/>
      <c r="D22" s="147"/>
      <c r="E22" s="147"/>
      <c r="F22" s="145"/>
      <c r="G22" s="144"/>
      <c r="H22" s="144"/>
      <c r="I22" s="144"/>
      <c r="J22" s="144"/>
      <c r="K22" s="144"/>
      <c r="L22" s="144"/>
      <c r="M22" s="144"/>
      <c r="N22" s="144">
        <v>1.8659184350641482</v>
      </c>
      <c r="O22" s="144">
        <v>2.3921049629207074</v>
      </c>
      <c r="P22" s="144">
        <v>2.722877561570094</v>
      </c>
      <c r="Q22" s="144">
        <v>3.4791107897136557</v>
      </c>
      <c r="R22" s="144">
        <v>3.8267839671768975</v>
      </c>
      <c r="S22" s="144">
        <v>4.206351051712604</v>
      </c>
      <c r="T22" s="144">
        <v>5.367513513513513</v>
      </c>
      <c r="U22" s="144">
        <v>5.785580249139035</v>
      </c>
      <c r="V22" s="144">
        <v>6.4138826672292595</v>
      </c>
      <c r="W22" s="144">
        <v>6.5786125723801225</v>
      </c>
      <c r="X22" s="144">
        <v>5.901254472723784</v>
      </c>
      <c r="Y22" s="144">
        <v>6.123497111994599</v>
      </c>
      <c r="Z22" s="144">
        <v>6.350668064930074</v>
      </c>
      <c r="AA22" s="144">
        <v>6.6895308784126595</v>
      </c>
      <c r="AB22" s="144">
        <v>5.878798080480014</v>
      </c>
      <c r="AC22" s="144">
        <v>5.711319424150098</v>
      </c>
      <c r="AD22" s="144">
        <v>5.533458584704858</v>
      </c>
      <c r="AE22" s="144">
        <v>4.416380223727847</v>
      </c>
      <c r="AF22" s="144">
        <v>4.863500772531225</v>
      </c>
      <c r="AG22" s="144">
        <v>4.655850254538188</v>
      </c>
      <c r="AH22" s="144">
        <v>4.748337131724752</v>
      </c>
      <c r="AI22" s="144">
        <v>5.152941836417609</v>
      </c>
      <c r="AJ22" s="144">
        <v>4.9375</v>
      </c>
      <c r="AK22" s="144">
        <v>5.196046128500824</v>
      </c>
      <c r="AL22" s="144">
        <v>5.764525993883792</v>
      </c>
      <c r="AM22" s="144">
        <v>5.322537112010796</v>
      </c>
      <c r="AN22" s="144">
        <v>4.86672837436277</v>
      </c>
    </row>
    <row r="23" spans="1:40" ht="15" customHeight="1">
      <c r="A23" s="148" t="s">
        <v>11</v>
      </c>
      <c r="B23" s="144">
        <v>1.5461730565558143</v>
      </c>
      <c r="C23" s="144">
        <v>1.6726208780212968</v>
      </c>
      <c r="D23" s="147">
        <v>1.8046088135955543</v>
      </c>
      <c r="E23" s="147">
        <v>1.7888812962850744</v>
      </c>
      <c r="F23" s="145">
        <v>1.7049279665005164</v>
      </c>
      <c r="G23" s="144">
        <v>1.691855385803467</v>
      </c>
      <c r="H23" s="144">
        <v>1.6961753356936164</v>
      </c>
      <c r="I23" s="144">
        <v>1.493739876131491</v>
      </c>
      <c r="J23" s="144">
        <v>1.4182688495234614</v>
      </c>
      <c r="K23" s="144">
        <v>1.5053441352729293</v>
      </c>
      <c r="L23" s="144">
        <v>1.4854637260462893</v>
      </c>
      <c r="M23" s="144">
        <v>1.3990053727631988</v>
      </c>
      <c r="N23" s="144">
        <v>1.427116304184653</v>
      </c>
      <c r="O23" s="144">
        <v>1.3561513010663038</v>
      </c>
      <c r="P23" s="144">
        <v>1.281726654652404</v>
      </c>
      <c r="Q23" s="144">
        <v>1.290556430741102</v>
      </c>
      <c r="R23" s="144">
        <v>1.2071241912576929</v>
      </c>
      <c r="S23" s="144">
        <v>1.229353105185929</v>
      </c>
      <c r="T23" s="144">
        <v>1.4453405405405404</v>
      </c>
      <c r="U23" s="144">
        <v>1.481398573082076</v>
      </c>
      <c r="V23" s="144">
        <v>1.5184776819487598</v>
      </c>
      <c r="W23" s="144">
        <v>1.6426340688036938</v>
      </c>
      <c r="X23" s="144">
        <v>1.608293747426334</v>
      </c>
      <c r="Y23" s="144">
        <v>1.5918790788387969</v>
      </c>
      <c r="Z23" s="144">
        <v>1.445668042881457</v>
      </c>
      <c r="AA23" s="144">
        <v>1.4747522850316706</v>
      </c>
      <c r="AB23" s="144">
        <v>1.4626441989490593</v>
      </c>
      <c r="AC23" s="144">
        <v>1.4661617882941143</v>
      </c>
      <c r="AD23" s="144">
        <v>1.4617383340233565</v>
      </c>
      <c r="AE23" s="144">
        <v>1.2533520145804617</v>
      </c>
      <c r="AF23" s="144">
        <v>1.1223622724720514</v>
      </c>
      <c r="AG23" s="144">
        <v>1.1661475408696695</v>
      </c>
      <c r="AH23" s="144">
        <v>1.1528493866868266</v>
      </c>
      <c r="AI23" s="144">
        <v>1.2328596961303775</v>
      </c>
      <c r="AJ23" s="144">
        <v>1.1765625</v>
      </c>
      <c r="AK23" s="144">
        <v>1.242174629324547</v>
      </c>
      <c r="AL23" s="144">
        <v>1.3776758409785932</v>
      </c>
      <c r="AM23" s="144">
        <v>1.2199730094466936</v>
      </c>
      <c r="AN23" s="144">
        <v>1.142348528982271</v>
      </c>
    </row>
    <row r="24" spans="1:40" ht="15" customHeight="1">
      <c r="A24" s="148" t="s">
        <v>74</v>
      </c>
      <c r="B24" s="144">
        <v>1.5461730565558143</v>
      </c>
      <c r="C24" s="144">
        <v>1.6726208780212968</v>
      </c>
      <c r="D24" s="147">
        <v>1.8046088135955543</v>
      </c>
      <c r="E24" s="147">
        <v>1.7888812962850744</v>
      </c>
      <c r="F24" s="145">
        <v>1.7049279665005164</v>
      </c>
      <c r="G24" s="144">
        <v>1.691855385803467</v>
      </c>
      <c r="H24" s="144">
        <v>1.6961753356936164</v>
      </c>
      <c r="I24" s="144">
        <v>1.493739876131491</v>
      </c>
      <c r="J24" s="144">
        <v>1.4182688495234614</v>
      </c>
      <c r="K24" s="144">
        <v>1.5053441352729293</v>
      </c>
      <c r="L24" s="144">
        <v>1.4854637260462893</v>
      </c>
      <c r="M24" s="144">
        <v>1.3990053727631988</v>
      </c>
      <c r="N24" s="144">
        <v>1.427116304184653</v>
      </c>
      <c r="O24" s="144">
        <v>1.3561513010663038</v>
      </c>
      <c r="P24" s="144">
        <v>1.281726654652404</v>
      </c>
      <c r="Q24" s="144">
        <v>1.290556430741102</v>
      </c>
      <c r="R24" s="144">
        <v>1.2071241912576929</v>
      </c>
      <c r="S24" s="144">
        <v>1.229353105185929</v>
      </c>
      <c r="T24" s="144">
        <v>1.4453405405405404</v>
      </c>
      <c r="U24" s="144">
        <v>1.481398573082076</v>
      </c>
      <c r="V24" s="144">
        <v>1.5184776819487598</v>
      </c>
      <c r="W24" s="144">
        <v>1.6426340688036938</v>
      </c>
      <c r="X24" s="144">
        <v>1.608293747426334</v>
      </c>
      <c r="Y24" s="144">
        <v>1.5918790788387969</v>
      </c>
      <c r="Z24" s="144">
        <v>1.445668042881457</v>
      </c>
      <c r="AA24" s="144">
        <v>1.4747522850316706</v>
      </c>
      <c r="AB24" s="144">
        <v>1.4626441989490593</v>
      </c>
      <c r="AC24" s="144">
        <v>1.4661617882941143</v>
      </c>
      <c r="AD24" s="144">
        <v>1.4617383340233565</v>
      </c>
      <c r="AE24" s="144">
        <v>1.2533520145804617</v>
      </c>
      <c r="AF24" s="144">
        <v>1.1223622724720514</v>
      </c>
      <c r="AG24" s="144">
        <v>1.1661475408696695</v>
      </c>
      <c r="AH24" s="144">
        <v>1.1528493866868266</v>
      </c>
      <c r="AI24" s="144">
        <v>1.2328596961303775</v>
      </c>
      <c r="AJ24" s="144">
        <v>1.1765625</v>
      </c>
      <c r="AK24" s="144">
        <v>1.242174629324547</v>
      </c>
      <c r="AL24" s="144">
        <v>1.3776758409785932</v>
      </c>
      <c r="AM24" s="144">
        <v>1.2199730094466936</v>
      </c>
      <c r="AN24" s="144">
        <v>1.142348528982271</v>
      </c>
    </row>
    <row r="25" spans="1:40" ht="15" customHeight="1">
      <c r="A25" s="148" t="s">
        <v>12</v>
      </c>
      <c r="B25" s="144">
        <v>1.5461730565558143</v>
      </c>
      <c r="C25" s="144">
        <v>1.6726208780212968</v>
      </c>
      <c r="D25" s="147">
        <v>1.8046088135955543</v>
      </c>
      <c r="E25" s="147">
        <v>1.7888812962850744</v>
      </c>
      <c r="F25" s="145">
        <v>1.7049279665005164</v>
      </c>
      <c r="G25" s="144">
        <v>1.691855385803467</v>
      </c>
      <c r="H25" s="144">
        <v>1.6961753356936164</v>
      </c>
      <c r="I25" s="144">
        <v>1.493739876131491</v>
      </c>
      <c r="J25" s="144">
        <v>1.4182688495234614</v>
      </c>
      <c r="K25" s="144">
        <v>1.5053441352729293</v>
      </c>
      <c r="L25" s="144">
        <v>1.4854637260462893</v>
      </c>
      <c r="M25" s="144">
        <v>1.3990053727631988</v>
      </c>
      <c r="N25" s="144">
        <v>1.427116304184653</v>
      </c>
      <c r="O25" s="144">
        <v>1.3561513010663038</v>
      </c>
      <c r="P25" s="144">
        <v>1.281726654652404</v>
      </c>
      <c r="Q25" s="144">
        <v>1.290556430741102</v>
      </c>
      <c r="R25" s="144">
        <v>1.2071241912576929</v>
      </c>
      <c r="S25" s="144">
        <v>1.229353105185929</v>
      </c>
      <c r="T25" s="144">
        <v>1.4453405405405404</v>
      </c>
      <c r="U25" s="144">
        <v>1.481398573082076</v>
      </c>
      <c r="V25" s="144">
        <v>1.5184776819487598</v>
      </c>
      <c r="W25" s="144">
        <v>1.6426340688036938</v>
      </c>
      <c r="X25" s="144">
        <v>1.608293747426334</v>
      </c>
      <c r="Y25" s="144">
        <v>1.5918790788387969</v>
      </c>
      <c r="Z25" s="144">
        <v>1.445668042881457</v>
      </c>
      <c r="AA25" s="144">
        <v>1.4747522850316706</v>
      </c>
      <c r="AB25" s="144">
        <v>1.4626441989490593</v>
      </c>
      <c r="AC25" s="144">
        <v>1.4661617882941143</v>
      </c>
      <c r="AD25" s="144">
        <v>1.4617383340233565</v>
      </c>
      <c r="AE25" s="144">
        <v>1.2533520145804617</v>
      </c>
      <c r="AF25" s="144">
        <v>1.1223622724720514</v>
      </c>
      <c r="AG25" s="144">
        <v>1.1661475408696695</v>
      </c>
      <c r="AH25" s="144">
        <v>1.1528493866868266</v>
      </c>
      <c r="AI25" s="144">
        <v>1.2328596961303775</v>
      </c>
      <c r="AJ25" s="144">
        <v>1.1765625</v>
      </c>
      <c r="AK25" s="144">
        <v>1.242174629324547</v>
      </c>
      <c r="AL25" s="144">
        <v>1.3776758409785932</v>
      </c>
      <c r="AM25" s="144">
        <v>1.2199730094466936</v>
      </c>
      <c r="AN25" s="144">
        <v>1.142348528982271</v>
      </c>
    </row>
    <row r="26" spans="1:40" ht="15" customHeight="1">
      <c r="A26" s="148" t="s">
        <v>13</v>
      </c>
      <c r="B26" s="144">
        <v>9.080120737131962</v>
      </c>
      <c r="C26" s="144">
        <v>9.830015482297627</v>
      </c>
      <c r="D26" s="147">
        <v>10.16573534461126</v>
      </c>
      <c r="E26" s="147">
        <v>10.97080801972222</v>
      </c>
      <c r="F26" s="145">
        <v>11.620735171684402</v>
      </c>
      <c r="G26" s="144">
        <v>11.007817537394558</v>
      </c>
      <c r="H26" s="144">
        <v>11.037842712361305</v>
      </c>
      <c r="I26" s="144">
        <v>10.442470040678712</v>
      </c>
      <c r="J26" s="144">
        <v>10.366520532831226</v>
      </c>
      <c r="K26" s="144">
        <v>10.902192496312871</v>
      </c>
      <c r="L26" s="144">
        <v>10.543239183498297</v>
      </c>
      <c r="M26" s="144">
        <v>10.51174459393455</v>
      </c>
      <c r="N26" s="144">
        <v>10.664408353535904</v>
      </c>
      <c r="O26" s="144">
        <v>10.220778445741365</v>
      </c>
      <c r="P26" s="144">
        <v>11.689120966449998</v>
      </c>
      <c r="Q26" s="144">
        <v>11.811101366794729</v>
      </c>
      <c r="R26" s="144">
        <v>11.257086949660723</v>
      </c>
      <c r="S26" s="144">
        <v>10.466436033892375</v>
      </c>
      <c r="T26" s="144">
        <v>12.505500409500408</v>
      </c>
      <c r="U26" s="144">
        <v>13.166856814144454</v>
      </c>
      <c r="V26" s="144">
        <v>13.367517047635012</v>
      </c>
      <c r="W26" s="144">
        <v>13.867589599969724</v>
      </c>
      <c r="X26" s="144">
        <v>14.890542404582975</v>
      </c>
      <c r="Y26" s="144">
        <v>14.58411522016353</v>
      </c>
      <c r="Z26" s="144">
        <v>13.19359355383366</v>
      </c>
      <c r="AA26" s="144">
        <v>13.460170921816488</v>
      </c>
      <c r="AB26" s="144">
        <v>13.58598093822638</v>
      </c>
      <c r="AC26" s="144">
        <v>13.569096393834576</v>
      </c>
      <c r="AD26" s="144">
        <v>13.522451698547469</v>
      </c>
      <c r="AE26" s="144">
        <v>12.088890094235726</v>
      </c>
      <c r="AF26" s="144">
        <v>11.93234157652503</v>
      </c>
      <c r="AG26" s="144">
        <v>11.123648521228969</v>
      </c>
      <c r="AH26" s="144">
        <v>10.402387432077402</v>
      </c>
      <c r="AI26" s="144">
        <v>10.726176805082568</v>
      </c>
      <c r="AJ26" s="144">
        <v>10.1765625</v>
      </c>
      <c r="AK26" s="144">
        <v>11.301482701812192</v>
      </c>
      <c r="AL26" s="144">
        <v>12.888379204892967</v>
      </c>
      <c r="AM26" s="144">
        <v>11.54655870445344</v>
      </c>
      <c r="AN26" s="144">
        <v>11.00620888621729</v>
      </c>
    </row>
    <row r="27" spans="1:40" ht="15" customHeight="1">
      <c r="A27" s="148" t="s">
        <v>66</v>
      </c>
      <c r="B27" s="144">
        <v>3.5229464096589704</v>
      </c>
      <c r="C27" s="144">
        <v>3.8957932823888806</v>
      </c>
      <c r="D27" s="147">
        <v>3.9504931657174636</v>
      </c>
      <c r="E27" s="147">
        <v>3.544488244047281</v>
      </c>
      <c r="F27" s="145">
        <v>3.1819159411885694</v>
      </c>
      <c r="G27" s="144">
        <v>3.1263922585170763</v>
      </c>
      <c r="H27" s="144">
        <v>3.1532167665629554</v>
      </c>
      <c r="I27" s="144">
        <v>2.6363220581229156</v>
      </c>
      <c r="J27" s="144">
        <v>2.437398249827545</v>
      </c>
      <c r="K27" s="144">
        <v>2.6026779289748103</v>
      </c>
      <c r="L27" s="144">
        <v>2.6749436219718277</v>
      </c>
      <c r="M27" s="144">
        <v>2.4667945473113986</v>
      </c>
      <c r="N27" s="144">
        <v>2.5290478657600253</v>
      </c>
      <c r="O27" s="144">
        <v>2.467432533239721</v>
      </c>
      <c r="P27" s="144">
        <v>2.218116373194051</v>
      </c>
      <c r="Q27" s="144">
        <v>2.092676051724104</v>
      </c>
      <c r="R27" s="144">
        <v>1.8653810951554362</v>
      </c>
      <c r="S27" s="144">
        <v>1.928996232463979</v>
      </c>
      <c r="T27" s="144">
        <v>2.3751302211302208</v>
      </c>
      <c r="U27" s="144">
        <v>2.401806196698095</v>
      </c>
      <c r="V27" s="144">
        <v>2.4312464366123083</v>
      </c>
      <c r="W27" s="144">
        <v>2.5552480793248304</v>
      </c>
      <c r="X27" s="144">
        <v>2.4297539492406433</v>
      </c>
      <c r="Y27" s="144">
        <v>2.335545720501088</v>
      </c>
      <c r="Z27" s="144">
        <v>2.1963819689349684</v>
      </c>
      <c r="AA27" s="144">
        <v>2.277092258606053</v>
      </c>
      <c r="AB27" s="144">
        <v>2.264868526987092</v>
      </c>
      <c r="AC27" s="144">
        <v>2.306241023968718</v>
      </c>
      <c r="AD27" s="144">
        <v>2.4009563340421662</v>
      </c>
      <c r="AE27" s="144">
        <v>1.9857229924836444</v>
      </c>
      <c r="AF27" s="144">
        <v>1.6935032065230358</v>
      </c>
      <c r="AG27" s="144">
        <v>1.6104303124778465</v>
      </c>
      <c r="AH27" s="144">
        <v>1.4222259519503084</v>
      </c>
      <c r="AI27" s="144">
        <v>1.4855798919511995</v>
      </c>
      <c r="AJ27" s="144">
        <v>1.4484375</v>
      </c>
      <c r="AK27" s="144">
        <v>1.5074135090609557</v>
      </c>
      <c r="AL27" s="144">
        <v>1.470948012232416</v>
      </c>
      <c r="AM27" s="144">
        <v>1.329284750337382</v>
      </c>
      <c r="AN27" s="144">
        <v>1.2680809215565378</v>
      </c>
    </row>
    <row r="28" spans="1:40" ht="15" customHeight="1">
      <c r="A28" s="148" t="s">
        <v>67</v>
      </c>
      <c r="B28" s="144"/>
      <c r="C28" s="144">
        <v>0.00023243203164422655</v>
      </c>
      <c r="D28" s="147">
        <v>0.0002009108090618008</v>
      </c>
      <c r="E28" s="147">
        <v>0.00027649981235810075</v>
      </c>
      <c r="F28" s="145">
        <v>0.00032839115509592317</v>
      </c>
      <c r="G28" s="144">
        <v>0.0004656939251957179</v>
      </c>
      <c r="H28" s="144">
        <v>0.0006522595483161685</v>
      </c>
      <c r="I28" s="144">
        <v>0.0010016975116355774</v>
      </c>
      <c r="J28" s="144">
        <v>0.0014170294942040518</v>
      </c>
      <c r="K28" s="144">
        <v>0.002520049957458602</v>
      </c>
      <c r="L28" s="144">
        <v>0.0034619527634883658</v>
      </c>
      <c r="M28" s="144">
        <v>0.004632712579370366</v>
      </c>
      <c r="N28" s="144">
        <v>0.007335430413984678</v>
      </c>
      <c r="O28" s="144">
        <v>0.012037970950897363</v>
      </c>
      <c r="P28" s="144">
        <v>0.016465440527222246</v>
      </c>
      <c r="Q28" s="144">
        <v>0.04560473246187611</v>
      </c>
      <c r="R28" s="144">
        <v>0.07216873915101783</v>
      </c>
      <c r="S28" s="144">
        <v>0.1268303400956935</v>
      </c>
      <c r="T28" s="144">
        <v>0.24830745290745287</v>
      </c>
      <c r="U28" s="144">
        <v>0.4315596654950755</v>
      </c>
      <c r="V28" s="144">
        <v>0.6778660315073042</v>
      </c>
      <c r="W28" s="144">
        <v>0.9451361314006735</v>
      </c>
      <c r="X28" s="144">
        <v>1.769093595674556</v>
      </c>
      <c r="Y28" s="144">
        <v>2.268910059260371</v>
      </c>
      <c r="Z28" s="144">
        <v>2.453998010398128</v>
      </c>
      <c r="AA28" s="144">
        <v>2.612863606471949</v>
      </c>
      <c r="AB28" s="144">
        <v>2.438195386542528</v>
      </c>
      <c r="AC28" s="144">
        <v>2.6315588978556166</v>
      </c>
      <c r="AD28" s="144">
        <v>2.601093725018344</v>
      </c>
      <c r="AE28" s="144">
        <v>2.37994409552504</v>
      </c>
      <c r="AF28" s="144">
        <v>2.4119549070662636</v>
      </c>
      <c r="AG28" s="144">
        <v>2.315126013430498</v>
      </c>
      <c r="AH28" s="144">
        <v>2.6797406994714956</v>
      </c>
      <c r="AI28" s="144">
        <v>2.8390295352297943</v>
      </c>
      <c r="AJ28" s="144">
        <v>2.9765625</v>
      </c>
      <c r="AK28" s="144">
        <v>3.6062602965403627</v>
      </c>
      <c r="AL28" s="144">
        <v>4.163608562691131</v>
      </c>
      <c r="AM28" s="144">
        <v>4.078272604588394</v>
      </c>
      <c r="AN28" s="144">
        <v>4.698348263196201</v>
      </c>
    </row>
    <row r="29" spans="1:40" ht="15" customHeight="1">
      <c r="A29" s="148" t="s">
        <v>14</v>
      </c>
      <c r="B29" s="144">
        <v>1</v>
      </c>
      <c r="C29" s="144">
        <v>1</v>
      </c>
      <c r="D29" s="144">
        <v>1</v>
      </c>
      <c r="E29" s="144">
        <v>1</v>
      </c>
      <c r="F29" s="144">
        <v>1</v>
      </c>
      <c r="G29" s="144">
        <v>1</v>
      </c>
      <c r="H29" s="144">
        <v>1</v>
      </c>
      <c r="I29" s="144">
        <v>1</v>
      </c>
      <c r="J29" s="144">
        <v>1</v>
      </c>
      <c r="K29" s="144">
        <v>1</v>
      </c>
      <c r="L29" s="144">
        <v>1</v>
      </c>
      <c r="M29" s="144">
        <v>1</v>
      </c>
      <c r="N29" s="144">
        <v>1</v>
      </c>
      <c r="O29" s="144">
        <v>1</v>
      </c>
      <c r="P29" s="144">
        <v>1</v>
      </c>
      <c r="Q29" s="144">
        <v>1</v>
      </c>
      <c r="R29" s="144">
        <v>1</v>
      </c>
      <c r="S29" s="144">
        <v>1</v>
      </c>
      <c r="T29" s="144">
        <v>1</v>
      </c>
      <c r="U29" s="144">
        <v>1</v>
      </c>
      <c r="V29" s="144">
        <v>1</v>
      </c>
      <c r="W29" s="144">
        <v>1</v>
      </c>
      <c r="X29" s="144">
        <v>1</v>
      </c>
      <c r="Y29" s="144">
        <v>1</v>
      </c>
      <c r="Z29" s="144">
        <v>1</v>
      </c>
      <c r="AA29" s="144">
        <v>1</v>
      </c>
      <c r="AB29" s="144">
        <v>1</v>
      </c>
      <c r="AC29" s="144">
        <v>1</v>
      </c>
      <c r="AD29" s="144">
        <v>1</v>
      </c>
      <c r="AE29" s="144">
        <v>1</v>
      </c>
      <c r="AF29" s="144">
        <v>1</v>
      </c>
      <c r="AG29" s="144">
        <v>1</v>
      </c>
      <c r="AH29" s="144">
        <v>1</v>
      </c>
      <c r="AI29" s="144">
        <v>1</v>
      </c>
      <c r="AJ29" s="144">
        <v>1</v>
      </c>
      <c r="AK29" s="144">
        <v>1</v>
      </c>
      <c r="AL29" s="144">
        <v>1</v>
      </c>
      <c r="AM29" s="144">
        <v>1</v>
      </c>
      <c r="AN29" s="144">
        <v>1</v>
      </c>
    </row>
    <row r="30" spans="1:40" ht="15" customHeight="1">
      <c r="A30" s="148" t="s">
        <v>18</v>
      </c>
      <c r="B30" s="144">
        <v>2.118195297606439</v>
      </c>
      <c r="C30" s="144">
        <v>2.3243203164422654</v>
      </c>
      <c r="D30" s="147">
        <v>2.0091080906180077</v>
      </c>
      <c r="E30" s="147">
        <v>1.7463182808264905</v>
      </c>
      <c r="F30" s="145">
        <v>1.5156491532901788</v>
      </c>
      <c r="G30" s="144">
        <v>1.3305540719877653</v>
      </c>
      <c r="H30" s="144">
        <v>1.283134379070744</v>
      </c>
      <c r="I30" s="144">
        <v>1.4658995125884122</v>
      </c>
      <c r="J30" s="144">
        <v>1.635033402914905</v>
      </c>
      <c r="K30" s="144">
        <v>1.7788583749452778</v>
      </c>
      <c r="L30" s="144">
        <v>1.6355679771491527</v>
      </c>
      <c r="M30" s="144">
        <v>1.7761200657164424</v>
      </c>
      <c r="N30" s="144">
        <v>1.7640315034858145</v>
      </c>
      <c r="O30" s="144">
        <v>1.755232787748475</v>
      </c>
      <c r="P30" s="144">
        <v>1.5014074944556777</v>
      </c>
      <c r="Q30" s="144">
        <v>1.530788051219556</v>
      </c>
      <c r="R30" s="144">
        <v>1.5780337699226763</v>
      </c>
      <c r="S30" s="144">
        <v>1.5605086446717134</v>
      </c>
      <c r="T30" s="144">
        <v>1.6380016380016378</v>
      </c>
      <c r="U30" s="144">
        <v>1.656817988271717</v>
      </c>
      <c r="V30" s="144">
        <v>1.6178831745974223</v>
      </c>
      <c r="W30" s="144">
        <v>1.5138326458010067</v>
      </c>
      <c r="X30" s="144">
        <v>1.440316800560917</v>
      </c>
      <c r="Y30" s="144">
        <v>1.5002625459455405</v>
      </c>
      <c r="Z30" s="144">
        <v>1.6332308916477063</v>
      </c>
      <c r="AA30" s="144">
        <v>1.8323129487907008</v>
      </c>
      <c r="AB30" s="144">
        <v>1.8177961148970754</v>
      </c>
      <c r="AC30" s="144">
        <v>1.8402934458316986</v>
      </c>
      <c r="AD30" s="144">
        <v>2.0010337340269984</v>
      </c>
      <c r="AE30" s="144">
        <v>1.8324529618486958</v>
      </c>
      <c r="AF30" s="144">
        <v>1.5592516402937444</v>
      </c>
      <c r="AG30" s="144">
        <v>1.5444809748516797</v>
      </c>
      <c r="AH30" s="144">
        <v>1.6030349940936175</v>
      </c>
      <c r="AI30" s="144">
        <v>1.5846185514146127</v>
      </c>
      <c r="AJ30" s="144">
        <v>1.5625</v>
      </c>
      <c r="AK30" s="144">
        <v>1.6474464579901154</v>
      </c>
      <c r="AL30" s="144">
        <v>1.529051987767584</v>
      </c>
      <c r="AM30" s="144">
        <v>1.349527665317139</v>
      </c>
      <c r="AN30" s="144">
        <v>1.2877232075021723</v>
      </c>
    </row>
    <row r="31" spans="2:35" ht="12">
      <c r="B31" s="115"/>
      <c r="C31" s="144"/>
      <c r="D31" s="147"/>
      <c r="E31" s="147"/>
      <c r="F31" s="145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</row>
    <row r="32" spans="2:7" s="14" customFormat="1" ht="12">
      <c r="B32" s="15"/>
      <c r="C32" s="15"/>
      <c r="D32" s="15"/>
      <c r="E32" s="15"/>
      <c r="F32" s="15"/>
      <c r="G32" s="15"/>
    </row>
    <row r="33" spans="1:7" s="14" customFormat="1" ht="12">
      <c r="A33" s="11" t="s">
        <v>71</v>
      </c>
      <c r="F33" s="13"/>
      <c r="G33" s="19"/>
    </row>
    <row r="35" ht="12">
      <c r="A35" s="241" t="s">
        <v>84</v>
      </c>
    </row>
    <row r="36" spans="8:9" ht="12">
      <c r="H36" s="16"/>
      <c r="I36" s="16"/>
    </row>
    <row r="37" spans="8:17" ht="12"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8:17" ht="12">
      <c r="H38" s="53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8:17" ht="12">
      <c r="H39" s="53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8:17" ht="12">
      <c r="H40" s="53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8:17" ht="12">
      <c r="H41" s="53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8:17" ht="12">
      <c r="H42" s="53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8:17" ht="12">
      <c r="H43" s="53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8:17" ht="12">
      <c r="H44" s="53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8:17" ht="12">
      <c r="H45" s="53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8:17" ht="12">
      <c r="H46" s="53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8:17" ht="12">
      <c r="H47" s="53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8:17" ht="12">
      <c r="H48" s="53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8:17" ht="12">
      <c r="H49" s="53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8:17" ht="12">
      <c r="H50" s="53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8:17" ht="12">
      <c r="H51" s="53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8:17" ht="12">
      <c r="H52" s="53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8:17" ht="12">
      <c r="H53" s="53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2" hidden="1">
      <c r="A54" s="11" t="s">
        <v>4</v>
      </c>
      <c r="B54" s="17" t="e">
        <f>#REF!</f>
        <v>#REF!</v>
      </c>
      <c r="C54" s="17" t="e">
        <f>#REF!</f>
        <v>#REF!</v>
      </c>
      <c r="D54" s="17" t="e">
        <f>#REF!</f>
        <v>#REF!</v>
      </c>
      <c r="E54" s="17">
        <f>B8</f>
        <v>11.142836263503494</v>
      </c>
      <c r="F54" s="18" t="e">
        <f>#REF!</f>
        <v>#REF!</v>
      </c>
      <c r="G54" s="17" t="e">
        <f>#REF!</f>
        <v>#REF!</v>
      </c>
      <c r="H54" s="53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1:17" ht="12" hidden="1">
      <c r="A55" s="11" t="s">
        <v>5</v>
      </c>
      <c r="B55" s="17" t="e">
        <f>#REF!</f>
        <v>#REF!</v>
      </c>
      <c r="C55" s="17" t="e">
        <f>#REF!</f>
        <v>#REF!</v>
      </c>
      <c r="D55" s="17" t="e">
        <f>#REF!</f>
        <v>#REF!</v>
      </c>
      <c r="E55" s="17">
        <f>B9</f>
        <v>1.5461730565558143</v>
      </c>
      <c r="F55" s="18" t="e">
        <f>#REF!</f>
        <v>#REF!</v>
      </c>
      <c r="G55" s="17" t="e">
        <f>#REF!</f>
        <v>#REF!</v>
      </c>
      <c r="H55" s="53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1:17" ht="12" hidden="1">
      <c r="A56" s="11" t="s">
        <v>8</v>
      </c>
      <c r="B56" s="17" t="e">
        <f>#REF!</f>
        <v>#REF!</v>
      </c>
      <c r="C56" s="17" t="e">
        <f>#REF!</f>
        <v>#REF!</v>
      </c>
      <c r="D56" s="17" t="e">
        <f>#REF!</f>
        <v>#REF!</v>
      </c>
      <c r="E56" s="17">
        <f>B12</f>
        <v>1.5461730565558143</v>
      </c>
      <c r="F56" s="18" t="e">
        <f>#REF!</f>
        <v>#REF!</v>
      </c>
      <c r="G56" s="17" t="e">
        <f>#REF!</f>
        <v>#REF!</v>
      </c>
      <c r="H56" s="53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1:17" ht="12" hidden="1">
      <c r="A57" s="11" t="s">
        <v>14</v>
      </c>
      <c r="B57" s="17" t="e">
        <f>#REF!</f>
        <v>#REF!</v>
      </c>
      <c r="C57" s="17" t="e">
        <f>#REF!</f>
        <v>#REF!</v>
      </c>
      <c r="D57" s="17" t="e">
        <f>#REF!</f>
        <v>#REF!</v>
      </c>
      <c r="E57" s="17">
        <f>B18</f>
        <v>1.5461730565558143</v>
      </c>
      <c r="F57" s="18" t="e">
        <f>#REF!</f>
        <v>#REF!</v>
      </c>
      <c r="G57" s="17" t="e">
        <f>#REF!</f>
        <v>#REF!</v>
      </c>
      <c r="H57" s="53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1:17" ht="12" hidden="1">
      <c r="A58" s="11" t="s">
        <v>17</v>
      </c>
      <c r="B58" s="17" t="e">
        <f>#REF!</f>
        <v>#REF!</v>
      </c>
      <c r="C58" s="17" t="e">
        <f>#REF!</f>
        <v>#REF!</v>
      </c>
      <c r="D58" s="17" t="e">
        <f>#REF!</f>
        <v>#REF!</v>
      </c>
      <c r="E58" s="17" t="e">
        <f>#REF!</f>
        <v>#REF!</v>
      </c>
      <c r="F58" s="18" t="e">
        <f>#REF!</f>
        <v>#REF!</v>
      </c>
      <c r="G58" s="17" t="e">
        <f>#REF!</f>
        <v>#REF!</v>
      </c>
      <c r="H58" s="53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1:17" ht="12" hidden="1">
      <c r="A59" s="11" t="s">
        <v>15</v>
      </c>
      <c r="B59" s="17" t="e">
        <f>#REF!</f>
        <v>#REF!</v>
      </c>
      <c r="C59" s="17" t="e">
        <f>#REF!</f>
        <v>#REF!</v>
      </c>
      <c r="D59" s="17" t="e">
        <f>#REF!</f>
        <v>#REF!</v>
      </c>
      <c r="E59" s="17" t="e">
        <f>#REF!</f>
        <v>#REF!</v>
      </c>
      <c r="F59" s="18" t="e">
        <f>#REF!</f>
        <v>#REF!</v>
      </c>
      <c r="G59" s="17" t="e">
        <f>#REF!</f>
        <v>#REF!</v>
      </c>
      <c r="H59" s="53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1:17" ht="12" hidden="1">
      <c r="A60" s="14" t="s">
        <v>18</v>
      </c>
      <c r="B60" s="17" t="e">
        <f>#REF!</f>
        <v>#REF!</v>
      </c>
      <c r="C60" s="17" t="e">
        <f>#REF!</f>
        <v>#REF!</v>
      </c>
      <c r="D60" s="17" t="e">
        <f>#REF!</f>
        <v>#REF!</v>
      </c>
      <c r="E60" s="17" t="e">
        <f>#REF!</f>
        <v>#REF!</v>
      </c>
      <c r="F60" s="18" t="e">
        <f>#REF!</f>
        <v>#REF!</v>
      </c>
      <c r="G60" s="17" t="e">
        <f>#REF!</f>
        <v>#REF!</v>
      </c>
      <c r="H60" s="53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8:17" ht="12">
      <c r="H61" s="53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8:17" ht="12">
      <c r="H62" s="53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8:17" ht="12">
      <c r="H63" s="53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8:17" ht="12">
      <c r="H64" s="53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8:17" ht="12">
      <c r="H65" s="53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8:17" ht="12">
      <c r="H66" s="53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8:17" ht="12">
      <c r="H67" s="53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8:17" ht="12">
      <c r="H68" s="53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8:17" ht="12">
      <c r="H69" s="53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8:17" ht="12">
      <c r="H70" s="53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8:17" ht="12">
      <c r="H71" s="53"/>
      <c r="I71" s="116"/>
      <c r="J71" s="116"/>
      <c r="K71" s="116"/>
      <c r="L71" s="116"/>
      <c r="M71" s="116"/>
      <c r="N71" s="116"/>
      <c r="O71" s="116"/>
      <c r="P71" s="116"/>
      <c r="Q71" s="116"/>
    </row>
  </sheetData>
  <sheetProtection/>
  <mergeCells count="1">
    <mergeCell ref="B1:AI1"/>
  </mergeCells>
  <hyperlinks>
    <hyperlink ref="A35" location="Contents!A1" display="Return to Contents Page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23" r:id="rId1"/>
  <headerFooter alignWithMargins="0">
    <oddFooter>&amp;C61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53"/>
  <sheetViews>
    <sheetView showGridLines="0" zoomScalePageLayoutView="0" workbookViewId="0" topLeftCell="A1">
      <pane xSplit="1" ySplit="5" topLeftCell="AK3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CA36" sqref="CA36"/>
    </sheetView>
  </sheetViews>
  <sheetFormatPr defaultColWidth="9.140625" defaultRowHeight="12.75"/>
  <cols>
    <col min="1" max="1" width="18.140625" style="45" customWidth="1"/>
    <col min="2" max="7" width="6.421875" style="43" hidden="1" customWidth="1"/>
    <col min="8" max="8" width="6.421875" style="42" hidden="1" customWidth="1"/>
    <col min="9" max="12" width="7.421875" style="42" hidden="1" customWidth="1"/>
    <col min="13" max="13" width="6.421875" style="42" hidden="1" customWidth="1"/>
    <col min="14" max="23" width="7.421875" style="42" hidden="1" customWidth="1"/>
    <col min="24" max="26" width="7.421875" style="43" hidden="1" customWidth="1"/>
    <col min="27" max="30" width="6.421875" style="43" hidden="1" customWidth="1"/>
    <col min="31" max="32" width="7.421875" style="43" hidden="1" customWidth="1"/>
    <col min="33" max="34" width="7.421875" style="43" customWidth="1"/>
    <col min="35" max="37" width="6.00390625" style="43" customWidth="1"/>
    <col min="38" max="40" width="6.57421875" style="43" customWidth="1"/>
    <col min="41" max="41" width="5.57421875" style="99" customWidth="1"/>
    <col min="42" max="46" width="6.00390625" style="42" hidden="1" customWidth="1"/>
    <col min="47" max="48" width="5.57421875" style="42" hidden="1" customWidth="1"/>
    <col min="49" max="52" width="6.00390625" style="42" hidden="1" customWidth="1"/>
    <col min="53" max="53" width="5.57421875" style="42" hidden="1" customWidth="1"/>
    <col min="54" max="72" width="6.00390625" style="42" hidden="1" customWidth="1"/>
    <col min="73" max="77" width="6.00390625" style="42" customWidth="1"/>
    <col min="78" max="78" width="7.421875" style="42" customWidth="1"/>
    <col min="79" max="80" width="6.421875" style="42" customWidth="1"/>
    <col min="81" max="97" width="8.8515625" style="42" customWidth="1"/>
    <col min="98" max="16384" width="9.140625" style="42" customWidth="1"/>
  </cols>
  <sheetData>
    <row r="1" spans="1:20" ht="15">
      <c r="A1" s="29" t="s">
        <v>60</v>
      </c>
      <c r="B1" s="24"/>
      <c r="C1" s="24"/>
      <c r="D1" s="24"/>
      <c r="E1" s="24"/>
      <c r="F1" s="24"/>
      <c r="G1" s="24"/>
      <c r="M1" s="1"/>
      <c r="N1" s="1"/>
      <c r="O1" s="1"/>
      <c r="P1" s="1"/>
      <c r="Q1" s="1"/>
      <c r="R1" s="1"/>
      <c r="S1" s="1"/>
      <c r="T1" s="1"/>
    </row>
    <row r="2" spans="1:80" ht="13.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2"/>
      <c r="BJ2" s="44"/>
      <c r="BK2" s="44"/>
      <c r="BL2" s="2"/>
      <c r="BM2" s="44"/>
      <c r="BP2" s="2"/>
      <c r="BQ2" s="2"/>
      <c r="BR2" s="2"/>
      <c r="BS2" s="2"/>
      <c r="BT2" s="2"/>
      <c r="BU2" s="2"/>
      <c r="BV2" s="2"/>
      <c r="BX2" s="2"/>
      <c r="BY2" s="2"/>
      <c r="BZ2" s="2"/>
      <c r="CA2" s="2"/>
      <c r="CB2" s="2" t="s">
        <v>22</v>
      </c>
    </row>
    <row r="3" spans="1:75" ht="12" thickTop="1">
      <c r="A3" s="43"/>
      <c r="B3" s="296" t="s">
        <v>19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171"/>
      <c r="AK3" s="171"/>
      <c r="AL3" s="171"/>
      <c r="AM3" s="171"/>
      <c r="AN3" s="171"/>
      <c r="AO3" s="100"/>
      <c r="AP3" s="296" t="s">
        <v>31</v>
      </c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</row>
    <row r="4" spans="1:75" ht="13.5">
      <c r="A4" s="43"/>
      <c r="B4" s="297" t="s">
        <v>16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172"/>
      <c r="AK4" s="172"/>
      <c r="AL4" s="172"/>
      <c r="AM4" s="172"/>
      <c r="AN4" s="172"/>
      <c r="AP4" s="297" t="s">
        <v>21</v>
      </c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</row>
    <row r="5" spans="1:80" ht="12">
      <c r="A5" s="161"/>
      <c r="B5" s="26">
        <v>1979</v>
      </c>
      <c r="C5" s="26">
        <v>1980</v>
      </c>
      <c r="D5" s="26">
        <v>1981</v>
      </c>
      <c r="E5" s="26">
        <v>1982</v>
      </c>
      <c r="F5" s="26">
        <v>1983</v>
      </c>
      <c r="G5" s="26">
        <v>1984</v>
      </c>
      <c r="H5" s="26">
        <v>1985</v>
      </c>
      <c r="I5" s="26">
        <v>1986</v>
      </c>
      <c r="J5" s="26">
        <v>1987</v>
      </c>
      <c r="K5" s="26">
        <v>1988</v>
      </c>
      <c r="L5" s="26">
        <v>1989</v>
      </c>
      <c r="M5" s="26">
        <v>1990</v>
      </c>
      <c r="N5" s="26">
        <v>1991</v>
      </c>
      <c r="O5" s="26">
        <v>1992</v>
      </c>
      <c r="P5" s="26">
        <v>1993</v>
      </c>
      <c r="Q5" s="26">
        <v>1994</v>
      </c>
      <c r="R5" s="26">
        <v>1995</v>
      </c>
      <c r="S5" s="26">
        <v>1996</v>
      </c>
      <c r="T5" s="26">
        <v>1997</v>
      </c>
      <c r="U5" s="26">
        <v>1998</v>
      </c>
      <c r="V5" s="26">
        <v>1999</v>
      </c>
      <c r="W5" s="26">
        <v>2000</v>
      </c>
      <c r="X5" s="26">
        <v>2001</v>
      </c>
      <c r="Y5" s="26">
        <v>2002</v>
      </c>
      <c r="Z5" s="26">
        <v>2003</v>
      </c>
      <c r="AA5" s="26">
        <v>2004</v>
      </c>
      <c r="AB5" s="26">
        <v>2005</v>
      </c>
      <c r="AC5" s="26">
        <v>2006</v>
      </c>
      <c r="AD5" s="26">
        <v>2007</v>
      </c>
      <c r="AE5" s="26">
        <v>2008</v>
      </c>
      <c r="AF5" s="26">
        <v>2009</v>
      </c>
      <c r="AG5" s="61">
        <v>2010</v>
      </c>
      <c r="AH5" s="61">
        <v>2011</v>
      </c>
      <c r="AI5" s="61">
        <v>2012</v>
      </c>
      <c r="AJ5" s="61">
        <v>2013</v>
      </c>
      <c r="AK5" s="61">
        <v>2014</v>
      </c>
      <c r="AL5" s="61">
        <v>2015</v>
      </c>
      <c r="AM5" s="61">
        <v>2016</v>
      </c>
      <c r="AN5" s="61">
        <v>2017</v>
      </c>
      <c r="AP5" s="25">
        <v>1979</v>
      </c>
      <c r="AQ5" s="25">
        <v>1980</v>
      </c>
      <c r="AR5" s="25">
        <v>1981</v>
      </c>
      <c r="AS5" s="25">
        <v>1982</v>
      </c>
      <c r="AT5" s="25">
        <v>1983</v>
      </c>
      <c r="AU5" s="25">
        <v>1984</v>
      </c>
      <c r="AV5" s="25">
        <v>1985</v>
      </c>
      <c r="AW5" s="25">
        <v>1986</v>
      </c>
      <c r="AX5" s="25">
        <v>1987</v>
      </c>
      <c r="AY5" s="25">
        <v>1988</v>
      </c>
      <c r="AZ5" s="25">
        <v>1989</v>
      </c>
      <c r="BA5" s="25">
        <v>1990</v>
      </c>
      <c r="BB5" s="25">
        <v>1991</v>
      </c>
      <c r="BC5" s="25">
        <v>1992</v>
      </c>
      <c r="BD5" s="25">
        <v>1993</v>
      </c>
      <c r="BE5" s="25">
        <v>1994</v>
      </c>
      <c r="BF5" s="25">
        <v>1995</v>
      </c>
      <c r="BG5" s="25">
        <v>1996</v>
      </c>
      <c r="BH5" s="25">
        <v>1997</v>
      </c>
      <c r="BI5" s="25">
        <v>1998</v>
      </c>
      <c r="BJ5" s="46">
        <v>1999</v>
      </c>
      <c r="BK5" s="26">
        <v>2000</v>
      </c>
      <c r="BL5" s="46">
        <v>2001</v>
      </c>
      <c r="BM5" s="47">
        <v>2002</v>
      </c>
      <c r="BN5" s="26">
        <v>2003</v>
      </c>
      <c r="BO5" s="26">
        <v>2004</v>
      </c>
      <c r="BP5" s="61">
        <v>2005</v>
      </c>
      <c r="BQ5" s="61">
        <v>2006</v>
      </c>
      <c r="BR5" s="61">
        <v>2007</v>
      </c>
      <c r="BS5" s="61">
        <v>2008</v>
      </c>
      <c r="BT5" s="61">
        <v>2009</v>
      </c>
      <c r="BU5" s="61">
        <v>2010</v>
      </c>
      <c r="BV5" s="61">
        <v>2011</v>
      </c>
      <c r="BW5" s="61">
        <v>2012</v>
      </c>
      <c r="BX5" s="61">
        <v>2013</v>
      </c>
      <c r="BY5" s="61">
        <v>2014</v>
      </c>
      <c r="BZ5" s="61">
        <v>2015</v>
      </c>
      <c r="CA5" s="61">
        <v>2016</v>
      </c>
      <c r="CB5" s="61">
        <v>2017</v>
      </c>
    </row>
    <row r="6" spans="1:75" ht="12">
      <c r="A6" s="3" t="s">
        <v>36</v>
      </c>
      <c r="B6" s="3"/>
      <c r="C6" s="3"/>
      <c r="D6" s="3"/>
      <c r="E6" s="3"/>
      <c r="F6" s="3"/>
      <c r="G6" s="3"/>
      <c r="T6" s="39"/>
      <c r="U6" s="39"/>
      <c r="V6" s="39"/>
      <c r="W6" s="39"/>
      <c r="X6" s="39"/>
      <c r="Y6" s="39"/>
      <c r="Z6" s="40"/>
      <c r="AA6" s="40"/>
      <c r="AB6" s="40"/>
      <c r="AD6" s="40"/>
      <c r="AE6" s="42"/>
      <c r="AF6" s="42"/>
      <c r="AG6" s="42"/>
      <c r="AH6" s="42"/>
      <c r="AI6" s="39"/>
      <c r="AJ6" s="39"/>
      <c r="AK6" s="39"/>
      <c r="AL6" s="39"/>
      <c r="AM6" s="39"/>
      <c r="AN6" s="39"/>
      <c r="AP6" s="40"/>
      <c r="BL6" s="272"/>
      <c r="BU6" s="153"/>
      <c r="BV6" s="153"/>
      <c r="BW6" s="40"/>
    </row>
    <row r="7" spans="1:80" ht="12">
      <c r="A7" s="42" t="s">
        <v>0</v>
      </c>
      <c r="B7" s="21">
        <v>5.089986510003517</v>
      </c>
      <c r="C7" s="21">
        <v>5.273161489191754</v>
      </c>
      <c r="D7" s="21">
        <v>5.131305981793423</v>
      </c>
      <c r="E7" s="21">
        <v>5.858409958091437</v>
      </c>
      <c r="F7" s="21">
        <v>6.070637706321457</v>
      </c>
      <c r="G7" s="21">
        <v>6.123454809986614</v>
      </c>
      <c r="H7" s="8">
        <v>6.249353929949314</v>
      </c>
      <c r="I7" s="8">
        <v>7.256952949581549</v>
      </c>
      <c r="J7" s="8">
        <v>7.643120698619477</v>
      </c>
      <c r="K7" s="8">
        <v>7.201011214644706</v>
      </c>
      <c r="L7" s="8">
        <v>7.2569930931211974</v>
      </c>
      <c r="M7" s="8">
        <v>7.662586726759133</v>
      </c>
      <c r="N7" s="8">
        <v>7.63777974369611</v>
      </c>
      <c r="O7" s="8">
        <v>8.398767888984334</v>
      </c>
      <c r="P7" s="8">
        <v>8.980073838849389</v>
      </c>
      <c r="Q7" s="8">
        <v>8.918633641917063</v>
      </c>
      <c r="R7" s="21">
        <v>9.692457565455518</v>
      </c>
      <c r="S7" s="21">
        <v>9.517200510288276</v>
      </c>
      <c r="T7" s="273">
        <v>8.143409577093962</v>
      </c>
      <c r="U7" s="273">
        <v>7.999197660455326</v>
      </c>
      <c r="V7" s="20">
        <v>6.4472465525050495</v>
      </c>
      <c r="W7" s="20">
        <v>5.740779507189773</v>
      </c>
      <c r="X7" s="20">
        <v>5.925534446210679</v>
      </c>
      <c r="Y7" s="20">
        <v>5.961508085728799</v>
      </c>
      <c r="Z7" s="20">
        <v>6.384591570277139</v>
      </c>
      <c r="AA7" s="20">
        <v>6.651964604204243</v>
      </c>
      <c r="AB7" s="20">
        <v>6.549781557868573</v>
      </c>
      <c r="AC7" s="20">
        <v>6.411297903853395</v>
      </c>
      <c r="AD7" s="20">
        <v>7.25163988196442</v>
      </c>
      <c r="AE7" s="20">
        <v>10.07777532015059</v>
      </c>
      <c r="AF7" s="23">
        <v>11.798329581084298</v>
      </c>
      <c r="AG7" s="23">
        <v>12.086806777029663</v>
      </c>
      <c r="AH7" s="149">
        <v>12.382883804992638</v>
      </c>
      <c r="AI7" s="149">
        <v>11.57309306548304</v>
      </c>
      <c r="AJ7" s="149">
        <v>11.895925630810094</v>
      </c>
      <c r="AK7" s="149">
        <v>10.661544429708222</v>
      </c>
      <c r="AL7" s="234">
        <v>9.171533407325196</v>
      </c>
      <c r="AM7" s="149">
        <v>10.133502876106196</v>
      </c>
      <c r="AN7" s="285">
        <v>10.614291253828174</v>
      </c>
      <c r="AO7" s="255"/>
      <c r="AP7" s="20">
        <v>5.497444134057166</v>
      </c>
      <c r="AQ7" s="20">
        <v>5.691666369286337</v>
      </c>
      <c r="AR7" s="20">
        <v>5.796270039909201</v>
      </c>
      <c r="AS7" s="20">
        <v>6.624251717880109</v>
      </c>
      <c r="AT7" s="20">
        <v>6.862460015841647</v>
      </c>
      <c r="AU7" s="20">
        <v>7.346963637850736</v>
      </c>
      <c r="AV7" s="20">
        <v>7.499224715939178</v>
      </c>
      <c r="AW7" s="20">
        <v>8.709682460706267</v>
      </c>
      <c r="AX7" s="20">
        <v>9.173155008213966</v>
      </c>
      <c r="AY7" s="20">
        <v>8.642542057428745</v>
      </c>
      <c r="AZ7" s="20">
        <v>8.711084473561067</v>
      </c>
      <c r="BA7" s="20">
        <v>9.192244897959183</v>
      </c>
      <c r="BB7" s="20">
        <v>9.165335692435333</v>
      </c>
      <c r="BC7" s="20">
        <v>10.072622419975946</v>
      </c>
      <c r="BD7" s="20">
        <v>10.774528211512605</v>
      </c>
      <c r="BE7" s="20">
        <v>10.700810651162001</v>
      </c>
      <c r="BF7" s="20">
        <v>11.630949078546623</v>
      </c>
      <c r="BG7" s="20">
        <v>12.128329881059674</v>
      </c>
      <c r="BH7" s="20">
        <v>10.378177031130793</v>
      </c>
      <c r="BI7" s="20">
        <v>10.186320058757035</v>
      </c>
      <c r="BJ7" s="20">
        <v>8.310955208642872</v>
      </c>
      <c r="BK7" s="20">
        <v>7.761923511841951</v>
      </c>
      <c r="BL7" s="20">
        <v>8.232326974588606</v>
      </c>
      <c r="BM7" s="20">
        <v>8.662718282634367</v>
      </c>
      <c r="BN7" s="20">
        <v>9.324408923871705</v>
      </c>
      <c r="BO7" s="20">
        <v>9.645687716086174</v>
      </c>
      <c r="BP7" s="20">
        <v>9.585379691160478</v>
      </c>
      <c r="BQ7" s="20">
        <v>9.480536262081085</v>
      </c>
      <c r="BR7" s="20">
        <v>10.672224731947637</v>
      </c>
      <c r="BS7" s="20">
        <v>14.026386677875655</v>
      </c>
      <c r="BT7" s="22">
        <v>16.397557590263965</v>
      </c>
      <c r="BU7" s="22">
        <v>16.67970759985839</v>
      </c>
      <c r="BV7" s="149">
        <v>17.00976747392503</v>
      </c>
      <c r="BW7" s="149">
        <v>16.0239644965333</v>
      </c>
      <c r="BX7" s="180">
        <v>17.408509960159364</v>
      </c>
      <c r="BY7" s="180">
        <v>16.196072214854112</v>
      </c>
      <c r="BZ7" s="180">
        <v>14.494919200887903</v>
      </c>
      <c r="CA7" s="180">
        <v>16.519873672566373</v>
      </c>
      <c r="CB7" s="285">
        <v>17.232253993041653</v>
      </c>
    </row>
    <row r="8" spans="1:80" ht="12">
      <c r="A8" s="42" t="s">
        <v>1</v>
      </c>
      <c r="B8" s="21">
        <v>5.083518928669332</v>
      </c>
      <c r="C8" s="21">
        <v>5.267182848047545</v>
      </c>
      <c r="D8" s="21">
        <v>5.668818595437011</v>
      </c>
      <c r="E8" s="21">
        <v>6.048472876579138</v>
      </c>
      <c r="F8" s="21">
        <v>6.950440272455</v>
      </c>
      <c r="G8" s="21">
        <v>7.358784979182756</v>
      </c>
      <c r="H8" s="8">
        <v>7.5228071835993635</v>
      </c>
      <c r="I8" s="8">
        <v>8.180808583384366</v>
      </c>
      <c r="J8" s="8">
        <v>8.136680153327378</v>
      </c>
      <c r="K8" s="8">
        <v>7.679307162480884</v>
      </c>
      <c r="L8" s="8">
        <v>7.9234516424894705</v>
      </c>
      <c r="M8" s="8">
        <v>8.434563747738597</v>
      </c>
      <c r="N8" s="8">
        <v>8.093243673366063</v>
      </c>
      <c r="O8" s="8">
        <v>8.546244059115756</v>
      </c>
      <c r="P8" s="8">
        <v>9.12050939844912</v>
      </c>
      <c r="Q8" s="8">
        <v>9.073605555764448</v>
      </c>
      <c r="R8" s="21">
        <v>9.841572297231757</v>
      </c>
      <c r="S8" s="21">
        <v>9.541603588519784</v>
      </c>
      <c r="T8" s="273">
        <v>8.233353778030429</v>
      </c>
      <c r="U8" s="32">
        <v>8.107203704815904</v>
      </c>
      <c r="V8" s="20">
        <v>7.678743085006014</v>
      </c>
      <c r="W8" s="20">
        <v>7.134881847748052</v>
      </c>
      <c r="X8" s="20">
        <v>7.234374950856375</v>
      </c>
      <c r="Y8" s="20">
        <v>7.0702606432958515</v>
      </c>
      <c r="Z8" s="20" t="s">
        <v>75</v>
      </c>
      <c r="AA8" s="20" t="s">
        <v>75</v>
      </c>
      <c r="AB8" s="20" t="s">
        <v>75</v>
      </c>
      <c r="AC8" s="20" t="s">
        <v>75</v>
      </c>
      <c r="AD8" s="20" t="s">
        <v>75</v>
      </c>
      <c r="AE8" s="20">
        <v>10.898773721261742</v>
      </c>
      <c r="AF8" s="23">
        <v>10.976847941319933</v>
      </c>
      <c r="AG8" s="97">
        <v>10.92486118051493</v>
      </c>
      <c r="AH8" s="149">
        <v>12.083104836472545</v>
      </c>
      <c r="AI8" s="149">
        <v>11.70043926756328</v>
      </c>
      <c r="AJ8" s="149">
        <v>12.234794156706506</v>
      </c>
      <c r="AK8" s="149">
        <v>12.998172413793103</v>
      </c>
      <c r="AL8" s="234">
        <v>12.75045948945616</v>
      </c>
      <c r="AM8" s="149">
        <v>13.864241150442478</v>
      </c>
      <c r="AN8" s="285">
        <v>15.90216833052177</v>
      </c>
      <c r="AO8" s="255"/>
      <c r="AP8" s="8">
        <v>5.891966595442445</v>
      </c>
      <c r="AQ8" s="8">
        <v>6.110171249380921</v>
      </c>
      <c r="AR8" s="8">
        <v>6.605309643950065</v>
      </c>
      <c r="AS8" s="8">
        <v>7.077048670747862</v>
      </c>
      <c r="AT8" s="8">
        <v>8.13524106151484</v>
      </c>
      <c r="AU8" s="8">
        <v>8.611847160376929</v>
      </c>
      <c r="AV8" s="8">
        <v>8.80215605416446</v>
      </c>
      <c r="AW8" s="8">
        <v>9.57328664013064</v>
      </c>
      <c r="AX8" s="8">
        <v>9.518646626509497</v>
      </c>
      <c r="AY8" s="8">
        <v>8.981335020479374</v>
      </c>
      <c r="AZ8" s="8">
        <v>9.269832550304162</v>
      </c>
      <c r="BA8" s="8">
        <v>9.871298759005935</v>
      </c>
      <c r="BB8" s="8">
        <v>9.466642599755454</v>
      </c>
      <c r="BC8" s="8">
        <v>9.998884334910235</v>
      </c>
      <c r="BD8" s="8">
        <v>10.953973648778927</v>
      </c>
      <c r="BE8" s="8">
        <v>11.06499464870336</v>
      </c>
      <c r="BF8" s="8">
        <v>11.995451756221874</v>
      </c>
      <c r="BG8" s="8">
        <v>11.68094011348202</v>
      </c>
      <c r="BH8" s="8">
        <v>10.08066928957171</v>
      </c>
      <c r="BI8" s="8">
        <v>9.923055325628125</v>
      </c>
      <c r="BJ8" s="8">
        <v>9.404155339098274</v>
      </c>
      <c r="BK8" s="8">
        <v>8.735968815288784</v>
      </c>
      <c r="BL8" s="8" t="s">
        <v>75</v>
      </c>
      <c r="BM8" s="8" t="s">
        <v>75</v>
      </c>
      <c r="BN8" s="8" t="s">
        <v>75</v>
      </c>
      <c r="BO8" s="8" t="s">
        <v>75</v>
      </c>
      <c r="BP8" s="8" t="s">
        <v>75</v>
      </c>
      <c r="BQ8" s="8" t="s">
        <v>75</v>
      </c>
      <c r="BR8" s="8" t="s">
        <v>75</v>
      </c>
      <c r="BS8" s="8">
        <v>14.49712434226397</v>
      </c>
      <c r="BT8" s="22">
        <v>14.914970335851923</v>
      </c>
      <c r="BU8" s="22">
        <v>14.998102201507544</v>
      </c>
      <c r="BV8" s="149">
        <v>16.480903940630174</v>
      </c>
      <c r="BW8" s="149">
        <v>15.772273244905923</v>
      </c>
      <c r="BX8" s="180">
        <v>16.888180610889773</v>
      </c>
      <c r="BY8" s="180">
        <v>15.890680371352783</v>
      </c>
      <c r="BZ8" s="180">
        <v>15.66333629300777</v>
      </c>
      <c r="CA8" s="180">
        <v>21.657856194690268</v>
      </c>
      <c r="CB8" s="285">
        <v>24.83682806093965</v>
      </c>
    </row>
    <row r="9" spans="1:80" ht="12">
      <c r="A9" s="42" t="s">
        <v>2</v>
      </c>
      <c r="B9" s="8">
        <v>2.6564152339696383</v>
      </c>
      <c r="C9" s="8">
        <v>2.8245599021397525</v>
      </c>
      <c r="D9" s="8">
        <v>3.4114185048507553</v>
      </c>
      <c r="E9" s="8">
        <v>3.7601845737422686</v>
      </c>
      <c r="F9" s="8">
        <v>3.8693256641594465</v>
      </c>
      <c r="G9" s="8">
        <v>3.7087626588329363</v>
      </c>
      <c r="H9" s="8">
        <v>4.3548006629842595</v>
      </c>
      <c r="I9" s="8">
        <v>3.832913808296292</v>
      </c>
      <c r="J9" s="8">
        <v>3.2376553496091893</v>
      </c>
      <c r="K9" s="8">
        <v>3.7412068373896767</v>
      </c>
      <c r="L9" s="8">
        <v>4.519017889673756</v>
      </c>
      <c r="M9" s="8">
        <v>4.626069024033007</v>
      </c>
      <c r="N9" s="8">
        <v>5.144945911895773</v>
      </c>
      <c r="O9" s="8">
        <v>5.267600430579419</v>
      </c>
      <c r="P9" s="8">
        <v>5.778637413969953</v>
      </c>
      <c r="Q9" s="8">
        <v>5.3214151489361425</v>
      </c>
      <c r="R9" s="8">
        <v>5.7141844300691504</v>
      </c>
      <c r="S9" s="8">
        <v>5.85751424311024</v>
      </c>
      <c r="T9" s="20">
        <v>4.914265813153244</v>
      </c>
      <c r="U9" s="20">
        <v>5.107421625338019</v>
      </c>
      <c r="V9" s="20">
        <v>4.986423587157409</v>
      </c>
      <c r="W9" s="20">
        <v>5.227896637180309</v>
      </c>
      <c r="X9" s="20">
        <v>5.280944073339993</v>
      </c>
      <c r="Y9" s="20">
        <v>5.533247851041388</v>
      </c>
      <c r="Z9" s="20">
        <v>6.107006915006841</v>
      </c>
      <c r="AA9" s="20">
        <v>6.289262283555333</v>
      </c>
      <c r="AB9" s="20">
        <v>6.852499315053871</v>
      </c>
      <c r="AC9" s="20">
        <v>7.909020718127924</v>
      </c>
      <c r="AD9" s="20">
        <v>7.625461311992687</v>
      </c>
      <c r="AE9" s="20">
        <v>10.065712686788164</v>
      </c>
      <c r="AF9" s="49">
        <v>10.518549263276839</v>
      </c>
      <c r="AG9" s="23">
        <v>10.146629834126383</v>
      </c>
      <c r="AH9" s="149">
        <v>11.190894938794177</v>
      </c>
      <c r="AI9" s="149">
        <v>10.572396934472298</v>
      </c>
      <c r="AJ9" s="149">
        <v>10.83374866500534</v>
      </c>
      <c r="AK9" s="149">
        <v>8.402936821498487</v>
      </c>
      <c r="AL9" s="234">
        <v>7.171243717472119</v>
      </c>
      <c r="AM9" s="234">
        <v>8.798425493983064</v>
      </c>
      <c r="AN9" s="285">
        <v>9.36152917457424</v>
      </c>
      <c r="AO9" s="255"/>
      <c r="AP9" s="8">
        <v>3.587058003438055</v>
      </c>
      <c r="AQ9" s="8">
        <v>4.370433902635157</v>
      </c>
      <c r="AR9" s="8">
        <v>5.22897754432042</v>
      </c>
      <c r="AS9" s="8">
        <v>5.730983067436132</v>
      </c>
      <c r="AT9" s="8">
        <v>6.048211270305545</v>
      </c>
      <c r="AU9" s="8">
        <v>5.89627942081385</v>
      </c>
      <c r="AV9" s="8">
        <v>6.703597709759384</v>
      </c>
      <c r="AW9" s="8">
        <v>7.5182456767791965</v>
      </c>
      <c r="AX9" s="8">
        <v>7.495798200296855</v>
      </c>
      <c r="AY9" s="8">
        <v>7.886687867522511</v>
      </c>
      <c r="AZ9" s="8">
        <v>8.866575726157965</v>
      </c>
      <c r="BA9" s="8">
        <v>9.26032900246623</v>
      </c>
      <c r="BB9" s="8">
        <v>9.798630183807012</v>
      </c>
      <c r="BC9" s="8">
        <v>10.673896412528205</v>
      </c>
      <c r="BD9" s="8">
        <v>11.975465693424574</v>
      </c>
      <c r="BE9" s="8">
        <v>11.78702185855842</v>
      </c>
      <c r="BF9" s="8">
        <v>13.21963506580415</v>
      </c>
      <c r="BG9" s="8">
        <v>13.801629786407673</v>
      </c>
      <c r="BH9" s="8">
        <v>11.92051498506604</v>
      </c>
      <c r="BI9" s="8">
        <v>12.859999343812822</v>
      </c>
      <c r="BJ9" s="8">
        <v>12.808316598232068</v>
      </c>
      <c r="BK9" s="8">
        <v>13.04238109656809</v>
      </c>
      <c r="BL9" s="8">
        <v>13.538207866952343</v>
      </c>
      <c r="BM9" s="8">
        <v>13.914702273535553</v>
      </c>
      <c r="BN9" s="8">
        <v>15.69854536703664</v>
      </c>
      <c r="BO9" s="8">
        <v>15.449709522646796</v>
      </c>
      <c r="BP9" s="8">
        <v>16.20323877402148</v>
      </c>
      <c r="BQ9" s="8">
        <v>17.500422721961673</v>
      </c>
      <c r="BR9" s="8">
        <v>17.198376379883804</v>
      </c>
      <c r="BS9" s="8">
        <v>21.613723307781708</v>
      </c>
      <c r="BT9" s="22">
        <v>23.394498077026416</v>
      </c>
      <c r="BU9" s="22">
        <v>23.06889847645306</v>
      </c>
      <c r="BV9" s="149">
        <v>25.525953908258934</v>
      </c>
      <c r="BW9" s="149">
        <v>24.196619788173713</v>
      </c>
      <c r="BX9" s="180">
        <v>25.210395158419363</v>
      </c>
      <c r="BY9" s="180">
        <v>22.9901655098772</v>
      </c>
      <c r="BZ9" s="180">
        <v>20.589937918215618</v>
      </c>
      <c r="CA9" s="180">
        <v>24.44854145000743</v>
      </c>
      <c r="CB9" s="285">
        <v>25.27148241333832</v>
      </c>
    </row>
    <row r="10" spans="1:80" ht="12">
      <c r="A10" s="42" t="s">
        <v>3</v>
      </c>
      <c r="B10" s="21">
        <v>2.477083650992817</v>
      </c>
      <c r="C10" s="21">
        <v>2.4632001514138353</v>
      </c>
      <c r="D10" s="21">
        <v>2.604442560953465</v>
      </c>
      <c r="E10" s="21">
        <v>2.9012545498563513</v>
      </c>
      <c r="F10" s="21">
        <v>2.96786732309049</v>
      </c>
      <c r="G10" s="21">
        <v>2.902139297011031</v>
      </c>
      <c r="H10" s="8">
        <v>3.0008690097586803</v>
      </c>
      <c r="I10" s="8">
        <v>3.260273142478057</v>
      </c>
      <c r="J10" s="8">
        <v>3.6241365674265786</v>
      </c>
      <c r="K10" s="8">
        <v>3.374643631955268</v>
      </c>
      <c r="L10" s="8">
        <v>3.4669308376228356</v>
      </c>
      <c r="M10" s="8">
        <v>3.9242165233122797</v>
      </c>
      <c r="N10" s="8">
        <v>3.945018344679734</v>
      </c>
      <c r="O10" s="8">
        <v>4.284182742317734</v>
      </c>
      <c r="P10" s="8">
        <v>4.751403099790859</v>
      </c>
      <c r="Q10" s="8">
        <v>4.928106860346874</v>
      </c>
      <c r="R10" s="21">
        <v>5.426119406302021</v>
      </c>
      <c r="S10" s="21">
        <v>5.702185946762462</v>
      </c>
      <c r="T10" s="273">
        <v>4.600991817134651</v>
      </c>
      <c r="U10" s="273">
        <v>4.455249329873852</v>
      </c>
      <c r="V10" s="20">
        <v>4.168648690230538</v>
      </c>
      <c r="W10" s="20">
        <v>3.7866011171495635</v>
      </c>
      <c r="X10" s="20">
        <v>3.9420659379827603</v>
      </c>
      <c r="Y10" s="20">
        <v>4.183734863114204</v>
      </c>
      <c r="Z10" s="20">
        <v>5.097989151998106</v>
      </c>
      <c r="AA10" s="20">
        <v>5.017791852304933</v>
      </c>
      <c r="AB10" s="21">
        <v>4.94474322955414</v>
      </c>
      <c r="AC10" s="21">
        <v>5.192878480933851</v>
      </c>
      <c r="AD10" s="21">
        <v>5.442697789899295</v>
      </c>
      <c r="AE10" s="21">
        <v>7.007608315801017</v>
      </c>
      <c r="AF10" s="49">
        <v>8.345790151488945</v>
      </c>
      <c r="AG10" s="23">
        <v>8.51264497166183</v>
      </c>
      <c r="AH10" s="149">
        <v>9.349623137656277</v>
      </c>
      <c r="AI10" s="149">
        <v>8.616331309509063</v>
      </c>
      <c r="AJ10" s="149">
        <v>8.99670310756972</v>
      </c>
      <c r="AK10" s="149">
        <v>8.320706248541114</v>
      </c>
      <c r="AL10" s="234">
        <v>7.2784237058823535</v>
      </c>
      <c r="AM10" s="149">
        <v>8.278374293362832</v>
      </c>
      <c r="AN10" s="149">
        <v>9.462647191947987</v>
      </c>
      <c r="AO10" s="274"/>
      <c r="AP10" s="21">
        <v>2.6129028590107</v>
      </c>
      <c r="AQ10" s="21">
        <v>2.5947302565864185</v>
      </c>
      <c r="AR10" s="21">
        <v>2.7485181068785507</v>
      </c>
      <c r="AS10" s="21">
        <v>3.05777695331681</v>
      </c>
      <c r="AT10" s="21">
        <v>3.126231784994528</v>
      </c>
      <c r="AU10" s="21">
        <v>3.1208341116534095</v>
      </c>
      <c r="AV10" s="21">
        <v>3.213111218700355</v>
      </c>
      <c r="AW10" s="21">
        <v>3.66864411104307</v>
      </c>
      <c r="AX10" s="21">
        <v>4.315119804017638</v>
      </c>
      <c r="AY10" s="21">
        <v>4.012371562403507</v>
      </c>
      <c r="AZ10" s="21">
        <v>4.146853196069256</v>
      </c>
      <c r="BA10" s="21">
        <v>4.724785285809502</v>
      </c>
      <c r="BB10" s="21">
        <v>4.813903379742412</v>
      </c>
      <c r="BC10" s="21">
        <v>5.228030231158819</v>
      </c>
      <c r="BD10" s="21">
        <v>6.0387290627883825</v>
      </c>
      <c r="BE10" s="21">
        <v>6.012910257278575</v>
      </c>
      <c r="BF10" s="21">
        <v>6.6190372605119325</v>
      </c>
      <c r="BG10" s="21">
        <v>6.954877295979894</v>
      </c>
      <c r="BH10" s="21">
        <v>6.060855386180382</v>
      </c>
      <c r="BI10" s="21">
        <v>5.940332439831803</v>
      </c>
      <c r="BJ10" s="21">
        <v>5.650395855004425</v>
      </c>
      <c r="BK10" s="21">
        <v>5.138088975682045</v>
      </c>
      <c r="BL10" s="21">
        <v>5.341064102093362</v>
      </c>
      <c r="BM10" s="21">
        <v>5.641131992607441</v>
      </c>
      <c r="BN10" s="21">
        <v>6.8480451295496945</v>
      </c>
      <c r="BO10" s="21">
        <v>6.712991802407951</v>
      </c>
      <c r="BP10" s="21">
        <v>6.652335548858164</v>
      </c>
      <c r="BQ10" s="21">
        <v>6.953530013806953</v>
      </c>
      <c r="BR10" s="21">
        <v>7.260191344089376</v>
      </c>
      <c r="BS10" s="21">
        <v>9.408769334405497</v>
      </c>
      <c r="BT10" s="22">
        <v>11.141678856023194</v>
      </c>
      <c r="BU10" s="22">
        <v>11.355338442101937</v>
      </c>
      <c r="BV10" s="149">
        <v>13.31700409202762</v>
      </c>
      <c r="BW10" s="149">
        <v>12.297137336539818</v>
      </c>
      <c r="BX10" s="180">
        <v>12.950733598937584</v>
      </c>
      <c r="BY10" s="180">
        <v>12.217344197612732</v>
      </c>
      <c r="BZ10" s="180">
        <v>11.05309539955605</v>
      </c>
      <c r="CA10" s="180">
        <v>12.55516915652655</v>
      </c>
      <c r="CB10" s="149">
        <v>14.17927592941417</v>
      </c>
    </row>
    <row r="11" spans="1:80" ht="12">
      <c r="A11" s="42" t="s">
        <v>4</v>
      </c>
      <c r="B11" s="21">
        <v>3.1626472724164167</v>
      </c>
      <c r="C11" s="21">
        <v>3.527398275082919</v>
      </c>
      <c r="D11" s="21">
        <v>3.5963472809761683</v>
      </c>
      <c r="E11" s="21">
        <v>4.377037211054958</v>
      </c>
      <c r="F11" s="21">
        <v>4.874106216379836</v>
      </c>
      <c r="G11" s="21">
        <v>5.349156952739273</v>
      </c>
      <c r="H11" s="8">
        <v>5.565462367803918</v>
      </c>
      <c r="I11" s="8">
        <v>6.259456649316188</v>
      </c>
      <c r="J11" s="8">
        <v>6.514984802144278</v>
      </c>
      <c r="K11" s="8">
        <v>6.251062318247848</v>
      </c>
      <c r="L11" s="8">
        <v>6.509751689284043</v>
      </c>
      <c r="M11" s="8">
        <v>7.255154410131082</v>
      </c>
      <c r="N11" s="8">
        <v>6.859987494567425</v>
      </c>
      <c r="O11" s="8">
        <v>7.322191847024973</v>
      </c>
      <c r="P11" s="8">
        <v>7.887797264184824</v>
      </c>
      <c r="Q11" s="8">
        <v>7.864824627754838</v>
      </c>
      <c r="R11" s="21">
        <v>8.242731006519865</v>
      </c>
      <c r="S11" s="21">
        <v>7.963537862882243</v>
      </c>
      <c r="T11" s="273">
        <v>6.309931634927522</v>
      </c>
      <c r="U11" s="273">
        <v>5.994335462012092</v>
      </c>
      <c r="V11" s="20">
        <v>5.854547686595494</v>
      </c>
      <c r="W11" s="20">
        <v>5.296371337492155</v>
      </c>
      <c r="X11" s="20">
        <v>5.3908062590395165</v>
      </c>
      <c r="Y11" s="20">
        <v>5.496648656493887</v>
      </c>
      <c r="Z11" s="20">
        <v>5.910762185050721</v>
      </c>
      <c r="AA11" s="20">
        <v>5.797583829352322</v>
      </c>
      <c r="AB11" s="21">
        <v>5.845577486406712</v>
      </c>
      <c r="AC11" s="21">
        <v>5.872476058742311</v>
      </c>
      <c r="AD11" s="21">
        <v>5.876564772271167</v>
      </c>
      <c r="AE11" s="21">
        <v>6.741920786578457</v>
      </c>
      <c r="AF11" s="22">
        <v>7.662410088908395</v>
      </c>
      <c r="AG11" s="23">
        <v>7.804153660704858</v>
      </c>
      <c r="AH11" s="149">
        <v>8.239559312512704</v>
      </c>
      <c r="AI11" s="149">
        <v>7.712538928675026</v>
      </c>
      <c r="AJ11" s="149">
        <v>8.414861513944224</v>
      </c>
      <c r="AK11" s="149">
        <v>8.182842701856764</v>
      </c>
      <c r="AL11" s="284">
        <v>7.707011899445061</v>
      </c>
      <c r="AM11" s="149">
        <v>8.610204011615044</v>
      </c>
      <c r="AN11" s="285">
        <v>9.37493963382712</v>
      </c>
      <c r="AO11" s="274"/>
      <c r="AP11" s="21">
        <v>3.9387570325186045</v>
      </c>
      <c r="AQ11" s="21">
        <v>4.394301240993128</v>
      </c>
      <c r="AR11" s="21">
        <v>4.499590126583434</v>
      </c>
      <c r="AS11" s="21">
        <v>5.523004807819027</v>
      </c>
      <c r="AT11" s="21">
        <v>6.14688726205303</v>
      </c>
      <c r="AU11" s="21">
        <v>6.749985900583701</v>
      </c>
      <c r="AV11" s="21">
        <v>7.009888511990316</v>
      </c>
      <c r="AW11" s="21">
        <v>7.899635129618289</v>
      </c>
      <c r="AX11" s="21">
        <v>8.228341194915988</v>
      </c>
      <c r="AY11" s="21">
        <v>7.87859714074596</v>
      </c>
      <c r="AZ11" s="21">
        <v>8.004234496958352</v>
      </c>
      <c r="BA11" s="21">
        <v>8.906327482781602</v>
      </c>
      <c r="BB11" s="21">
        <v>8.506664778758788</v>
      </c>
      <c r="BC11" s="21">
        <v>9.128774931134862</v>
      </c>
      <c r="BD11" s="21">
        <v>9.861697074114362</v>
      </c>
      <c r="BE11" s="21">
        <v>9.84071652930901</v>
      </c>
      <c r="BF11" s="21">
        <v>10.504304438459485</v>
      </c>
      <c r="BG11" s="21">
        <v>10.395711326622578</v>
      </c>
      <c r="BH11" s="21">
        <v>8.24719134740527</v>
      </c>
      <c r="BI11" s="21">
        <v>7.830438216141923</v>
      </c>
      <c r="BJ11" s="21">
        <v>7.461420167505844</v>
      </c>
      <c r="BK11" s="21">
        <v>6.714824810636605</v>
      </c>
      <c r="BL11" s="21">
        <v>6.833328810478004</v>
      </c>
      <c r="BM11" s="21">
        <v>6.966609554344825</v>
      </c>
      <c r="BN11" s="21">
        <v>7.750672815362765</v>
      </c>
      <c r="BO11" s="21">
        <v>7.729162460497706</v>
      </c>
      <c r="BP11" s="21">
        <v>7.7931461446263794</v>
      </c>
      <c r="BQ11" s="21">
        <v>7.8163270189531815</v>
      </c>
      <c r="BR11" s="21">
        <v>7.8126157973616674</v>
      </c>
      <c r="BS11" s="21">
        <v>8.96795143682152</v>
      </c>
      <c r="BT11" s="22">
        <v>10.210606932429092</v>
      </c>
      <c r="BU11" s="22">
        <v>10.700674025084295</v>
      </c>
      <c r="BV11" s="149">
        <v>11.663418877849196</v>
      </c>
      <c r="BW11" s="149">
        <v>11.05215016985927</v>
      </c>
      <c r="BX11" s="180">
        <v>12.379909524568394</v>
      </c>
      <c r="BY11" s="180">
        <v>12.354353516578248</v>
      </c>
      <c r="BZ11" s="285">
        <v>11.788664732963374</v>
      </c>
      <c r="CA11" s="180">
        <v>13.507047100553098</v>
      </c>
      <c r="CB11" s="285">
        <v>14.640416716691513</v>
      </c>
    </row>
    <row r="12" spans="1:80" ht="12">
      <c r="A12" s="42" t="s">
        <v>5</v>
      </c>
      <c r="B12" s="21">
        <v>4.85715358197286</v>
      </c>
      <c r="C12" s="21">
        <v>4.723126503924587</v>
      </c>
      <c r="D12" s="21">
        <v>4.942899498660619</v>
      </c>
      <c r="E12" s="21">
        <v>5.450333691926671</v>
      </c>
      <c r="F12" s="21">
        <v>5.888811842653857</v>
      </c>
      <c r="G12" s="21">
        <v>6.087990785990553</v>
      </c>
      <c r="H12" s="8">
        <v>6.1550240593085705</v>
      </c>
      <c r="I12" s="8">
        <v>7.176617677076955</v>
      </c>
      <c r="J12" s="8">
        <v>7.516205410266016</v>
      </c>
      <c r="K12" s="8">
        <v>7.234226211022218</v>
      </c>
      <c r="L12" s="8">
        <v>7.364703565746373</v>
      </c>
      <c r="M12" s="8">
        <v>7.841285111245121</v>
      </c>
      <c r="N12" s="8">
        <v>7.672815430593799</v>
      </c>
      <c r="O12" s="8">
        <v>8.243917910346344</v>
      </c>
      <c r="P12" s="8">
        <v>9.019083716515983</v>
      </c>
      <c r="Q12" s="8">
        <v>9.197583086842359</v>
      </c>
      <c r="R12" s="21">
        <v>9.874708904293144</v>
      </c>
      <c r="S12" s="21">
        <v>9.810037449066376</v>
      </c>
      <c r="T12" s="273">
        <v>8.50318638083983</v>
      </c>
      <c r="U12" s="273">
        <v>8.329966171309596</v>
      </c>
      <c r="V12" s="20">
        <v>8.087046748188152</v>
      </c>
      <c r="W12" s="20">
        <v>6.873107172446716</v>
      </c>
      <c r="X12" s="32">
        <v>7.405363615358782</v>
      </c>
      <c r="Y12" s="32">
        <v>7.789536381774195</v>
      </c>
      <c r="Z12" s="32">
        <v>9.2690711854511</v>
      </c>
      <c r="AA12" s="32">
        <v>9.303257326165362</v>
      </c>
      <c r="AB12" s="21">
        <v>10.077638847910517</v>
      </c>
      <c r="AC12" s="21">
        <v>10.387666710179492</v>
      </c>
      <c r="AD12" s="21">
        <v>11.041647895745824</v>
      </c>
      <c r="AE12" s="21">
        <v>10.803030467487847</v>
      </c>
      <c r="AF12" s="22">
        <v>12.29549525894603</v>
      </c>
      <c r="AG12" s="22">
        <v>11.795248472369142</v>
      </c>
      <c r="AH12" s="149">
        <v>12.14816103623819</v>
      </c>
      <c r="AI12" s="149">
        <v>11.651771929188666</v>
      </c>
      <c r="AJ12" s="149">
        <v>12.672509960159363</v>
      </c>
      <c r="AK12" s="149">
        <v>11.57244694960212</v>
      </c>
      <c r="AL12" s="149">
        <v>10.372541620421755</v>
      </c>
      <c r="AM12" s="149">
        <v>11.35271017699115</v>
      </c>
      <c r="AN12" s="149">
        <v>12.159161278366359</v>
      </c>
      <c r="AO12" s="274"/>
      <c r="AP12" s="21">
        <v>5.782017712761302</v>
      </c>
      <c r="AQ12" s="21">
        <v>5.584050828690588</v>
      </c>
      <c r="AR12" s="21">
        <v>5.84060097711692</v>
      </c>
      <c r="AS12" s="21">
        <v>6.417418541878789</v>
      </c>
      <c r="AT12" s="21">
        <v>6.92697887069144</v>
      </c>
      <c r="AU12" s="21">
        <v>7.181464859202448</v>
      </c>
      <c r="AV12" s="21">
        <v>7.25750442242227</v>
      </c>
      <c r="AW12" s="21">
        <v>8.502149673402737</v>
      </c>
      <c r="AX12" s="21">
        <v>9.074443117272384</v>
      </c>
      <c r="AY12" s="21">
        <v>8.841832035693821</v>
      </c>
      <c r="AZ12" s="21">
        <v>9.108266841366401</v>
      </c>
      <c r="BA12" s="21">
        <v>9.67115656838163</v>
      </c>
      <c r="BB12" s="21">
        <v>9.466642599755454</v>
      </c>
      <c r="BC12" s="21">
        <v>10.124239079521944</v>
      </c>
      <c r="BD12" s="21">
        <v>11.149023037111885</v>
      </c>
      <c r="BE12" s="21">
        <v>11.475670220398932</v>
      </c>
      <c r="BF12" s="21">
        <v>12.326817826835738</v>
      </c>
      <c r="BG12" s="21">
        <v>11.282356502367382</v>
      </c>
      <c r="BH12" s="21">
        <v>9.776242763325207</v>
      </c>
      <c r="BI12" s="21">
        <v>9.680041725816825</v>
      </c>
      <c r="BJ12" s="21">
        <v>9.36464208137097</v>
      </c>
      <c r="BK12" s="21">
        <v>7.968908138824403</v>
      </c>
      <c r="BL12" s="21">
        <v>8.592957612448226</v>
      </c>
      <c r="BM12" s="21">
        <v>9.035862202858066</v>
      </c>
      <c r="BN12" s="21">
        <v>10.749355688202247</v>
      </c>
      <c r="BO12" s="21">
        <v>10.781471682655196</v>
      </c>
      <c r="BP12" s="21">
        <v>11.691154972813424</v>
      </c>
      <c r="BQ12" s="21">
        <v>12.051875953307391</v>
      </c>
      <c r="BR12" s="21">
        <v>13.141886993635518</v>
      </c>
      <c r="BS12" s="21">
        <v>17.616758694396726</v>
      </c>
      <c r="BT12" s="22">
        <v>20.385574748165592</v>
      </c>
      <c r="BU12" s="22">
        <v>20.636325298986797</v>
      </c>
      <c r="BV12" s="149">
        <v>21.941287640960013</v>
      </c>
      <c r="BW12" s="149">
        <v>21.377128381048887</v>
      </c>
      <c r="BX12" s="180">
        <v>24.818061088977423</v>
      </c>
      <c r="BY12" s="180">
        <v>23.970059681697613</v>
      </c>
      <c r="BZ12" s="180">
        <v>21.40198668146504</v>
      </c>
      <c r="CA12" s="180">
        <v>24.36939159292036</v>
      </c>
      <c r="CB12" s="149">
        <v>26.681874425097668</v>
      </c>
    </row>
    <row r="13" spans="1:80" ht="12">
      <c r="A13" s="42" t="s">
        <v>6</v>
      </c>
      <c r="B13" s="8">
        <v>0.4397955307245732</v>
      </c>
      <c r="C13" s="8">
        <v>0.5141631384019171</v>
      </c>
      <c r="D13" s="8">
        <v>0.7314604639273561</v>
      </c>
      <c r="E13" s="8">
        <v>0.855283133194647</v>
      </c>
      <c r="F13" s="8">
        <v>1.0029749253922406</v>
      </c>
      <c r="G13" s="8">
        <v>1.152580779871998</v>
      </c>
      <c r="H13" s="8">
        <v>1.3383050397155607</v>
      </c>
      <c r="I13" s="8">
        <v>1.934741146152276</v>
      </c>
      <c r="J13" s="8">
        <v>2.2774243410093087</v>
      </c>
      <c r="K13" s="8">
        <v>2.3117637478748683</v>
      </c>
      <c r="L13" s="8">
        <v>2.450413252222742</v>
      </c>
      <c r="M13" s="8">
        <v>3.345233757577681</v>
      </c>
      <c r="N13" s="8">
        <v>3.5596257888051595</v>
      </c>
      <c r="O13" s="8">
        <v>4.262061316798021</v>
      </c>
      <c r="P13" s="8">
        <v>4.548551735924582</v>
      </c>
      <c r="Q13" s="8">
        <v>4.6336602240368405</v>
      </c>
      <c r="R13" s="8">
        <v>5.426119406302021</v>
      </c>
      <c r="S13" s="8">
        <v>5.58017055560492</v>
      </c>
      <c r="T13" s="20">
        <v>4.808555357757267</v>
      </c>
      <c r="U13" s="20">
        <v>4.907524640633774</v>
      </c>
      <c r="V13" s="20">
        <v>4.925986130003858</v>
      </c>
      <c r="W13" s="20">
        <v>4.267535985726437</v>
      </c>
      <c r="X13" s="20">
        <v>4.514100742863539</v>
      </c>
      <c r="Y13" s="20">
        <v>4.742822555031869</v>
      </c>
      <c r="Z13" s="20">
        <v>5.436932799824302</v>
      </c>
      <c r="AA13" s="20">
        <v>5.424639840329658</v>
      </c>
      <c r="AB13" s="20">
        <v>5.674654168090726</v>
      </c>
      <c r="AC13" s="20" t="s">
        <v>75</v>
      </c>
      <c r="AD13" s="20" t="s">
        <v>75</v>
      </c>
      <c r="AE13" s="21">
        <v>7.834989600497094</v>
      </c>
      <c r="AF13" s="22">
        <v>8.909779173149296</v>
      </c>
      <c r="AG13" s="22">
        <v>8.292261194315492</v>
      </c>
      <c r="AH13" s="149">
        <v>8.795598208315262</v>
      </c>
      <c r="AI13" s="149">
        <v>8.666841842212383</v>
      </c>
      <c r="AJ13" s="149">
        <v>10.041965471447543</v>
      </c>
      <c r="AK13" s="149">
        <v>9.740981432360742</v>
      </c>
      <c r="AL13" s="149">
        <v>8.848235294117648</v>
      </c>
      <c r="AM13" s="149">
        <v>9.619065265486725</v>
      </c>
      <c r="AN13" s="285">
        <v>9.756216878861993</v>
      </c>
      <c r="AO13" s="274"/>
      <c r="AP13" s="21">
        <v>0.4786010187296827</v>
      </c>
      <c r="AQ13" s="21">
        <v>0.5560136264113754</v>
      </c>
      <c r="AR13" s="21">
        <v>0.7979568697389341</v>
      </c>
      <c r="AS13" s="21">
        <v>0.9335443349248761</v>
      </c>
      <c r="AT13" s="21">
        <v>1.1144165837691564</v>
      </c>
      <c r="AU13" s="21">
        <v>1.2767048638582132</v>
      </c>
      <c r="AV13" s="21">
        <v>1.4856954625917238</v>
      </c>
      <c r="AW13" s="21">
        <v>2.148968539497857</v>
      </c>
      <c r="AX13" s="21">
        <v>2.686373603481569</v>
      </c>
      <c r="AY13" s="21">
        <v>2.6837717073030083</v>
      </c>
      <c r="AZ13" s="21">
        <v>2.847595620028076</v>
      </c>
      <c r="BA13" s="21">
        <v>3.931364458691719</v>
      </c>
      <c r="BB13" s="21">
        <v>4.197275290343091</v>
      </c>
      <c r="BC13" s="21">
        <v>5.036311209987973</v>
      </c>
      <c r="BD13" s="21">
        <v>5.359957191389688</v>
      </c>
      <c r="BE13" s="21">
        <v>5.462759963120356</v>
      </c>
      <c r="BF13" s="21">
        <v>6.4036493146129185</v>
      </c>
      <c r="BG13" s="21">
        <v>6.580696763096766</v>
      </c>
      <c r="BH13" s="21">
        <v>5.673403443684833</v>
      </c>
      <c r="BI13" s="21">
        <v>5.791824128836008</v>
      </c>
      <c r="BJ13" s="21">
        <v>5.321118707276894</v>
      </c>
      <c r="BK13" s="21">
        <v>4.608451841932829</v>
      </c>
      <c r="BL13" s="21">
        <v>4.874731380723162</v>
      </c>
      <c r="BM13" s="21">
        <v>5.1197356057628784</v>
      </c>
      <c r="BN13" s="21">
        <v>5.872717489886556</v>
      </c>
      <c r="BO13" s="21">
        <v>5.8314878283543825</v>
      </c>
      <c r="BP13" s="21">
        <v>6.1737502575734045</v>
      </c>
      <c r="BQ13" s="21" t="s">
        <v>75</v>
      </c>
      <c r="BR13" s="21" t="s">
        <v>75</v>
      </c>
      <c r="BS13" s="21">
        <v>8.561042608282467</v>
      </c>
      <c r="BT13" s="22">
        <v>9.73838863625218</v>
      </c>
      <c r="BU13" s="22">
        <v>10.255992128646668</v>
      </c>
      <c r="BV13" s="149">
        <v>10.790655001128389</v>
      </c>
      <c r="BW13" s="149">
        <v>11.392212791190726</v>
      </c>
      <c r="BX13" s="180">
        <v>13.853917662682605</v>
      </c>
      <c r="BY13" s="180">
        <v>14.297506631299735</v>
      </c>
      <c r="BZ13" s="180">
        <v>12.84046614872364</v>
      </c>
      <c r="CA13" s="180">
        <v>14.094574115044248</v>
      </c>
      <c r="CB13" s="285">
        <v>15.564426747973641</v>
      </c>
    </row>
    <row r="14" spans="1:80" ht="12">
      <c r="A14" s="42" t="s">
        <v>7</v>
      </c>
      <c r="B14" s="8">
        <v>2.2895237923014546</v>
      </c>
      <c r="C14" s="8">
        <v>2.833875902354752</v>
      </c>
      <c r="D14" s="21">
        <v>3.773671029807042</v>
      </c>
      <c r="E14" s="21">
        <v>4.818653992246966</v>
      </c>
      <c r="F14" s="21">
        <v>5.319872849887499</v>
      </c>
      <c r="G14" s="21">
        <v>5.881117312680194</v>
      </c>
      <c r="H14" s="8">
        <v>6.2729363976095005</v>
      </c>
      <c r="I14" s="8">
        <v>7.464485736885079</v>
      </c>
      <c r="J14" s="8">
        <v>7.234171436147217</v>
      </c>
      <c r="K14" s="8">
        <v>6.476924293614933</v>
      </c>
      <c r="L14" s="8">
        <v>6.5636069255966305</v>
      </c>
      <c r="M14" s="8">
        <v>6.597544355222648</v>
      </c>
      <c r="N14" s="8">
        <v>6.5236449003496135</v>
      </c>
      <c r="O14" s="8">
        <v>6.865015719617572</v>
      </c>
      <c r="P14" s="8">
        <v>7.263639221519358</v>
      </c>
      <c r="Q14" s="8">
        <v>7.213942589595817</v>
      </c>
      <c r="R14" s="21">
        <v>7.695976990006988</v>
      </c>
      <c r="S14" s="21">
        <v>7.735775799388162</v>
      </c>
      <c r="T14" s="273">
        <v>6.731977500860173</v>
      </c>
      <c r="U14" s="273">
        <v>6.601869461540344</v>
      </c>
      <c r="V14" s="20">
        <v>6.440661009550499</v>
      </c>
      <c r="W14" s="20">
        <v>5.953851917318767</v>
      </c>
      <c r="X14" s="20">
        <v>5.82605013231837</v>
      </c>
      <c r="Y14" s="20">
        <v>6.3321392522809585</v>
      </c>
      <c r="Z14" s="20">
        <v>7.878710507633437</v>
      </c>
      <c r="AA14" s="20">
        <v>8.305123595544707</v>
      </c>
      <c r="AB14" s="21">
        <v>9.366597843716018</v>
      </c>
      <c r="AC14" s="21">
        <v>9.548741558930589</v>
      </c>
      <c r="AD14" s="27">
        <v>10.714845219178425</v>
      </c>
      <c r="AE14" s="20">
        <v>12.845553214664278</v>
      </c>
      <c r="AF14" s="49">
        <v>14.409340367775698</v>
      </c>
      <c r="AG14" s="49">
        <v>13.274478106308564</v>
      </c>
      <c r="AH14" s="149">
        <v>14.251644828660725</v>
      </c>
      <c r="AI14" s="149">
        <v>15.02972986963511</v>
      </c>
      <c r="AJ14" s="149">
        <v>16.5090706188579</v>
      </c>
      <c r="AK14" s="22">
        <v>16.31943160119363</v>
      </c>
      <c r="AL14" s="234">
        <v>14.549679034628193</v>
      </c>
      <c r="AM14" s="149">
        <v>15.861454270022126</v>
      </c>
      <c r="AN14" s="285">
        <v>16.425322065864194</v>
      </c>
      <c r="AO14" s="255"/>
      <c r="AP14" s="20">
        <v>2.2895237923014546</v>
      </c>
      <c r="AQ14" s="20">
        <v>2.833875902354752</v>
      </c>
      <c r="AR14" s="20">
        <v>3.773671029807042</v>
      </c>
      <c r="AS14" s="20">
        <v>4.818653992246966</v>
      </c>
      <c r="AT14" s="20">
        <v>5.319872849887499</v>
      </c>
      <c r="AU14" s="20">
        <v>5.881117312680194</v>
      </c>
      <c r="AV14" s="20">
        <v>6.2729363976095005</v>
      </c>
      <c r="AW14" s="20">
        <v>7.464485736885079</v>
      </c>
      <c r="AX14" s="20">
        <v>7.234171436147217</v>
      </c>
      <c r="AY14" s="20">
        <v>6.795788258839053</v>
      </c>
      <c r="AZ14" s="20">
        <v>6.886738343472156</v>
      </c>
      <c r="BA14" s="20">
        <v>7.205118862475006</v>
      </c>
      <c r="BB14" s="20">
        <v>7.315451424237376</v>
      </c>
      <c r="BC14" s="20">
        <v>7.727751314886378</v>
      </c>
      <c r="BD14" s="20">
        <v>8.176470358917602</v>
      </c>
      <c r="BE14" s="20">
        <v>8.120528285603026</v>
      </c>
      <c r="BF14" s="20">
        <v>8.66522274655254</v>
      </c>
      <c r="BG14" s="20">
        <v>8.703764569237995</v>
      </c>
      <c r="BH14" s="20">
        <v>7.576069232725478</v>
      </c>
      <c r="BI14" s="20">
        <v>7.425415549789754</v>
      </c>
      <c r="BJ14" s="20">
        <v>7.244097250005673</v>
      </c>
      <c r="BK14" s="20">
        <v>6.696561461196977</v>
      </c>
      <c r="BL14" s="20">
        <v>6.553529177655884</v>
      </c>
      <c r="BM14" s="20">
        <v>7.123656658816079</v>
      </c>
      <c r="BN14" s="20">
        <v>8.943961972230056</v>
      </c>
      <c r="BO14" s="20">
        <v>9.425718570560807</v>
      </c>
      <c r="BP14" s="20">
        <v>10.597245735591114</v>
      </c>
      <c r="BQ14" s="20">
        <v>10.844642199071169</v>
      </c>
      <c r="BR14" s="20">
        <v>12.161342140539329</v>
      </c>
      <c r="BS14" s="20">
        <v>14.579463540509522</v>
      </c>
      <c r="BT14" s="22">
        <v>16.354612454649384</v>
      </c>
      <c r="BU14" s="22">
        <v>15.058128911290591</v>
      </c>
      <c r="BV14" s="149">
        <v>16.17557350973008</v>
      </c>
      <c r="BW14" s="149">
        <v>17.058743477470223</v>
      </c>
      <c r="BX14" s="180">
        <v>18.73779514475432</v>
      </c>
      <c r="BY14" s="180">
        <v>18.5225549265252</v>
      </c>
      <c r="BZ14" s="180">
        <v>16.51388572208657</v>
      </c>
      <c r="CA14" s="180">
        <v>18.00275057721239</v>
      </c>
      <c r="CB14" s="285">
        <v>18.642740511928753</v>
      </c>
    </row>
    <row r="15" spans="1:80" ht="14.25">
      <c r="A15" s="42" t="s">
        <v>8</v>
      </c>
      <c r="B15" s="21">
        <v>1.442270637523233</v>
      </c>
      <c r="C15" s="21">
        <v>1.889250601569835</v>
      </c>
      <c r="D15" s="21">
        <v>2.238712328989787</v>
      </c>
      <c r="E15" s="21">
        <v>2.873304120666984</v>
      </c>
      <c r="F15" s="21">
        <v>3.6423826237928743</v>
      </c>
      <c r="G15" s="21">
        <v>4.178844160869244</v>
      </c>
      <c r="H15" s="8">
        <v>4.468877621605264</v>
      </c>
      <c r="I15" s="8">
        <v>4.579110532761789</v>
      </c>
      <c r="J15" s="8">
        <v>4.836882656137417</v>
      </c>
      <c r="K15" s="8">
        <v>4.55045450371921</v>
      </c>
      <c r="L15" s="8">
        <v>4.651746036499765</v>
      </c>
      <c r="M15" s="8">
        <v>5.03929444250484</v>
      </c>
      <c r="N15" s="8">
        <v>5.626731315768786</v>
      </c>
      <c r="O15" s="8">
        <v>6.282484847598467</v>
      </c>
      <c r="P15" s="8">
        <v>6.928154273586671</v>
      </c>
      <c r="Q15" s="8">
        <v>8.151522668372504</v>
      </c>
      <c r="R15" s="21">
        <v>8.971736361870365</v>
      </c>
      <c r="S15" s="21">
        <v>8.606152256311962</v>
      </c>
      <c r="T15" s="273">
        <v>7.1263482280431445</v>
      </c>
      <c r="U15" s="273">
        <v>6.844883061351647</v>
      </c>
      <c r="V15" s="32">
        <v>6.750181528414378</v>
      </c>
      <c r="W15" s="32">
        <v>6.9035460881794295</v>
      </c>
      <c r="X15" s="32">
        <v>7.461323541923205</v>
      </c>
      <c r="Y15" s="32">
        <v>6.910072596735174</v>
      </c>
      <c r="Z15" s="32">
        <v>8.300660763090537</v>
      </c>
      <c r="AA15" s="20">
        <v>7.45887978045328</v>
      </c>
      <c r="AB15" s="21">
        <v>8.204319279167315</v>
      </c>
      <c r="AC15" s="21">
        <v>9.112227659093762</v>
      </c>
      <c r="AD15" s="20">
        <v>9.167167397955021</v>
      </c>
      <c r="AE15" s="20">
        <v>12.381198433860886</v>
      </c>
      <c r="AF15" s="23">
        <v>13.724623838319175</v>
      </c>
      <c r="AG15" s="23">
        <v>12.601321432312941</v>
      </c>
      <c r="AH15" s="149">
        <v>12.46910495508204</v>
      </c>
      <c r="AI15" s="149">
        <v>12.646699741209769</v>
      </c>
      <c r="AJ15" s="149">
        <v>13.008835484727758</v>
      </c>
      <c r="AK15" s="149">
        <v>12.899187941644561</v>
      </c>
      <c r="AL15" s="234">
        <v>11.519747917425082</v>
      </c>
      <c r="AM15" s="149">
        <v>13.020072802433628</v>
      </c>
      <c r="AN15" s="214">
        <v>14.93391431476507</v>
      </c>
      <c r="AO15" s="255"/>
      <c r="AP15" s="20">
        <v>1.571622264206931</v>
      </c>
      <c r="AQ15" s="20">
        <v>2.0327379890308346</v>
      </c>
      <c r="AR15" s="20">
        <v>2.493615217934169</v>
      </c>
      <c r="AS15" s="20">
        <v>3.16957867007428</v>
      </c>
      <c r="AT15" s="20">
        <v>4.011899701568963</v>
      </c>
      <c r="AU15" s="20">
        <v>4.752179215472237</v>
      </c>
      <c r="AV15" s="20">
        <v>5.117395482260382</v>
      </c>
      <c r="AW15" s="20">
        <v>5.536439196774852</v>
      </c>
      <c r="AX15" s="20">
        <v>5.915662607141828</v>
      </c>
      <c r="AY15" s="20">
        <v>5.679764380554634</v>
      </c>
      <c r="AZ15" s="20">
        <v>5.944271708001871</v>
      </c>
      <c r="BA15" s="20">
        <v>6.933497318056306</v>
      </c>
      <c r="BB15" s="20">
        <v>7.749893941768714</v>
      </c>
      <c r="BC15" s="20">
        <v>8.538870250609182</v>
      </c>
      <c r="BD15" s="20">
        <v>9.237539031448895</v>
      </c>
      <c r="BE15" s="20">
        <v>10.592330311468832</v>
      </c>
      <c r="BF15" s="20">
        <v>11.796632113853555</v>
      </c>
      <c r="BG15" s="20">
        <v>11.518252925271964</v>
      </c>
      <c r="BH15" s="20">
        <v>9.70013613176358</v>
      </c>
      <c r="BI15" s="20">
        <v>9.646289836954143</v>
      </c>
      <c r="BJ15" s="20">
        <v>9.107805906143497</v>
      </c>
      <c r="BK15" s="20">
        <v>8.949041225417778</v>
      </c>
      <c r="BL15" s="20">
        <v>10.259319870144408</v>
      </c>
      <c r="BM15" s="20">
        <v>10.36510889510276</v>
      </c>
      <c r="BN15" s="20">
        <v>11.41340854924949</v>
      </c>
      <c r="BO15" s="20">
        <v>10.442431692634592</v>
      </c>
      <c r="BP15" s="20">
        <v>10.87072304489669</v>
      </c>
      <c r="BQ15" s="20">
        <v>12.276953432910757</v>
      </c>
      <c r="BR15" s="20">
        <v>12.861399035936895</v>
      </c>
      <c r="BS15" s="20">
        <v>16.659326156657773</v>
      </c>
      <c r="BT15" s="22">
        <v>18.227626232428833</v>
      </c>
      <c r="BU15" s="22">
        <v>17.038152809705743</v>
      </c>
      <c r="BV15" s="149">
        <v>17.385618825371086</v>
      </c>
      <c r="BW15" s="149">
        <v>18.199636155213543</v>
      </c>
      <c r="BX15" s="180">
        <v>19.563891335989375</v>
      </c>
      <c r="BY15" s="180">
        <v>19.66310390132626</v>
      </c>
      <c r="BZ15" s="180">
        <v>17.94006388501665</v>
      </c>
      <c r="CA15" s="180">
        <v>20.459043033517702</v>
      </c>
      <c r="CB15" s="214">
        <v>23.46205134741921</v>
      </c>
    </row>
    <row r="16" spans="1:80" ht="12">
      <c r="A16" s="42" t="s">
        <v>9</v>
      </c>
      <c r="B16" s="21">
        <v>3.544234571133326</v>
      </c>
      <c r="C16" s="21">
        <v>3.527398275082919</v>
      </c>
      <c r="D16" s="21">
        <v>3.557557710919414</v>
      </c>
      <c r="E16" s="21">
        <v>3.907470000673583</v>
      </c>
      <c r="F16" s="8">
        <v>4.598434745657992</v>
      </c>
      <c r="G16" s="8">
        <v>5.420085000731396</v>
      </c>
      <c r="H16" s="8">
        <v>5.488819347908313</v>
      </c>
      <c r="I16" s="8">
        <v>6.072007680138805</v>
      </c>
      <c r="J16" s="8">
        <v>6.465628856673487</v>
      </c>
      <c r="K16" s="8">
        <v>6.1514173291153105</v>
      </c>
      <c r="L16" s="8">
        <v>6.327990266729059</v>
      </c>
      <c r="M16" s="8">
        <v>6.919201447297425</v>
      </c>
      <c r="N16" s="8">
        <v>6.684809060078981</v>
      </c>
      <c r="O16" s="8">
        <v>6.7912776345518635</v>
      </c>
      <c r="P16" s="8">
        <v>7.216827368319448</v>
      </c>
      <c r="Q16" s="8">
        <v>7.29917714221188</v>
      </c>
      <c r="R16" s="8">
        <v>8.333856675938677</v>
      </c>
      <c r="S16" s="8">
        <v>8.37025583340738</v>
      </c>
      <c r="T16" s="20">
        <v>7.167860936167666</v>
      </c>
      <c r="U16" s="20">
        <v>7.027143261210121</v>
      </c>
      <c r="V16" s="20">
        <v>6.88847793045994</v>
      </c>
      <c r="W16" s="20">
        <v>6.18518767688739</v>
      </c>
      <c r="X16" s="20">
        <v>6.398084937199149</v>
      </c>
      <c r="Y16" s="20">
        <v>7.023146511954475</v>
      </c>
      <c r="Z16" s="20">
        <v>8.238405807367359</v>
      </c>
      <c r="AA16" s="20">
        <v>7.526687778457401</v>
      </c>
      <c r="AB16" s="20">
        <v>8.963218812490291</v>
      </c>
      <c r="AC16" s="20">
        <v>8.566585284297727</v>
      </c>
      <c r="AD16" s="20">
        <v>10.323325077249347</v>
      </c>
      <c r="AE16" s="20">
        <v>10.316335594137213</v>
      </c>
      <c r="AF16" s="22">
        <v>13.186473176260957</v>
      </c>
      <c r="AG16" s="22">
        <v>11.447951080052928</v>
      </c>
      <c r="AH16" s="149">
        <v>11.857576677284971</v>
      </c>
      <c r="AI16" s="149">
        <v>11.38815717965951</v>
      </c>
      <c r="AJ16" s="149">
        <v>11.525099601593626</v>
      </c>
      <c r="AK16" s="149">
        <v>10.900238726790452</v>
      </c>
      <c r="AL16" s="234">
        <v>9.211165371809102</v>
      </c>
      <c r="AM16" s="234">
        <v>10.418263274336283</v>
      </c>
      <c r="AN16" s="285">
        <v>9.594269806399948</v>
      </c>
      <c r="AO16" s="255"/>
      <c r="AP16" s="8">
        <v>3.7188592671563185</v>
      </c>
      <c r="AQ16" s="8">
        <v>3.7067575094091696</v>
      </c>
      <c r="AR16" s="8">
        <v>3.7348814597502886</v>
      </c>
      <c r="AS16" s="8">
        <v>4.103123004999157</v>
      </c>
      <c r="AT16" s="8">
        <v>4.827183412852714</v>
      </c>
      <c r="AU16" s="8">
        <v>5.745171887361959</v>
      </c>
      <c r="AV16" s="8">
        <v>5.8189738951509185</v>
      </c>
      <c r="AW16" s="8">
        <v>6.440211012451522</v>
      </c>
      <c r="AX16" s="8">
        <v>6.853425571086836</v>
      </c>
      <c r="AY16" s="8">
        <v>6.52342528854345</v>
      </c>
      <c r="AZ16" s="8">
        <v>6.711708825456247</v>
      </c>
      <c r="BA16" s="8">
        <v>7.333781699304916</v>
      </c>
      <c r="BB16" s="8">
        <v>7.08421589071263</v>
      </c>
      <c r="BC16" s="8">
        <v>7.204210910919838</v>
      </c>
      <c r="BD16" s="8">
        <v>7.661539973718594</v>
      </c>
      <c r="BE16" s="8">
        <v>7.74084709667693</v>
      </c>
      <c r="BF16" s="8">
        <v>8.847474085390164</v>
      </c>
      <c r="BG16" s="8">
        <v>8.874586116858556</v>
      </c>
      <c r="BH16" s="8">
        <v>7.59682558678774</v>
      </c>
      <c r="BI16" s="8">
        <v>7.445666683107362</v>
      </c>
      <c r="BJ16" s="8">
        <v>7.303367136596629</v>
      </c>
      <c r="BK16" s="8">
        <v>6.556542448826495</v>
      </c>
      <c r="BL16" s="8">
        <v>6.783586653531847</v>
      </c>
      <c r="BM16" s="8">
        <v>7.444032751937437</v>
      </c>
      <c r="BN16" s="8">
        <v>8.729528235850216</v>
      </c>
      <c r="BO16" s="8">
        <v>8.008124564286657</v>
      </c>
      <c r="BP16" s="8">
        <v>10.26907296442442</v>
      </c>
      <c r="BQ16" s="8">
        <v>9.964793869712564</v>
      </c>
      <c r="BR16" s="8">
        <v>11.520529774743475</v>
      </c>
      <c r="BS16" s="8">
        <v>11.7604630052268</v>
      </c>
      <c r="BT16" s="22">
        <v>15.128805036007506</v>
      </c>
      <c r="BU16" s="22">
        <v>13.951922402431546</v>
      </c>
      <c r="BV16" s="149">
        <v>13.783240190348078</v>
      </c>
      <c r="BW16" s="149">
        <v>13.205071145645073</v>
      </c>
      <c r="BX16" s="180">
        <v>13.33545816733068</v>
      </c>
      <c r="BY16" s="180">
        <v>13.339509283819627</v>
      </c>
      <c r="BZ16" s="180">
        <v>12.339622641509434</v>
      </c>
      <c r="CA16" s="180">
        <v>13.4183296460177</v>
      </c>
      <c r="CB16" s="285">
        <v>13.463491753871462</v>
      </c>
    </row>
    <row r="17" spans="1:80" ht="12">
      <c r="A17" s="42" t="s">
        <v>10</v>
      </c>
      <c r="B17" s="21">
        <v>4.786010187296827</v>
      </c>
      <c r="C17" s="21">
        <v>5.237289642326504</v>
      </c>
      <c r="D17" s="21">
        <v>5.785187305607272</v>
      </c>
      <c r="E17" s="21">
        <v>6.037292704903391</v>
      </c>
      <c r="F17" s="21">
        <v>6.252463569989056</v>
      </c>
      <c r="G17" s="21">
        <v>6.389434989957076</v>
      </c>
      <c r="H17" s="8">
        <v>6.526447924956502</v>
      </c>
      <c r="I17" s="8">
        <v>5.831001862625025</v>
      </c>
      <c r="J17" s="8">
        <v>5.824001565553217</v>
      </c>
      <c r="K17" s="8">
        <v>5.274541424748982</v>
      </c>
      <c r="L17" s="8">
        <v>5.405719344875994</v>
      </c>
      <c r="M17" s="8">
        <v>5.839863205002063</v>
      </c>
      <c r="N17" s="8">
        <v>5.724831239082315</v>
      </c>
      <c r="O17" s="8">
        <v>5.921168230776489</v>
      </c>
      <c r="P17" s="8">
        <v>6.319600181987842</v>
      </c>
      <c r="Q17" s="8">
        <v>6.276362510819132</v>
      </c>
      <c r="R17" s="21">
        <v>6.925550875829755</v>
      </c>
      <c r="S17" s="21">
        <v>6.995549093032407</v>
      </c>
      <c r="T17" s="273">
        <v>6.040099032118121</v>
      </c>
      <c r="U17" s="273">
        <v>5.920081306514194</v>
      </c>
      <c r="V17" s="20">
        <v>5.8216199718227415</v>
      </c>
      <c r="W17" s="20">
        <v>5.710340591457059</v>
      </c>
      <c r="X17" s="20">
        <v>5.763872436135677</v>
      </c>
      <c r="Y17" s="20">
        <v>5.860997938867197</v>
      </c>
      <c r="Z17" s="20">
        <v>6.599025306656978</v>
      </c>
      <c r="AA17" s="32">
        <v>6.882511797418253</v>
      </c>
      <c r="AB17" s="32">
        <v>7.520626005903371</v>
      </c>
      <c r="AC17" s="32">
        <v>8.281691759357349</v>
      </c>
      <c r="AD17" s="20">
        <v>9.359541089918078</v>
      </c>
      <c r="AE17" s="20">
        <v>10.519869794451552</v>
      </c>
      <c r="AF17" s="23">
        <v>13.701369314677256</v>
      </c>
      <c r="AG17" s="23">
        <v>11.586698532094319</v>
      </c>
      <c r="AH17" s="149">
        <v>11.95165791743006</v>
      </c>
      <c r="AI17" s="149">
        <v>11.948649993374563</v>
      </c>
      <c r="AJ17" s="149">
        <v>12.641071341301462</v>
      </c>
      <c r="AK17" s="149">
        <v>11.57983721485411</v>
      </c>
      <c r="AL17" s="234">
        <v>9.965828166259712</v>
      </c>
      <c r="AM17" s="149">
        <v>10.84301119579646</v>
      </c>
      <c r="AN17" s="149">
        <v>10.88513407644348</v>
      </c>
      <c r="AO17" s="255"/>
      <c r="AP17" s="8">
        <v>5.646198504743419</v>
      </c>
      <c r="AQ17" s="8">
        <v>6.175936301967212</v>
      </c>
      <c r="AR17" s="8">
        <v>6.826964329988658</v>
      </c>
      <c r="AS17" s="8">
        <v>7.121769357450852</v>
      </c>
      <c r="AT17" s="8">
        <v>7.378610854639993</v>
      </c>
      <c r="AU17" s="8">
        <v>7.601122476489176</v>
      </c>
      <c r="AV17" s="8">
        <v>7.770423094031318</v>
      </c>
      <c r="AW17" s="8">
        <v>6.962390283731375</v>
      </c>
      <c r="AX17" s="8">
        <v>6.987391708793266</v>
      </c>
      <c r="AY17" s="8">
        <v>6.330778309553878</v>
      </c>
      <c r="AZ17" s="8">
        <v>6.408773121197941</v>
      </c>
      <c r="BA17" s="8">
        <v>6.919201447297425</v>
      </c>
      <c r="BB17" s="8">
        <v>6.78290898339251</v>
      </c>
      <c r="BC17" s="8">
        <v>7.005118081242422</v>
      </c>
      <c r="BD17" s="8">
        <v>7.419678732185725</v>
      </c>
      <c r="BE17" s="8">
        <v>7.376663099135572</v>
      </c>
      <c r="BF17" s="8">
        <v>8.143321185335704</v>
      </c>
      <c r="BG17" s="8">
        <v>9.20809485268917</v>
      </c>
      <c r="BH17" s="8">
        <v>7.942764821158766</v>
      </c>
      <c r="BI17" s="8">
        <v>7.776435193961634</v>
      </c>
      <c r="BJ17" s="8">
        <v>8.17924434955186</v>
      </c>
      <c r="BK17" s="8">
        <v>8.656827634383728</v>
      </c>
      <c r="BL17" s="8">
        <v>10.054133472741519</v>
      </c>
      <c r="BM17" s="8">
        <v>10.321135705850809</v>
      </c>
      <c r="BN17" s="8">
        <v>11.85611045661432</v>
      </c>
      <c r="BO17" s="8">
        <v>12.063042844933078</v>
      </c>
      <c r="BP17" s="8">
        <v>12.990172192014915</v>
      </c>
      <c r="BQ17" s="8">
        <v>14.025396217647796</v>
      </c>
      <c r="BR17" s="8">
        <v>14.230795974779175</v>
      </c>
      <c r="BS17" s="8">
        <v>13.241850499243395</v>
      </c>
      <c r="BT17" s="22">
        <v>16.547776467123263</v>
      </c>
      <c r="BU17" s="22">
        <v>14.318171084550693</v>
      </c>
      <c r="BV17" s="149">
        <v>14.830798539206416</v>
      </c>
      <c r="BW17" s="149">
        <v>15.034063371668447</v>
      </c>
      <c r="BX17" s="180">
        <v>16.467409168658698</v>
      </c>
      <c r="BY17" s="180">
        <v>15.316245116312995</v>
      </c>
      <c r="BZ17" s="180">
        <v>13.538864836847946</v>
      </c>
      <c r="CA17" s="180">
        <v>13.017224378761062</v>
      </c>
      <c r="CB17" s="149">
        <v>13.268460645284586</v>
      </c>
    </row>
    <row r="18" spans="1:80" ht="12">
      <c r="A18" s="42" t="s">
        <v>11</v>
      </c>
      <c r="B18" s="8">
        <v>0.7308366907628938</v>
      </c>
      <c r="C18" s="8">
        <v>1.0582194825248759</v>
      </c>
      <c r="D18" s="8">
        <v>1.1636871017026122</v>
      </c>
      <c r="E18" s="8">
        <v>1.6602554938484324</v>
      </c>
      <c r="F18" s="8">
        <v>2.3344094754743376</v>
      </c>
      <c r="G18" s="8">
        <v>2.978978015669164</v>
      </c>
      <c r="H18" s="8">
        <v>3.507892064452681</v>
      </c>
      <c r="I18" s="8">
        <v>4.210907200449071</v>
      </c>
      <c r="J18" s="8">
        <v>4.907391149667117</v>
      </c>
      <c r="K18" s="8">
        <v>4.995535455177877</v>
      </c>
      <c r="L18" s="8">
        <v>5.419183153954141</v>
      </c>
      <c r="M18" s="8">
        <v>6.354514552321707</v>
      </c>
      <c r="N18" s="8">
        <v>6.979108830019565</v>
      </c>
      <c r="O18" s="8">
        <v>7.764620357419231</v>
      </c>
      <c r="P18" s="8">
        <v>9.019083716515983</v>
      </c>
      <c r="Q18" s="8">
        <v>9.972442656079286</v>
      </c>
      <c r="R18" s="8">
        <v>10.66170332200107</v>
      </c>
      <c r="S18" s="8">
        <v>10.468920561317102</v>
      </c>
      <c r="T18" s="20">
        <v>8.987501308959267</v>
      </c>
      <c r="U18" s="20">
        <v>8.903748281975169</v>
      </c>
      <c r="V18" s="20">
        <v>8.27802749387012</v>
      </c>
      <c r="W18" s="20">
        <v>7.518412185980243</v>
      </c>
      <c r="X18" s="20">
        <v>7.778429792454942</v>
      </c>
      <c r="Y18" s="20">
        <v>8.0533755172859</v>
      </c>
      <c r="Z18" s="20">
        <v>9.10305797018929</v>
      </c>
      <c r="AA18" s="20">
        <v>9.113394931753827</v>
      </c>
      <c r="AB18" s="21">
        <v>9.407619440111853</v>
      </c>
      <c r="AC18" s="20">
        <v>9.548741558930589</v>
      </c>
      <c r="AD18" s="21">
        <v>10.16399423493713</v>
      </c>
      <c r="AE18" s="21">
        <v>11.416984082312949</v>
      </c>
      <c r="AF18" s="49">
        <v>13.14406262739677</v>
      </c>
      <c r="AG18" s="22">
        <v>13.20844872554721</v>
      </c>
      <c r="AH18" s="149">
        <v>13.891667189957488</v>
      </c>
      <c r="AI18" s="149">
        <v>13.373622360882482</v>
      </c>
      <c r="AJ18" s="149">
        <v>14.467569721115538</v>
      </c>
      <c r="AK18" s="149">
        <v>10.340736074270556</v>
      </c>
      <c r="AL18" s="234">
        <v>8.358279689234184</v>
      </c>
      <c r="AM18" s="149">
        <v>10.04120575221239</v>
      </c>
      <c r="AN18" s="285">
        <v>9.56800811897367</v>
      </c>
      <c r="AO18" s="274"/>
      <c r="AP18" s="8">
        <v>0.7308366907628938</v>
      </c>
      <c r="AQ18" s="8">
        <v>1.0582194825248759</v>
      </c>
      <c r="AR18" s="8">
        <v>1.1636871017026122</v>
      </c>
      <c r="AS18" s="8">
        <v>1.6602554938484324</v>
      </c>
      <c r="AT18" s="8">
        <v>2.3344094754743376</v>
      </c>
      <c r="AU18" s="8">
        <v>2.978978015669164</v>
      </c>
      <c r="AV18" s="8">
        <v>3.838046611695286</v>
      </c>
      <c r="AW18" s="8">
        <v>4.9673976832006534</v>
      </c>
      <c r="AX18" s="8">
        <v>5.781696469435397</v>
      </c>
      <c r="AY18" s="8">
        <v>5.885697358095211</v>
      </c>
      <c r="AZ18" s="8">
        <v>6.381845503041647</v>
      </c>
      <c r="BA18" s="8">
        <v>7.476740406893706</v>
      </c>
      <c r="BB18" s="8">
        <v>8.205357871438665</v>
      </c>
      <c r="BC18" s="8">
        <v>9.12140112262829</v>
      </c>
      <c r="BD18" s="8">
        <v>10.228389924180322</v>
      </c>
      <c r="BE18" s="8">
        <v>10.468352780390923</v>
      </c>
      <c r="BF18" s="8">
        <v>11.191889034983252</v>
      </c>
      <c r="BG18" s="8">
        <v>10.989519563589282</v>
      </c>
      <c r="BH18" s="8">
        <v>9.437222313641602</v>
      </c>
      <c r="BI18" s="8">
        <v>9.349273214962555</v>
      </c>
      <c r="BJ18" s="8">
        <v>8.692916700006808</v>
      </c>
      <c r="BK18" s="8">
        <v>7.8958547410658895</v>
      </c>
      <c r="BL18" s="8">
        <v>8.170149278405912</v>
      </c>
      <c r="BM18" s="8">
        <v>8.455416104732311</v>
      </c>
      <c r="BN18" s="8">
        <v>9.55959431215927</v>
      </c>
      <c r="BO18" s="8">
        <v>9.567708518381433</v>
      </c>
      <c r="BP18" s="8">
        <v>9.879367798663974</v>
      </c>
      <c r="BQ18" s="8">
        <v>10.026178636877118</v>
      </c>
      <c r="BR18" s="8">
        <v>10.672224731947637</v>
      </c>
      <c r="BS18" s="8">
        <v>11.9878532329398</v>
      </c>
      <c r="BT18" s="22">
        <v>13.801247939208261</v>
      </c>
      <c r="BU18" s="22">
        <v>13.934771913922102</v>
      </c>
      <c r="BV18" s="149">
        <v>15.31524863862926</v>
      </c>
      <c r="BW18" s="149">
        <v>16.44956037061929</v>
      </c>
      <c r="BX18" s="177">
        <v>17.899601593625498</v>
      </c>
      <c r="BY18" s="177">
        <v>17.73502652519894</v>
      </c>
      <c r="BZ18" s="177">
        <v>16.564128745837955</v>
      </c>
      <c r="CA18" s="177">
        <v>19.049601769911504</v>
      </c>
      <c r="CB18" s="285">
        <v>19.757542840369236</v>
      </c>
    </row>
    <row r="19" spans="1:80" ht="12">
      <c r="A19" s="42" t="s">
        <v>12</v>
      </c>
      <c r="B19" s="21">
        <v>1.6815711468880743</v>
      </c>
      <c r="C19" s="21">
        <v>2.0327379890308346</v>
      </c>
      <c r="D19" s="21">
        <v>2.6543148653121484</v>
      </c>
      <c r="E19" s="21">
        <v>3.4490829619679553</v>
      </c>
      <c r="F19" s="21">
        <v>3.9884382998054013</v>
      </c>
      <c r="G19" s="21">
        <v>4.356164280849551</v>
      </c>
      <c r="H19" s="8">
        <v>4.745971616612452</v>
      </c>
      <c r="I19" s="8">
        <v>5.589996045111247</v>
      </c>
      <c r="J19" s="8">
        <v>6.063730443554197</v>
      </c>
      <c r="K19" s="8">
        <v>6.051772339982773</v>
      </c>
      <c r="L19" s="8">
        <v>6.6982450163781</v>
      </c>
      <c r="M19" s="8">
        <v>7.4267048592376295</v>
      </c>
      <c r="N19" s="8">
        <v>7.749893941768714</v>
      </c>
      <c r="O19" s="8">
        <v>8.398767888984334</v>
      </c>
      <c r="P19" s="8">
        <v>9.175123227182349</v>
      </c>
      <c r="Q19" s="8">
        <v>9.461035340382914</v>
      </c>
      <c r="R19" s="21">
        <v>10.404894617275326</v>
      </c>
      <c r="S19" s="21">
        <v>10.176083622539002</v>
      </c>
      <c r="T19" s="273">
        <v>8.579293012401454</v>
      </c>
      <c r="U19" s="273">
        <v>7.688680282918663</v>
      </c>
      <c r="V19" s="20">
        <v>7.138728562732863</v>
      </c>
      <c r="W19" s="20">
        <v>6.3495578218440425</v>
      </c>
      <c r="X19" s="20">
        <v>6.186680770177992</v>
      </c>
      <c r="Y19" s="20">
        <v>6.225347221240505</v>
      </c>
      <c r="Z19" s="20">
        <v>6.889548433365147</v>
      </c>
      <c r="AA19" s="20">
        <v>6.784393624306292</v>
      </c>
      <c r="AB19" s="21">
        <v>6.930940557713221</v>
      </c>
      <c r="AC19" s="20">
        <v>7.344482775348313</v>
      </c>
      <c r="AD19" s="21">
        <v>7.6580053621424256</v>
      </c>
      <c r="AE19" s="21">
        <v>9.757833280456158</v>
      </c>
      <c r="AF19" s="49">
        <v>11.168408193542643</v>
      </c>
      <c r="AG19" s="22">
        <v>12.877444297314966</v>
      </c>
      <c r="AH19" s="149">
        <v>14.842355122532785</v>
      </c>
      <c r="AI19" s="149">
        <v>13.893005357933918</v>
      </c>
      <c r="AJ19" s="149">
        <v>15.158136274014652</v>
      </c>
      <c r="AK19" s="149">
        <v>15.682749864721483</v>
      </c>
      <c r="AL19" s="149">
        <v>10.955334739178692</v>
      </c>
      <c r="AM19" s="149">
        <v>15.669729044800885</v>
      </c>
      <c r="AN19" s="285">
        <v>17.887883409982607</v>
      </c>
      <c r="AO19" s="274"/>
      <c r="AP19" s="21">
        <v>1.707441472224814</v>
      </c>
      <c r="AQ19" s="21">
        <v>2.0626311947518765</v>
      </c>
      <c r="AR19" s="21">
        <v>2.7208112711237264</v>
      </c>
      <c r="AS19" s="21">
        <v>3.5832450220769188</v>
      </c>
      <c r="AT19" s="21">
        <v>4.14680276170944</v>
      </c>
      <c r="AU19" s="21">
        <v>4.7403578741402175</v>
      </c>
      <c r="AV19" s="21">
        <v>5.1704560344958015</v>
      </c>
      <c r="AW19" s="21">
        <v>6.266151255358237</v>
      </c>
      <c r="AX19" s="21">
        <v>6.789967926910107</v>
      </c>
      <c r="AY19" s="21">
        <v>6.7758592610125445</v>
      </c>
      <c r="AZ19" s="21">
        <v>7.499341656527842</v>
      </c>
      <c r="BA19" s="21">
        <v>8.313048846288126</v>
      </c>
      <c r="BB19" s="21">
        <v>8.68184321324723</v>
      </c>
      <c r="BC19" s="21">
        <v>9.57120344152912</v>
      </c>
      <c r="BD19" s="21">
        <v>10.548270921046372</v>
      </c>
      <c r="BE19" s="21">
        <v>10.979760096087295</v>
      </c>
      <c r="BF19" s="21">
        <v>12.07000912210999</v>
      </c>
      <c r="BG19" s="21">
        <v>11.802955504639563</v>
      </c>
      <c r="BH19" s="21">
        <v>9.949212380510719</v>
      </c>
      <c r="BI19" s="21">
        <v>9.376274726052698</v>
      </c>
      <c r="BJ19" s="21">
        <v>8.699502242961358</v>
      </c>
      <c r="BK19" s="21">
        <v>7.737572379255779</v>
      </c>
      <c r="BL19" s="21">
        <v>7.542154546960707</v>
      </c>
      <c r="BM19" s="21">
        <v>7.5947979722298395</v>
      </c>
      <c r="BN19" s="21">
        <v>8.40441902262917</v>
      </c>
      <c r="BO19" s="21">
        <v>8.272304524510712</v>
      </c>
      <c r="BP19" s="21">
        <v>8.450927442833619</v>
      </c>
      <c r="BQ19" s="21">
        <v>8.955219065746203</v>
      </c>
      <c r="BR19" s="21">
        <v>9.337444111787185</v>
      </c>
      <c r="BS19" s="21">
        <v>11.897774788347528</v>
      </c>
      <c r="BT19" s="22">
        <v>13.617706488241385</v>
      </c>
      <c r="BU19" s="22">
        <v>15.973107473269357</v>
      </c>
      <c r="BV19" s="149">
        <v>18.41003711768078</v>
      </c>
      <c r="BW19" s="149">
        <v>17.44518455422329</v>
      </c>
      <c r="BX19" s="149">
        <v>19.540976470774133</v>
      </c>
      <c r="BY19" s="149">
        <v>19.81217972015915</v>
      </c>
      <c r="BZ19" s="149">
        <v>13.910226215760266</v>
      </c>
      <c r="CA19" s="149">
        <v>19.888267291261062</v>
      </c>
      <c r="CB19" s="285">
        <v>22.750948191927293</v>
      </c>
    </row>
    <row r="20" spans="1:80" ht="12">
      <c r="A20" s="42" t="s">
        <v>13</v>
      </c>
      <c r="B20" s="8">
        <v>2.0924831893811713</v>
      </c>
      <c r="C20" s="8">
        <v>2.136314031022416</v>
      </c>
      <c r="D20" s="8">
        <v>2.252665372814277</v>
      </c>
      <c r="E20" s="8">
        <v>2.2149690302041467</v>
      </c>
      <c r="F20" s="8">
        <v>2.2029587303889424</v>
      </c>
      <c r="G20" s="8">
        <v>2.4164644726020734</v>
      </c>
      <c r="H20" s="8">
        <v>2.4189509395797613</v>
      </c>
      <c r="I20" s="8">
        <v>2.681357944138294</v>
      </c>
      <c r="J20" s="8">
        <v>2.816759963723828</v>
      </c>
      <c r="K20" s="8">
        <v>2.8159473436542934</v>
      </c>
      <c r="L20" s="8">
        <v>3.1773916361901735</v>
      </c>
      <c r="M20" s="8">
        <v>3.4627934188016134</v>
      </c>
      <c r="N20" s="8">
        <v>3.7226631505382124</v>
      </c>
      <c r="O20" s="8">
        <v>4.099492051650747</v>
      </c>
      <c r="P20" s="8">
        <v>3.635859370604778</v>
      </c>
      <c r="Q20" s="8">
        <v>3.6745091462861432</v>
      </c>
      <c r="R20" s="8">
        <v>3.9885984891813635</v>
      </c>
      <c r="S20" s="8">
        <v>4.61475136747553</v>
      </c>
      <c r="T20" s="20">
        <v>3.9342687928443745</v>
      </c>
      <c r="U20" s="20" t="s">
        <v>75</v>
      </c>
      <c r="V20" s="20" t="s">
        <v>75</v>
      </c>
      <c r="W20" s="20" t="s">
        <v>75</v>
      </c>
      <c r="X20" s="20" t="s">
        <v>75</v>
      </c>
      <c r="Y20" s="20" t="s">
        <v>75</v>
      </c>
      <c r="Z20" s="20" t="s">
        <v>75</v>
      </c>
      <c r="AA20" s="20" t="s">
        <v>75</v>
      </c>
      <c r="AB20" s="20" t="s">
        <v>75</v>
      </c>
      <c r="AC20" s="20" t="s">
        <v>75</v>
      </c>
      <c r="AD20" s="20">
        <v>5.923482056778509</v>
      </c>
      <c r="AE20" s="20">
        <v>7.428308082875103</v>
      </c>
      <c r="AF20" s="22">
        <v>7.710137981718129</v>
      </c>
      <c r="AG20" s="22">
        <v>8.899957582358258</v>
      </c>
      <c r="AH20" s="177">
        <v>9.787656984014784</v>
      </c>
      <c r="AI20" s="177">
        <v>8.748224246642714</v>
      </c>
      <c r="AJ20" s="177">
        <v>9.252141870105941</v>
      </c>
      <c r="AK20" s="177">
        <v>7.96001749271137</v>
      </c>
      <c r="AL20" s="234">
        <v>6.766948629730692</v>
      </c>
      <c r="AM20" s="177">
        <v>7.925738078541374</v>
      </c>
      <c r="AN20" s="285">
        <v>8.537453810972936</v>
      </c>
      <c r="AO20" s="255"/>
      <c r="AP20" s="8">
        <v>2.4228752719150406</v>
      </c>
      <c r="AQ20" s="8">
        <v>2.5432309893123994</v>
      </c>
      <c r="AR20" s="8">
        <v>2.6461440405547623</v>
      </c>
      <c r="AS20" s="8">
        <v>2.5795729857933063</v>
      </c>
      <c r="AT20" s="8">
        <v>2.5471710320122147</v>
      </c>
      <c r="AU20" s="8">
        <v>2.961531646873218</v>
      </c>
      <c r="AV20" s="8">
        <v>3.07125231654509</v>
      </c>
      <c r="AW20" s="8">
        <v>3.3708499869167126</v>
      </c>
      <c r="AX20" s="8">
        <v>3.511303516422854</v>
      </c>
      <c r="AY20" s="8">
        <v>3.4763649617100234</v>
      </c>
      <c r="AZ20" s="8">
        <v>3.9551412307203053</v>
      </c>
      <c r="BA20" s="8">
        <v>4.946847741145162</v>
      </c>
      <c r="BB20" s="8">
        <v>5.494913365781845</v>
      </c>
      <c r="BC20" s="8">
        <v>6.0073702141135055</v>
      </c>
      <c r="BD20" s="8">
        <v>5.458066537519643</v>
      </c>
      <c r="BE20" s="8">
        <v>5.528696941301502</v>
      </c>
      <c r="BF20" s="8">
        <v>5.987339380196523</v>
      </c>
      <c r="BG20" s="8">
        <v>7.022447733114937</v>
      </c>
      <c r="BH20" s="8">
        <v>6.181280034285978</v>
      </c>
      <c r="BI20" s="8" t="s">
        <v>75</v>
      </c>
      <c r="BJ20" s="8" t="s">
        <v>75</v>
      </c>
      <c r="BK20" s="8" t="s">
        <v>75</v>
      </c>
      <c r="BL20" s="8" t="s">
        <v>75</v>
      </c>
      <c r="BM20" s="8" t="s">
        <v>75</v>
      </c>
      <c r="BN20" s="8" t="s">
        <v>75</v>
      </c>
      <c r="BO20" s="8" t="s">
        <v>75</v>
      </c>
      <c r="BP20" s="8" t="s">
        <v>75</v>
      </c>
      <c r="BQ20" s="8" t="s">
        <v>75</v>
      </c>
      <c r="BR20" s="8">
        <v>9.783728790409446</v>
      </c>
      <c r="BS20" s="8">
        <v>11.920035576194902</v>
      </c>
      <c r="BT20" s="22">
        <v>12.445168372664586</v>
      </c>
      <c r="BU20" s="22">
        <v>14.114074145760068</v>
      </c>
      <c r="BV20" s="177">
        <v>15.464719137832915</v>
      </c>
      <c r="BW20" s="177">
        <v>14.133647314872226</v>
      </c>
      <c r="BX20" s="177">
        <v>14.953968985106709</v>
      </c>
      <c r="BY20" s="177">
        <v>13.017318513119534</v>
      </c>
      <c r="BZ20" s="177">
        <v>11.156561869735437</v>
      </c>
      <c r="CA20" s="177">
        <v>12.907741935483873</v>
      </c>
      <c r="CB20" s="285">
        <v>13.849455482430741</v>
      </c>
    </row>
    <row r="21" spans="1:80" ht="12" thickBot="1">
      <c r="A21" s="44" t="s">
        <v>14</v>
      </c>
      <c r="B21" s="93">
        <v>2.95</v>
      </c>
      <c r="C21" s="93">
        <v>3.75</v>
      </c>
      <c r="D21" s="93">
        <v>4.51</v>
      </c>
      <c r="E21" s="93">
        <v>4.95</v>
      </c>
      <c r="F21" s="93">
        <v>5.13</v>
      </c>
      <c r="G21" s="93">
        <v>5.2</v>
      </c>
      <c r="H21" s="60">
        <v>5.37</v>
      </c>
      <c r="I21" s="60">
        <v>5.4799999999999995</v>
      </c>
      <c r="J21" s="60">
        <v>5.46</v>
      </c>
      <c r="K21" s="60">
        <v>5.75</v>
      </c>
      <c r="L21" s="60">
        <v>6.17</v>
      </c>
      <c r="M21" s="60">
        <v>6.67</v>
      </c>
      <c r="N21" s="60">
        <v>7.340000000000001</v>
      </c>
      <c r="O21" s="60">
        <v>7.720000000000001</v>
      </c>
      <c r="P21" s="60">
        <v>7.7</v>
      </c>
      <c r="Q21" s="60">
        <v>7.5</v>
      </c>
      <c r="R21" s="93">
        <v>7.459999999999999</v>
      </c>
      <c r="S21" s="93">
        <v>7.44</v>
      </c>
      <c r="T21" s="72">
        <v>7.140000000000001</v>
      </c>
      <c r="U21" s="72">
        <v>6.94</v>
      </c>
      <c r="V21" s="57">
        <v>6.859999999999999</v>
      </c>
      <c r="W21" s="57">
        <v>6.709999999999999</v>
      </c>
      <c r="X21" s="57">
        <v>6.659999999999999</v>
      </c>
      <c r="Y21" s="57">
        <v>6.69</v>
      </c>
      <c r="Z21" s="57">
        <v>6.75</v>
      </c>
      <c r="AA21" s="57">
        <v>7.159999999999999</v>
      </c>
      <c r="AB21" s="93">
        <v>7.88</v>
      </c>
      <c r="AC21" s="57">
        <v>9.274</v>
      </c>
      <c r="AD21" s="93">
        <v>9.729000000000001</v>
      </c>
      <c r="AE21" s="93">
        <v>11.326</v>
      </c>
      <c r="AF21" s="72">
        <v>11.678</v>
      </c>
      <c r="AG21" s="72">
        <v>11.289</v>
      </c>
      <c r="AH21" s="178">
        <v>12.368</v>
      </c>
      <c r="AI21" s="178">
        <v>13.088999999999999</v>
      </c>
      <c r="AJ21" s="178">
        <v>14.017</v>
      </c>
      <c r="AK21" s="178">
        <v>14.658000000000001</v>
      </c>
      <c r="AL21" s="235">
        <v>14.334</v>
      </c>
      <c r="AM21" s="178">
        <v>14.028</v>
      </c>
      <c r="AN21" s="178">
        <v>14.9697595</v>
      </c>
      <c r="AO21" s="275"/>
      <c r="AP21" s="93">
        <v>2.95</v>
      </c>
      <c r="AQ21" s="93">
        <v>3.75</v>
      </c>
      <c r="AR21" s="93">
        <v>4.51</v>
      </c>
      <c r="AS21" s="93">
        <v>4.95</v>
      </c>
      <c r="AT21" s="93">
        <v>5.13</v>
      </c>
      <c r="AU21" s="93">
        <v>5.2</v>
      </c>
      <c r="AV21" s="93">
        <v>5.37</v>
      </c>
      <c r="AW21" s="93">
        <v>5.4799999999999995</v>
      </c>
      <c r="AX21" s="93">
        <v>5.46</v>
      </c>
      <c r="AY21" s="93">
        <v>5.75</v>
      </c>
      <c r="AZ21" s="93">
        <v>6.17</v>
      </c>
      <c r="BA21" s="93">
        <v>6.67</v>
      </c>
      <c r="BB21" s="93">
        <v>7.340000000000001</v>
      </c>
      <c r="BC21" s="93">
        <v>7.720000000000001</v>
      </c>
      <c r="BD21" s="93">
        <v>7.7</v>
      </c>
      <c r="BE21" s="93">
        <v>7.95</v>
      </c>
      <c r="BF21" s="93">
        <v>8.059999999999999</v>
      </c>
      <c r="BG21" s="93">
        <v>8.040000000000001</v>
      </c>
      <c r="BH21" s="93">
        <v>7.640000000000001</v>
      </c>
      <c r="BI21" s="93">
        <v>7.290000000000001</v>
      </c>
      <c r="BJ21" s="93">
        <v>7.2</v>
      </c>
      <c r="BK21" s="93">
        <v>7.05</v>
      </c>
      <c r="BL21" s="93">
        <v>6.99</v>
      </c>
      <c r="BM21" s="93">
        <v>7.0200000000000005</v>
      </c>
      <c r="BN21" s="93">
        <v>7.090000000000001</v>
      </c>
      <c r="BO21" s="93">
        <v>7.5200000000000005</v>
      </c>
      <c r="BP21" s="93">
        <v>8.274</v>
      </c>
      <c r="BQ21" s="93">
        <v>9.7377</v>
      </c>
      <c r="BR21" s="93">
        <v>10.21545</v>
      </c>
      <c r="BS21" s="93">
        <v>11.8923</v>
      </c>
      <c r="BT21" s="57">
        <v>12.2619</v>
      </c>
      <c r="BU21" s="57">
        <v>11.853449999999999</v>
      </c>
      <c r="BV21" s="178">
        <v>12.9864</v>
      </c>
      <c r="BW21" s="178">
        <v>13.743450000000001</v>
      </c>
      <c r="BX21" s="178">
        <v>14.717850000000002</v>
      </c>
      <c r="BY21" s="178">
        <v>15.390899999999998</v>
      </c>
      <c r="BZ21" s="178">
        <v>15.0507</v>
      </c>
      <c r="CA21" s="178">
        <v>14.729400000000002</v>
      </c>
      <c r="CB21" s="178">
        <v>15.7182475</v>
      </c>
    </row>
    <row r="22" spans="1:80" ht="12" thickTop="1">
      <c r="A22" s="50" t="s">
        <v>61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4"/>
      <c r="Y22" s="154"/>
      <c r="Z22" s="155"/>
      <c r="AA22" s="83"/>
      <c r="AB22" s="48"/>
      <c r="AC22" s="48"/>
      <c r="AD22" s="22"/>
      <c r="AE22" s="48"/>
      <c r="AF22" s="40"/>
      <c r="AG22" s="40"/>
      <c r="AH22" s="40"/>
      <c r="AI22" s="40"/>
      <c r="AJ22" s="185"/>
      <c r="AK22" s="185"/>
      <c r="AL22" s="185"/>
      <c r="AM22" s="185"/>
      <c r="AN22" s="185"/>
      <c r="AO22" s="276"/>
      <c r="AP22" s="8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48"/>
      <c r="BK22" s="48"/>
      <c r="BL22" s="48"/>
      <c r="BM22" s="23"/>
      <c r="BN22" s="48"/>
      <c r="BO22" s="49"/>
      <c r="BP22" s="48"/>
      <c r="BQ22" s="48"/>
      <c r="BR22" s="48"/>
      <c r="BS22" s="23"/>
      <c r="BT22" s="40"/>
      <c r="BU22" s="40"/>
      <c r="BV22" s="40"/>
      <c r="BW22" s="40"/>
      <c r="BX22" s="185"/>
      <c r="BY22" s="185"/>
      <c r="BZ22" s="185"/>
      <c r="CA22" s="185"/>
      <c r="CB22" s="185"/>
    </row>
    <row r="23" spans="1:80" ht="12">
      <c r="A23" s="132" t="s">
        <v>62</v>
      </c>
      <c r="B23" s="162">
        <v>1.9261848871003804</v>
      </c>
      <c r="C23" s="162">
        <v>1.8638974714561627</v>
      </c>
      <c r="D23" s="162">
        <v>2.4443260251938</v>
      </c>
      <c r="E23" s="162">
        <v>2.886274993238116</v>
      </c>
      <c r="F23" s="162">
        <v>3.6882931803673635</v>
      </c>
      <c r="G23" s="162">
        <v>4.434223371436236</v>
      </c>
      <c r="H23" s="162">
        <v>3.8484203941771633</v>
      </c>
      <c r="I23" s="162">
        <v>3.4473733816758374</v>
      </c>
      <c r="J23" s="162">
        <v>3.4030366466313176</v>
      </c>
      <c r="K23" s="162">
        <v>3.691802099471501</v>
      </c>
      <c r="L23" s="162">
        <v>4.292478105565754</v>
      </c>
      <c r="M23" s="162">
        <v>4.036613455742903</v>
      </c>
      <c r="N23" s="162">
        <v>4.242712184731606</v>
      </c>
      <c r="O23" s="162">
        <v>4.211381076891005</v>
      </c>
      <c r="P23" s="162">
        <v>4.729584482272873</v>
      </c>
      <c r="Q23" s="162">
        <v>5.081679889706553</v>
      </c>
      <c r="R23" s="162">
        <v>5.033695476593077</v>
      </c>
      <c r="S23" s="162">
        <v>5.32473624208326</v>
      </c>
      <c r="T23" s="162">
        <v>4.886626731700081</v>
      </c>
      <c r="U23" s="162">
        <v>4.135471711360924</v>
      </c>
      <c r="V23" s="162">
        <v>4.327570929754586</v>
      </c>
      <c r="W23" s="162">
        <v>4.1742072950000715</v>
      </c>
      <c r="X23" s="162">
        <v>3.9656643274042493</v>
      </c>
      <c r="Y23" s="162">
        <v>4.034649838593</v>
      </c>
      <c r="Z23" s="162">
        <v>4.582129492495177</v>
      </c>
      <c r="AA23" s="162">
        <v>4.8839203123232</v>
      </c>
      <c r="AB23" s="162" t="s">
        <v>75</v>
      </c>
      <c r="AC23" s="162" t="s">
        <v>75</v>
      </c>
      <c r="AD23" s="162" t="s">
        <v>75</v>
      </c>
      <c r="AE23" s="163" t="s">
        <v>75</v>
      </c>
      <c r="AF23" s="22" t="s">
        <v>75</v>
      </c>
      <c r="AG23" s="22" t="s">
        <v>75</v>
      </c>
      <c r="AH23" s="22" t="s">
        <v>75</v>
      </c>
      <c r="AI23" s="22">
        <v>16.920632948582465</v>
      </c>
      <c r="AJ23" s="22">
        <v>16.74749034749035</v>
      </c>
      <c r="AK23" s="22">
        <v>15.637502254283138</v>
      </c>
      <c r="AL23" s="22">
        <v>12.618121712997748</v>
      </c>
      <c r="AM23" s="22">
        <v>13.613464684014868</v>
      </c>
      <c r="AN23" s="22">
        <v>16.758631619846376</v>
      </c>
      <c r="AO23" s="277"/>
      <c r="AP23" s="20">
        <v>1.9261848871003804</v>
      </c>
      <c r="AQ23" s="20">
        <v>1.8638974714561627</v>
      </c>
      <c r="AR23" s="20">
        <v>2.4443260251938</v>
      </c>
      <c r="AS23" s="20">
        <v>2.886274993238116</v>
      </c>
      <c r="AT23" s="20">
        <v>3.6882931803673635</v>
      </c>
      <c r="AU23" s="20">
        <v>4.434223371436236</v>
      </c>
      <c r="AV23" s="20">
        <v>3.8484203941771633</v>
      </c>
      <c r="AW23" s="20">
        <v>3.4473733816758374</v>
      </c>
      <c r="AX23" s="20">
        <v>3.4030366466313176</v>
      </c>
      <c r="AY23" s="20">
        <v>3.691802099471501</v>
      </c>
      <c r="AZ23" s="20">
        <v>4.292478105565754</v>
      </c>
      <c r="BA23" s="20">
        <v>4.036613455742903</v>
      </c>
      <c r="BB23" s="20">
        <v>4.242712184731606</v>
      </c>
      <c r="BC23" s="20">
        <v>4.211381076891005</v>
      </c>
      <c r="BD23" s="20">
        <v>4.729584482272873</v>
      </c>
      <c r="BE23" s="20">
        <v>5.081679889706553</v>
      </c>
      <c r="BF23" s="20">
        <v>5.033695476593077</v>
      </c>
      <c r="BG23" s="20">
        <v>5.32473624208326</v>
      </c>
      <c r="BH23" s="20">
        <v>4.886626731700081</v>
      </c>
      <c r="BI23" s="20">
        <v>4.135471711360924</v>
      </c>
      <c r="BJ23" s="20">
        <v>4.327570929754586</v>
      </c>
      <c r="BK23" s="20">
        <v>4.1742072950000715</v>
      </c>
      <c r="BL23" s="20">
        <v>4.362248697022539</v>
      </c>
      <c r="BM23" s="20">
        <v>4.4380967225472325</v>
      </c>
      <c r="BN23" s="20">
        <v>5.040326554190544</v>
      </c>
      <c r="BO23" s="20">
        <v>5.372328404328029</v>
      </c>
      <c r="BP23" s="20" t="s">
        <v>75</v>
      </c>
      <c r="BQ23" s="20" t="s">
        <v>75</v>
      </c>
      <c r="BR23" s="20" t="s">
        <v>75</v>
      </c>
      <c r="BS23" s="20" t="s">
        <v>75</v>
      </c>
      <c r="BT23" s="22" t="s">
        <v>75</v>
      </c>
      <c r="BU23" s="22" t="s">
        <v>75</v>
      </c>
      <c r="BV23" s="22" t="s">
        <v>75</v>
      </c>
      <c r="BW23" s="22">
        <v>18.61269624344071</v>
      </c>
      <c r="BX23" s="22">
        <v>18.42162162162162</v>
      </c>
      <c r="BY23" s="22">
        <v>17.20125247971145</v>
      </c>
      <c r="BZ23" s="22">
        <v>13.879933884297524</v>
      </c>
      <c r="CA23" s="22">
        <v>14.97481115241636</v>
      </c>
      <c r="CB23" s="22">
        <v>18.410689907371005</v>
      </c>
    </row>
    <row r="24" spans="1:97" s="44" customFormat="1" ht="12" thickBot="1">
      <c r="A24" s="132" t="s">
        <v>17</v>
      </c>
      <c r="B24" s="162" t="s">
        <v>75</v>
      </c>
      <c r="C24" s="162" t="s">
        <v>75</v>
      </c>
      <c r="D24" s="162" t="s">
        <v>75</v>
      </c>
      <c r="E24" s="162" t="s">
        <v>75</v>
      </c>
      <c r="F24" s="162" t="s">
        <v>75</v>
      </c>
      <c r="G24" s="162" t="s">
        <v>75</v>
      </c>
      <c r="H24" s="162" t="s">
        <v>75</v>
      </c>
      <c r="I24" s="162" t="s">
        <v>75</v>
      </c>
      <c r="J24" s="162" t="s">
        <v>75</v>
      </c>
      <c r="K24" s="162" t="s">
        <v>75</v>
      </c>
      <c r="L24" s="162" t="s">
        <v>75</v>
      </c>
      <c r="M24" s="162">
        <v>2.909036713402058</v>
      </c>
      <c r="N24" s="162">
        <v>3.1604801177856303</v>
      </c>
      <c r="O24" s="162">
        <v>3.2047187362217846</v>
      </c>
      <c r="P24" s="162">
        <v>3.660103033501991</v>
      </c>
      <c r="Q24" s="162">
        <v>3.4243571476682035</v>
      </c>
      <c r="R24" s="162">
        <v>3.2828144319456056</v>
      </c>
      <c r="S24" s="162">
        <v>3.364353106029332</v>
      </c>
      <c r="T24" s="162">
        <v>3.173700079710731</v>
      </c>
      <c r="U24" s="162">
        <v>2.9619066688596902</v>
      </c>
      <c r="V24" s="162">
        <v>3.0290184384998513</v>
      </c>
      <c r="W24" s="162">
        <v>3.140283063588641</v>
      </c>
      <c r="X24" s="162">
        <v>3.2777357950875987</v>
      </c>
      <c r="Y24" s="162">
        <v>3.2350160059412425</v>
      </c>
      <c r="Z24" s="162">
        <v>3.3754419055698612</v>
      </c>
      <c r="AA24" s="162">
        <v>3.3179422769489015</v>
      </c>
      <c r="AB24" s="162">
        <v>3.7500486437326486</v>
      </c>
      <c r="AC24" s="162">
        <v>4.033579036547985</v>
      </c>
      <c r="AD24" s="162">
        <v>4.019052230935705</v>
      </c>
      <c r="AE24" s="163">
        <v>4.5290739013711665</v>
      </c>
      <c r="AF24" s="22">
        <v>4.849122843953344</v>
      </c>
      <c r="AG24" s="22">
        <v>5.55559337320746</v>
      </c>
      <c r="AH24" s="149">
        <v>6.067096326551244</v>
      </c>
      <c r="AI24" s="149">
        <v>6.081683105359245</v>
      </c>
      <c r="AJ24" s="149">
        <v>6.238446601941748</v>
      </c>
      <c r="AK24" s="149">
        <v>5.3778552036199105</v>
      </c>
      <c r="AL24" s="149">
        <v>5.746807511737089</v>
      </c>
      <c r="AM24" s="149">
        <v>7.087967943169812</v>
      </c>
      <c r="AN24" s="149">
        <v>7.568127856955951</v>
      </c>
      <c r="AO24" s="277"/>
      <c r="AP24" s="8">
        <v>1.2255531360744631</v>
      </c>
      <c r="AQ24" s="8">
        <v>1.2214676994540752</v>
      </c>
      <c r="AR24" s="8">
        <v>1.5153379495400752</v>
      </c>
      <c r="AS24" s="8">
        <v>1.9034649875591136</v>
      </c>
      <c r="AT24" s="8">
        <v>2.3663114135021095</v>
      </c>
      <c r="AU24" s="8">
        <v>2.7566220632226597</v>
      </c>
      <c r="AV24" s="8">
        <v>2.8757087276142976</v>
      </c>
      <c r="AW24" s="8">
        <v>2.538302745690741</v>
      </c>
      <c r="AX24" s="8">
        <v>2.4856633314055676</v>
      </c>
      <c r="AY24" s="8">
        <v>2.566073890993444</v>
      </c>
      <c r="AZ24" s="8">
        <v>3.041293367114264</v>
      </c>
      <c r="BA24" s="8">
        <v>2.991049357063476</v>
      </c>
      <c r="BB24" s="8">
        <v>3.467130770841513</v>
      </c>
      <c r="BC24" s="8">
        <v>3.5157649665021347</v>
      </c>
      <c r="BD24" s="8">
        <v>4.0421166082257525</v>
      </c>
      <c r="BE24" s="8">
        <v>3.783053776264733</v>
      </c>
      <c r="BF24" s="8">
        <v>3.615251336446427</v>
      </c>
      <c r="BG24" s="8">
        <v>3.7026679435071417</v>
      </c>
      <c r="BH24" s="8">
        <v>3.5219255051234364</v>
      </c>
      <c r="BI24" s="8">
        <v>3.291459471301496</v>
      </c>
      <c r="BJ24" s="8">
        <v>3.370199086792417</v>
      </c>
      <c r="BK24" s="8">
        <v>3.4961225042219146</v>
      </c>
      <c r="BL24" s="8">
        <v>3.645416144194553</v>
      </c>
      <c r="BM24" s="8">
        <v>3.591631943604056</v>
      </c>
      <c r="BN24" s="8">
        <v>3.751462635983084</v>
      </c>
      <c r="BO24" s="8">
        <v>3.6870685985310807</v>
      </c>
      <c r="BP24" s="8">
        <v>4.16318959600828</v>
      </c>
      <c r="BQ24" s="8">
        <v>4.4838835845711555</v>
      </c>
      <c r="BR24" s="8">
        <v>4.414445100877296</v>
      </c>
      <c r="BS24" s="8">
        <v>4.9277959829817215</v>
      </c>
      <c r="BT24" s="22">
        <v>5.321111625983566</v>
      </c>
      <c r="BU24" s="49">
        <v>6.039508180602225</v>
      </c>
      <c r="BV24" s="149">
        <v>6.546409549854668</v>
      </c>
      <c r="BW24" s="149">
        <v>6.5995418952236875</v>
      </c>
      <c r="BX24" s="180">
        <v>6.654757281553398</v>
      </c>
      <c r="BY24" s="180">
        <v>5.987601809954752</v>
      </c>
      <c r="BZ24" s="180">
        <v>6.064084507042254</v>
      </c>
      <c r="CA24" s="180">
        <v>7.880698131849057</v>
      </c>
      <c r="CB24" s="180">
        <v>8.462982619124475</v>
      </c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</row>
    <row r="25" spans="1:80" ht="13.5" customHeight="1" thickTop="1">
      <c r="A25" s="132" t="s">
        <v>33</v>
      </c>
      <c r="B25" s="254" t="s">
        <v>75</v>
      </c>
      <c r="C25" s="254" t="s">
        <v>75</v>
      </c>
      <c r="D25" s="254" t="s">
        <v>75</v>
      </c>
      <c r="E25" s="254" t="s">
        <v>75</v>
      </c>
      <c r="F25" s="254" t="s">
        <v>75</v>
      </c>
      <c r="G25" s="254" t="s">
        <v>75</v>
      </c>
      <c r="H25" s="164" t="s">
        <v>75</v>
      </c>
      <c r="I25" s="164" t="s">
        <v>75</v>
      </c>
      <c r="J25" s="164" t="s">
        <v>75</v>
      </c>
      <c r="K25" s="164" t="s">
        <v>75</v>
      </c>
      <c r="L25" s="164" t="s">
        <v>75</v>
      </c>
      <c r="M25" s="164" t="s">
        <v>75</v>
      </c>
      <c r="N25" s="164">
        <v>0.9231856461492424</v>
      </c>
      <c r="O25" s="164">
        <v>1.6327317107343167</v>
      </c>
      <c r="P25" s="164">
        <v>1.8504883424749767</v>
      </c>
      <c r="Q25" s="164">
        <v>2.010700776402424</v>
      </c>
      <c r="R25" s="254">
        <v>2.251609169373578</v>
      </c>
      <c r="S25" s="254">
        <v>2.336776076950504</v>
      </c>
      <c r="T25" s="165">
        <v>2.145103773519443</v>
      </c>
      <c r="U25" s="165">
        <v>2.4512319500730153</v>
      </c>
      <c r="V25" s="163">
        <v>2.5929269603993945</v>
      </c>
      <c r="W25" s="163">
        <v>2.9424161934538757</v>
      </c>
      <c r="X25" s="163">
        <v>3.398781019463177</v>
      </c>
      <c r="Y25" s="163">
        <v>4.156164353848236</v>
      </c>
      <c r="Z25" s="163">
        <v>4.246750827884905</v>
      </c>
      <c r="AA25" s="163">
        <v>4.415841579368715</v>
      </c>
      <c r="AB25" s="164">
        <v>4.8823630759083345</v>
      </c>
      <c r="AC25" s="164">
        <v>5.579473121564647</v>
      </c>
      <c r="AD25" s="164">
        <v>6.125779711340695</v>
      </c>
      <c r="AE25" s="164">
        <v>8.68526688238456</v>
      </c>
      <c r="AF25" s="22">
        <v>10.25437356131781</v>
      </c>
      <c r="AG25" s="22">
        <v>9.90907918970623</v>
      </c>
      <c r="AH25" s="177">
        <v>10.836873835390328</v>
      </c>
      <c r="AI25" s="177">
        <v>10.364735111550136</v>
      </c>
      <c r="AJ25" s="177">
        <v>10.774642126789367</v>
      </c>
      <c r="AK25" s="177">
        <v>8.977944647846615</v>
      </c>
      <c r="AL25" s="177">
        <v>8.137437482210384</v>
      </c>
      <c r="AM25" s="177">
        <v>9.406749888179563</v>
      </c>
      <c r="AN25" s="177">
        <v>10.383870321186617</v>
      </c>
      <c r="AO25" s="255"/>
      <c r="AP25" s="8" t="s">
        <v>75</v>
      </c>
      <c r="AQ25" s="8" t="s">
        <v>75</v>
      </c>
      <c r="AR25" s="8" t="s">
        <v>75</v>
      </c>
      <c r="AS25" s="8" t="s">
        <v>75</v>
      </c>
      <c r="AT25" s="8" t="s">
        <v>75</v>
      </c>
      <c r="AU25" s="8" t="s">
        <v>75</v>
      </c>
      <c r="AV25" s="8" t="s">
        <v>75</v>
      </c>
      <c r="AW25" s="8" t="s">
        <v>75</v>
      </c>
      <c r="AX25" s="8" t="s">
        <v>75</v>
      </c>
      <c r="AY25" s="8" t="s">
        <v>75</v>
      </c>
      <c r="AZ25" s="8" t="s">
        <v>75</v>
      </c>
      <c r="BA25" s="8" t="s">
        <v>75</v>
      </c>
      <c r="BB25" s="8">
        <v>0.9231856461492424</v>
      </c>
      <c r="BC25" s="8">
        <v>1.6327317107343167</v>
      </c>
      <c r="BD25" s="8">
        <v>1.9418704828441116</v>
      </c>
      <c r="BE25" s="8">
        <v>2.1105549910318904</v>
      </c>
      <c r="BF25" s="8">
        <v>2.3638314715586874</v>
      </c>
      <c r="BG25" s="8">
        <v>2.454795070735883</v>
      </c>
      <c r="BH25" s="8">
        <v>2.2529366382565064</v>
      </c>
      <c r="BI25" s="8">
        <v>2.991587429532284</v>
      </c>
      <c r="BJ25" s="8">
        <v>3.162977753209461</v>
      </c>
      <c r="BK25" s="8">
        <v>3.5903974469803246</v>
      </c>
      <c r="BL25" s="8">
        <v>4.145745789458039</v>
      </c>
      <c r="BM25" s="8">
        <v>5.070479784949587</v>
      </c>
      <c r="BN25" s="8">
        <v>5.180557134990299</v>
      </c>
      <c r="BO25" s="8">
        <v>5.288814590008707</v>
      </c>
      <c r="BP25" s="8">
        <v>5.810149850445948</v>
      </c>
      <c r="BQ25" s="8">
        <v>6.640511347787161</v>
      </c>
      <c r="BR25" s="8">
        <v>7.290835522946705</v>
      </c>
      <c r="BS25" s="8">
        <v>10.449162143266193</v>
      </c>
      <c r="BT25" s="22">
        <v>12.321407496527637</v>
      </c>
      <c r="BU25" s="22">
        <v>12.013061757383579</v>
      </c>
      <c r="BV25" s="149">
        <v>13.13132595037525</v>
      </c>
      <c r="BW25" s="149">
        <v>12.554604356059636</v>
      </c>
      <c r="BX25" s="180">
        <v>13.156646216768916</v>
      </c>
      <c r="BY25" s="180">
        <v>10.961996579631949</v>
      </c>
      <c r="BZ25" s="180">
        <v>9.935119749522222</v>
      </c>
      <c r="CA25" s="180">
        <v>11.485756109462042</v>
      </c>
      <c r="CB25" s="149">
        <v>12.678483174381357</v>
      </c>
    </row>
    <row r="26" spans="1:97" s="43" customFormat="1" ht="12">
      <c r="A26" s="132" t="s">
        <v>34</v>
      </c>
      <c r="B26" s="254" t="s">
        <v>75</v>
      </c>
      <c r="C26" s="254" t="s">
        <v>75</v>
      </c>
      <c r="D26" s="254" t="s">
        <v>75</v>
      </c>
      <c r="E26" s="254" t="s">
        <v>75</v>
      </c>
      <c r="F26" s="254" t="s">
        <v>75</v>
      </c>
      <c r="G26" s="254" t="s">
        <v>75</v>
      </c>
      <c r="H26" s="164" t="s">
        <v>75</v>
      </c>
      <c r="I26" s="164" t="s">
        <v>75</v>
      </c>
      <c r="J26" s="164" t="s">
        <v>75</v>
      </c>
      <c r="K26" s="164" t="s">
        <v>75</v>
      </c>
      <c r="L26" s="164" t="s">
        <v>75</v>
      </c>
      <c r="M26" s="164" t="s">
        <v>75</v>
      </c>
      <c r="N26" s="164">
        <v>2.729436678999273</v>
      </c>
      <c r="O26" s="164">
        <v>2.6686896802128692</v>
      </c>
      <c r="P26" s="164">
        <v>2.753756948835096</v>
      </c>
      <c r="Q26" s="164">
        <v>2.3676659497150903</v>
      </c>
      <c r="R26" s="254">
        <v>3.306603627258287</v>
      </c>
      <c r="S26" s="254">
        <v>3.4096492369388436</v>
      </c>
      <c r="T26" s="165">
        <v>3.6833743595568955</v>
      </c>
      <c r="U26" s="165">
        <v>3.7578349238382516</v>
      </c>
      <c r="V26" s="163">
        <v>4.007398825292158</v>
      </c>
      <c r="W26" s="163">
        <v>3.851787476681467</v>
      </c>
      <c r="X26" s="163">
        <v>4.236154703422161</v>
      </c>
      <c r="Y26" s="163">
        <v>4.742902916465187</v>
      </c>
      <c r="Z26" s="163">
        <v>5.577634730727802</v>
      </c>
      <c r="AA26" s="163">
        <v>5.845215034445589</v>
      </c>
      <c r="AB26" s="164">
        <v>6.4946515654795745</v>
      </c>
      <c r="AC26" s="164">
        <v>6.5259933538507315</v>
      </c>
      <c r="AD26" s="164">
        <v>7.842305697799719</v>
      </c>
      <c r="AE26" s="164">
        <v>10.194489959297481</v>
      </c>
      <c r="AF26" s="22">
        <v>10.796668564817963</v>
      </c>
      <c r="AG26" s="22">
        <v>11.244210235062393</v>
      </c>
      <c r="AH26" s="149">
        <v>10.692354442167117</v>
      </c>
      <c r="AI26" s="149">
        <v>9.821748769333642</v>
      </c>
      <c r="AJ26" s="149">
        <v>8.897659831650135</v>
      </c>
      <c r="AK26" s="149">
        <v>7.561923177100754</v>
      </c>
      <c r="AL26" s="149">
        <v>6.59853217545506</v>
      </c>
      <c r="AM26" s="149">
        <v>7.334079805453234</v>
      </c>
      <c r="AN26" s="180">
        <v>7.879325092206019</v>
      </c>
      <c r="AO26" s="255"/>
      <c r="AP26" s="21" t="s">
        <v>75</v>
      </c>
      <c r="AQ26" s="21" t="s">
        <v>75</v>
      </c>
      <c r="AR26" s="21" t="s">
        <v>75</v>
      </c>
      <c r="AS26" s="21" t="s">
        <v>75</v>
      </c>
      <c r="AT26" s="21" t="s">
        <v>75</v>
      </c>
      <c r="AU26" s="21" t="s">
        <v>75</v>
      </c>
      <c r="AV26" s="21" t="s">
        <v>75</v>
      </c>
      <c r="AW26" s="21" t="s">
        <v>75</v>
      </c>
      <c r="AX26" s="21" t="s">
        <v>75</v>
      </c>
      <c r="AY26" s="21" t="s">
        <v>75</v>
      </c>
      <c r="AZ26" s="21" t="s">
        <v>75</v>
      </c>
      <c r="BA26" s="21" t="s">
        <v>75</v>
      </c>
      <c r="BB26" s="21">
        <v>2.729436678999273</v>
      </c>
      <c r="BC26" s="21">
        <v>2.6686896802128692</v>
      </c>
      <c r="BD26" s="21">
        <v>2.847964423400507</v>
      </c>
      <c r="BE26" s="21">
        <v>2.603811110054128</v>
      </c>
      <c r="BF26" s="21">
        <v>3.7048074177360384</v>
      </c>
      <c r="BG26" s="21">
        <v>3.8169595521889272</v>
      </c>
      <c r="BH26" s="21">
        <v>4.124986738367003</v>
      </c>
      <c r="BI26" s="21">
        <v>4.208549757282119</v>
      </c>
      <c r="BJ26" s="21">
        <v>4.489746764575861</v>
      </c>
      <c r="BK26" s="21">
        <v>4.314001973883244</v>
      </c>
      <c r="BL26" s="21">
        <v>4.744493267832821</v>
      </c>
      <c r="BM26" s="21">
        <v>5.31205126644101</v>
      </c>
      <c r="BN26" s="21">
        <v>6.246950898415138</v>
      </c>
      <c r="BO26" s="21">
        <v>7.306518793056986</v>
      </c>
      <c r="BP26" s="21">
        <v>8.03713123990692</v>
      </c>
      <c r="BQ26" s="21">
        <v>7.831192231232082</v>
      </c>
      <c r="BR26" s="21">
        <v>9.410766619601002</v>
      </c>
      <c r="BS26" s="21">
        <v>12.233388204295029</v>
      </c>
      <c r="BT26" s="22">
        <v>13.225919087120204</v>
      </c>
      <c r="BU26" s="22">
        <v>14.154986108642252</v>
      </c>
      <c r="BV26" s="149">
        <v>13.632473519133669</v>
      </c>
      <c r="BW26" s="149">
        <v>12.883435857334158</v>
      </c>
      <c r="BX26" s="180">
        <v>11.648292156613682</v>
      </c>
      <c r="BY26" s="180">
        <v>9.603642432986987</v>
      </c>
      <c r="BZ26" s="180">
        <v>8.3801358628982</v>
      </c>
      <c r="CA26" s="180">
        <v>9.314281352478146</v>
      </c>
      <c r="CB26" s="149">
        <v>10.006742867667496</v>
      </c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</row>
    <row r="27" spans="1:97" s="43" customFormat="1" ht="14.25">
      <c r="A27" s="137" t="s">
        <v>15</v>
      </c>
      <c r="B27" s="254">
        <v>4.1783049532955445</v>
      </c>
      <c r="C27" s="254">
        <v>4.839489797808875</v>
      </c>
      <c r="D27" s="254">
        <v>6.295220486137083</v>
      </c>
      <c r="E27" s="254">
        <v>6.506229957001248</v>
      </c>
      <c r="F27" s="254">
        <v>7.945946105961374</v>
      </c>
      <c r="G27" s="254">
        <v>9.11167756666285</v>
      </c>
      <c r="H27" s="164">
        <v>9.43871854874128</v>
      </c>
      <c r="I27" s="164">
        <v>11.0916708600563</v>
      </c>
      <c r="J27" s="164">
        <v>11.037723603601112</v>
      </c>
      <c r="K27" s="164">
        <v>11.14361925945003</v>
      </c>
      <c r="L27" s="164">
        <v>11.033997051622695</v>
      </c>
      <c r="M27" s="164">
        <v>9.511063189118447</v>
      </c>
      <c r="N27" s="164">
        <v>10.35170026833452</v>
      </c>
      <c r="O27" s="164">
        <v>11.046115588957395</v>
      </c>
      <c r="P27" s="164">
        <v>14.653736954871391</v>
      </c>
      <c r="Q27" s="164">
        <v>15.56645810272272</v>
      </c>
      <c r="R27" s="254">
        <v>16.2761160082364</v>
      </c>
      <c r="S27" s="254">
        <v>14.051008998593971</v>
      </c>
      <c r="T27" s="165">
        <v>11.826877780036796</v>
      </c>
      <c r="U27" s="165">
        <v>10.527123353540446</v>
      </c>
      <c r="V27" s="163">
        <v>12.27087232719865</v>
      </c>
      <c r="W27" s="163">
        <v>13.201122876031556</v>
      </c>
      <c r="X27" s="163">
        <v>12.161726399733956</v>
      </c>
      <c r="Y27" s="163">
        <v>10.834672336172076</v>
      </c>
      <c r="Z27" s="163">
        <v>10.599377270966901</v>
      </c>
      <c r="AA27" s="163">
        <v>9.98491285815867</v>
      </c>
      <c r="AB27" s="164">
        <v>9.690814764199384</v>
      </c>
      <c r="AC27" s="164">
        <v>9.031588107024746</v>
      </c>
      <c r="AD27" s="164">
        <v>8.241667506545365</v>
      </c>
      <c r="AE27" s="164">
        <v>10.509146600869345</v>
      </c>
      <c r="AF27" s="22">
        <v>13.646866778381675</v>
      </c>
      <c r="AG27" s="22">
        <v>14.038908508121807</v>
      </c>
      <c r="AH27" s="149">
        <v>15.23461662195192</v>
      </c>
      <c r="AI27" s="149">
        <v>17.16794467445264</v>
      </c>
      <c r="AJ27" s="149">
        <v>15.25139449578885</v>
      </c>
      <c r="AK27" s="149">
        <v>14.144485488625198</v>
      </c>
      <c r="AL27" s="149">
        <v>13.429343729855706</v>
      </c>
      <c r="AM27" s="149">
        <v>15.065108958392694</v>
      </c>
      <c r="AN27" s="214">
        <v>14.470540678338024</v>
      </c>
      <c r="AO27" s="255"/>
      <c r="AP27" s="21">
        <v>4.35060618848299</v>
      </c>
      <c r="AQ27" s="21">
        <v>5.048252102812396</v>
      </c>
      <c r="AR27" s="21">
        <v>6.56598265758384</v>
      </c>
      <c r="AS27" s="21">
        <v>6.782112499347592</v>
      </c>
      <c r="AT27" s="21">
        <v>8.279342446071642</v>
      </c>
      <c r="AU27" s="21">
        <v>9.491330798607134</v>
      </c>
      <c r="AV27" s="21">
        <v>9.830637658031574</v>
      </c>
      <c r="AW27" s="21">
        <v>11.577437467066066</v>
      </c>
      <c r="AX27" s="21">
        <v>11.502915019844835</v>
      </c>
      <c r="AY27" s="21">
        <v>11.626216943914404</v>
      </c>
      <c r="AZ27" s="21">
        <v>11.432816222163273</v>
      </c>
      <c r="BA27" s="21">
        <v>9.954342503738031</v>
      </c>
      <c r="BB27" s="21">
        <v>10.832194499030829</v>
      </c>
      <c r="BC27" s="21">
        <v>11.558842452614211</v>
      </c>
      <c r="BD27" s="21">
        <v>15.336699347698593</v>
      </c>
      <c r="BE27" s="21">
        <v>16.294937669106297</v>
      </c>
      <c r="BF27" s="21">
        <v>17.077795563277846</v>
      </c>
      <c r="BG27" s="21">
        <v>14.74590382752695</v>
      </c>
      <c r="BH27" s="21">
        <v>12.654355576933566</v>
      </c>
      <c r="BI27" s="21">
        <v>11.269509187933794</v>
      </c>
      <c r="BJ27" s="21">
        <v>13.13922242554088</v>
      </c>
      <c r="BK27" s="21">
        <v>14.138371971174399</v>
      </c>
      <c r="BL27" s="21">
        <v>13.02470604557974</v>
      </c>
      <c r="BM27" s="21">
        <v>11.616939936082339</v>
      </c>
      <c r="BN27" s="21">
        <v>11.367792514078852</v>
      </c>
      <c r="BO27" s="21">
        <v>10.709078932729465</v>
      </c>
      <c r="BP27" s="21">
        <v>10.385120857815028</v>
      </c>
      <c r="BQ27" s="21">
        <v>9.679336837799001</v>
      </c>
      <c r="BR27" s="21">
        <v>8.820536429250199</v>
      </c>
      <c r="BS27" s="20">
        <v>11.242833882396637</v>
      </c>
      <c r="BT27" s="22">
        <v>14.599083935936509</v>
      </c>
      <c r="BU27" s="22">
        <v>15.031348975278783</v>
      </c>
      <c r="BV27" s="149">
        <v>16.304516584700366</v>
      </c>
      <c r="BW27" s="149">
        <v>18.337693768956335</v>
      </c>
      <c r="BX27" s="149">
        <v>16.272166232914607</v>
      </c>
      <c r="BY27" s="149">
        <v>15.373418486886857</v>
      </c>
      <c r="BZ27" s="149">
        <v>14.72258843655477</v>
      </c>
      <c r="CA27" s="149">
        <v>16.546141871088114</v>
      </c>
      <c r="CB27" s="214">
        <v>15.893124239082995</v>
      </c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pans="1:97" s="43" customFormat="1" ht="12">
      <c r="A28" s="137" t="s">
        <v>63</v>
      </c>
      <c r="B28" s="254" t="s">
        <v>75</v>
      </c>
      <c r="C28" s="254" t="s">
        <v>75</v>
      </c>
      <c r="D28" s="254" t="s">
        <v>75</v>
      </c>
      <c r="E28" s="254" t="s">
        <v>75</v>
      </c>
      <c r="F28" s="254" t="s">
        <v>75</v>
      </c>
      <c r="G28" s="254" t="s">
        <v>75</v>
      </c>
      <c r="H28" s="164" t="s">
        <v>75</v>
      </c>
      <c r="I28" s="164" t="s">
        <v>75</v>
      </c>
      <c r="J28" s="164" t="s">
        <v>75</v>
      </c>
      <c r="K28" s="164" t="s">
        <v>75</v>
      </c>
      <c r="L28" s="164" t="s">
        <v>75</v>
      </c>
      <c r="M28" s="164" t="s">
        <v>75</v>
      </c>
      <c r="N28" s="164" t="s">
        <v>75</v>
      </c>
      <c r="O28" s="164" t="s">
        <v>75</v>
      </c>
      <c r="P28" s="164" t="s">
        <v>75</v>
      </c>
      <c r="Q28" s="164" t="s">
        <v>75</v>
      </c>
      <c r="R28" s="254" t="s">
        <v>75</v>
      </c>
      <c r="S28" s="254" t="s">
        <v>75</v>
      </c>
      <c r="T28" s="165" t="s">
        <v>75</v>
      </c>
      <c r="U28" s="165">
        <v>0</v>
      </c>
      <c r="V28" s="163" t="s">
        <v>75</v>
      </c>
      <c r="W28" s="163" t="s">
        <v>75</v>
      </c>
      <c r="X28" s="163" t="s">
        <v>75</v>
      </c>
      <c r="Y28" s="163" t="s">
        <v>75</v>
      </c>
      <c r="Z28" s="163" t="s">
        <v>75</v>
      </c>
      <c r="AA28" s="163" t="s">
        <v>75</v>
      </c>
      <c r="AB28" s="164" t="s">
        <v>75</v>
      </c>
      <c r="AC28" s="164" t="s">
        <v>75</v>
      </c>
      <c r="AD28" s="164" t="s">
        <v>75</v>
      </c>
      <c r="AE28" s="164" t="s">
        <v>75</v>
      </c>
      <c r="AF28" s="22" t="s">
        <v>75</v>
      </c>
      <c r="AG28" s="22">
        <v>5.793085649078135</v>
      </c>
      <c r="AH28" s="22">
        <v>6.7598329844071445</v>
      </c>
      <c r="AI28" s="22">
        <v>6.932606244854277</v>
      </c>
      <c r="AJ28" s="22">
        <v>7.424501747150036</v>
      </c>
      <c r="AK28" s="22">
        <v>7.213234903101805</v>
      </c>
      <c r="AL28" s="22">
        <v>7.1504124867741705</v>
      </c>
      <c r="AM28" s="22">
        <v>7.758674259363133</v>
      </c>
      <c r="AN28" s="22">
        <v>7.452465945660625</v>
      </c>
      <c r="AO28" s="255"/>
      <c r="AP28" s="21">
        <v>4.104538842975207</v>
      </c>
      <c r="AQ28" s="21">
        <v>4.221264882804396</v>
      </c>
      <c r="AR28" s="21">
        <v>5.459490818516647</v>
      </c>
      <c r="AS28" s="21">
        <v>5.905824639624273</v>
      </c>
      <c r="AT28" s="21">
        <v>6.242683825463005</v>
      </c>
      <c r="AU28" s="21">
        <v>6.848717400023432</v>
      </c>
      <c r="AV28" s="21">
        <v>6.586216252835563</v>
      </c>
      <c r="AW28" s="21">
        <v>5.536097758911294</v>
      </c>
      <c r="AX28" s="21">
        <v>5.322562343652259</v>
      </c>
      <c r="AY28" s="21">
        <v>5.505982019742694</v>
      </c>
      <c r="AZ28" s="21">
        <v>6.267869747624141</v>
      </c>
      <c r="BA28" s="21">
        <v>5.415574556942555</v>
      </c>
      <c r="BB28" s="21">
        <v>5.589746971377167</v>
      </c>
      <c r="BC28" s="21">
        <v>5.872457395864143</v>
      </c>
      <c r="BD28" s="21">
        <v>6.7397997223704165</v>
      </c>
      <c r="BE28" s="21">
        <v>6.986883102676446</v>
      </c>
      <c r="BF28" s="21">
        <v>7.103471748695226</v>
      </c>
      <c r="BG28" s="21">
        <v>7.08592915307199</v>
      </c>
      <c r="BH28" s="21">
        <v>5.912265911869809</v>
      </c>
      <c r="BI28" s="21">
        <v>4.163191081324434</v>
      </c>
      <c r="BJ28" s="21">
        <v>5.021480565194749</v>
      </c>
      <c r="BK28" s="21">
        <v>5.534004103870374</v>
      </c>
      <c r="BL28" s="21">
        <v>4.926828757449182</v>
      </c>
      <c r="BM28" s="21">
        <v>4.635845673017357</v>
      </c>
      <c r="BN28" s="21">
        <v>4.524163333918296</v>
      </c>
      <c r="BO28" s="21">
        <v>4.3338621915705335</v>
      </c>
      <c r="BP28" s="21">
        <v>4.8914134057327185</v>
      </c>
      <c r="BQ28" s="21">
        <v>5.332903857352934</v>
      </c>
      <c r="BR28" s="21">
        <v>5.0960781044367724</v>
      </c>
      <c r="BS28" s="21">
        <v>4.837211732987422</v>
      </c>
      <c r="BT28" s="22">
        <v>4.933189907580472</v>
      </c>
      <c r="BU28" s="22">
        <v>5.3851376559915725</v>
      </c>
      <c r="BV28" s="149">
        <v>5.532257680379878</v>
      </c>
      <c r="BW28" s="149">
        <v>5.87385507689165</v>
      </c>
      <c r="BX28" s="149">
        <v>6.491032270674</v>
      </c>
      <c r="BY28" s="149">
        <v>8.201449237653172</v>
      </c>
      <c r="BZ28" s="149">
        <v>8.13001726318804</v>
      </c>
      <c r="CA28" s="149">
        <v>8.821610079020221</v>
      </c>
      <c r="CB28" s="149">
        <v>8.47345236532745</v>
      </c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</row>
    <row r="29" spans="1:97" s="43" customFormat="1" ht="14.25">
      <c r="A29" s="132" t="s">
        <v>64</v>
      </c>
      <c r="B29" s="254">
        <v>1.1871063838529998</v>
      </c>
      <c r="C29" s="254">
        <v>1.4408825896899187</v>
      </c>
      <c r="D29" s="254">
        <v>1.6312050234090516</v>
      </c>
      <c r="E29" s="254">
        <v>1.7791490395439524</v>
      </c>
      <c r="F29" s="254">
        <v>2.068069186181343</v>
      </c>
      <c r="G29" s="254">
        <v>1.9990543497883722</v>
      </c>
      <c r="H29" s="164">
        <v>1.8621865132161948</v>
      </c>
      <c r="I29" s="164">
        <v>2.0928310219014277</v>
      </c>
      <c r="J29" s="164">
        <v>2.4029449476825713</v>
      </c>
      <c r="K29" s="164">
        <v>2.738769221865532</v>
      </c>
      <c r="L29" s="164">
        <v>2.9473966531305664</v>
      </c>
      <c r="M29" s="164">
        <v>2.7346915149629725</v>
      </c>
      <c r="N29" s="164">
        <v>2.8618846922524432</v>
      </c>
      <c r="O29" s="164">
        <v>2.8056791190736554</v>
      </c>
      <c r="P29" s="164">
        <v>3.440528543917626</v>
      </c>
      <c r="Q29" s="164">
        <v>3.9263058339438515</v>
      </c>
      <c r="R29" s="254">
        <v>4.399452737950721</v>
      </c>
      <c r="S29" s="254">
        <v>4.9726529158322625</v>
      </c>
      <c r="T29" s="165">
        <v>4.811186407060925</v>
      </c>
      <c r="U29" s="165">
        <v>3.8115922384030676</v>
      </c>
      <c r="V29" s="163">
        <v>3.8488801628122102</v>
      </c>
      <c r="W29" s="163">
        <v>3.526555069823812</v>
      </c>
      <c r="X29" s="163">
        <v>3.6526325737918293</v>
      </c>
      <c r="Y29" s="163">
        <v>4.190345879606624</v>
      </c>
      <c r="Z29" s="163">
        <v>5.1582387931709714</v>
      </c>
      <c r="AA29" s="163">
        <v>5.830132827741962</v>
      </c>
      <c r="AB29" s="164">
        <v>6.648868812661656</v>
      </c>
      <c r="AC29" s="164">
        <v>6.422181108894835</v>
      </c>
      <c r="AD29" s="164">
        <v>7.171296607946509</v>
      </c>
      <c r="AE29" s="164">
        <v>7.973211194114032</v>
      </c>
      <c r="AF29" s="22">
        <v>8.632381570945771</v>
      </c>
      <c r="AG29" s="22">
        <v>10.080667150073769</v>
      </c>
      <c r="AH29" s="181">
        <v>11.114277559320739</v>
      </c>
      <c r="AI29" s="181">
        <v>11.881142126065777</v>
      </c>
      <c r="AJ29" s="181">
        <v>12.591628904918034</v>
      </c>
      <c r="AK29" s="181">
        <v>12.410508946019899</v>
      </c>
      <c r="AL29" s="181">
        <v>11.203136798744769</v>
      </c>
      <c r="AM29" s="181">
        <v>12.834279956993736</v>
      </c>
      <c r="AN29" s="214">
        <v>15.79942908712958</v>
      </c>
      <c r="AO29" s="255"/>
      <c r="AP29" s="20">
        <v>1.1871063838529998</v>
      </c>
      <c r="AQ29" s="20">
        <v>1.4408825896899187</v>
      </c>
      <c r="AR29" s="20">
        <v>1.6312050234090516</v>
      </c>
      <c r="AS29" s="20">
        <v>1.7791490395439524</v>
      </c>
      <c r="AT29" s="20">
        <v>2.068069186181343</v>
      </c>
      <c r="AU29" s="20">
        <v>1.9990543497883722</v>
      </c>
      <c r="AV29" s="20">
        <v>1.8621865132161948</v>
      </c>
      <c r="AW29" s="20">
        <v>2.0928310219014277</v>
      </c>
      <c r="AX29" s="20">
        <v>2.5220097874326086</v>
      </c>
      <c r="AY29" s="20">
        <v>3.0144842442009887</v>
      </c>
      <c r="AZ29" s="20">
        <v>3.2432320049317753</v>
      </c>
      <c r="BA29" s="20">
        <v>3.076947385547295</v>
      </c>
      <c r="BB29" s="20">
        <v>3.2192105014798393</v>
      </c>
      <c r="BC29" s="20">
        <v>3.1579204931931644</v>
      </c>
      <c r="BD29" s="20">
        <v>3.86879517229231</v>
      </c>
      <c r="BE29" s="20">
        <v>4.418062087307627</v>
      </c>
      <c r="BF29" s="20">
        <v>4.948344761967257</v>
      </c>
      <c r="BG29" s="20">
        <v>5.5942345303112955</v>
      </c>
      <c r="BH29" s="20">
        <v>5.412584707943539</v>
      </c>
      <c r="BI29" s="20">
        <v>4.2864261867465006</v>
      </c>
      <c r="BJ29" s="20">
        <v>4.32917335800185</v>
      </c>
      <c r="BK29" s="20">
        <v>3.9669999256131923</v>
      </c>
      <c r="BL29" s="20">
        <v>4.110304811689129</v>
      </c>
      <c r="BM29" s="20">
        <v>4.714139114557452</v>
      </c>
      <c r="BN29" s="20">
        <v>5.804794895345296</v>
      </c>
      <c r="BO29" s="20">
        <v>6.5607077850644675</v>
      </c>
      <c r="BP29" s="20">
        <v>7.481308349550437</v>
      </c>
      <c r="BQ29" s="20">
        <v>7.225834946890457</v>
      </c>
      <c r="BR29" s="20">
        <v>8.067249691581402</v>
      </c>
      <c r="BS29" s="20">
        <v>8.969862593378286</v>
      </c>
      <c r="BT29" s="22">
        <v>9.711429272324331</v>
      </c>
      <c r="BU29" s="22">
        <v>11.403754706813325</v>
      </c>
      <c r="BV29" s="149">
        <v>12.781419205533126</v>
      </c>
      <c r="BW29" s="149">
        <v>13.663313427089713</v>
      </c>
      <c r="BX29" s="180">
        <v>14.480373245901637</v>
      </c>
      <c r="BY29" s="180">
        <v>14.2720852854063</v>
      </c>
      <c r="BZ29" s="180">
        <v>12.883607311715483</v>
      </c>
      <c r="CA29" s="180">
        <v>14.75942198663883</v>
      </c>
      <c r="CB29" s="214">
        <v>18.145881015948188</v>
      </c>
      <c r="CC29" s="42"/>
      <c r="CD29" s="42"/>
      <c r="CE29" s="42"/>
      <c r="CF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</row>
    <row r="30" spans="1:97" s="43" customFormat="1" ht="12">
      <c r="A30" s="137" t="s">
        <v>65</v>
      </c>
      <c r="B30" s="254">
        <v>1.0909947411302867</v>
      </c>
      <c r="C30" s="254">
        <v>1.1503370770585408</v>
      </c>
      <c r="D30" s="254">
        <v>1.311222074626772</v>
      </c>
      <c r="E30" s="254">
        <v>1.5800350920052915</v>
      </c>
      <c r="F30" s="254">
        <v>1.8538659632729</v>
      </c>
      <c r="G30" s="254">
        <v>2.1459142869607244</v>
      </c>
      <c r="H30" s="164">
        <v>2.2580805855350046</v>
      </c>
      <c r="I30" s="164">
        <v>2.5010038138160766</v>
      </c>
      <c r="J30" s="164">
        <v>2.614674037813968</v>
      </c>
      <c r="K30" s="164">
        <v>2.734419676004956</v>
      </c>
      <c r="L30" s="164">
        <v>2.922725916328809</v>
      </c>
      <c r="M30" s="164">
        <v>3.0947965458802806</v>
      </c>
      <c r="N30" s="164">
        <v>3.217380019747246</v>
      </c>
      <c r="O30" s="164">
        <v>3.2912076241355868</v>
      </c>
      <c r="P30" s="164">
        <v>3.351613764377537</v>
      </c>
      <c r="Q30" s="164">
        <v>3.2308626379411662</v>
      </c>
      <c r="R30" s="254">
        <v>3.619895464593653</v>
      </c>
      <c r="S30" s="254">
        <v>3.711509347940752</v>
      </c>
      <c r="T30" s="165">
        <v>3.3752131022555725</v>
      </c>
      <c r="U30" s="165">
        <v>2.8277498174348095</v>
      </c>
      <c r="V30" s="163">
        <v>2.707202198920701</v>
      </c>
      <c r="W30" s="163">
        <v>2.462112192067484</v>
      </c>
      <c r="X30" s="163">
        <v>3.196077112170293</v>
      </c>
      <c r="Y30" s="163">
        <v>3.5559511594742452</v>
      </c>
      <c r="Z30" s="163">
        <v>5.288882101615242</v>
      </c>
      <c r="AA30" s="163">
        <v>4.359004229735493</v>
      </c>
      <c r="AB30" s="164">
        <v>4.52544818186899</v>
      </c>
      <c r="AC30" s="164">
        <v>5.921779733391199</v>
      </c>
      <c r="AD30" s="164">
        <v>4.391445345842652</v>
      </c>
      <c r="AE30" s="164">
        <v>5.588736094711015</v>
      </c>
      <c r="AF30" s="22">
        <v>5.700536526128361</v>
      </c>
      <c r="AG30" s="22">
        <v>7.9287652748577715</v>
      </c>
      <c r="AH30" s="181">
        <v>7.262634824928099</v>
      </c>
      <c r="AI30" s="181">
        <v>5.629071408380998</v>
      </c>
      <c r="AJ30" s="181">
        <v>6.338845892802452</v>
      </c>
      <c r="AK30" s="181">
        <v>4.978725989669947</v>
      </c>
      <c r="AL30" s="181">
        <v>3.8181832217261906</v>
      </c>
      <c r="AM30" s="181">
        <v>4.781662705392857</v>
      </c>
      <c r="AN30" s="177">
        <v>5.474119748431599</v>
      </c>
      <c r="AO30" s="255"/>
      <c r="AP30" s="20">
        <v>1.49195862034911</v>
      </c>
      <c r="AQ30" s="20">
        <v>1.5250680945851867</v>
      </c>
      <c r="AR30" s="20">
        <v>1.745401569536299</v>
      </c>
      <c r="AS30" s="20">
        <v>2.0593715805911663</v>
      </c>
      <c r="AT30" s="20">
        <v>2.432633873758098</v>
      </c>
      <c r="AU30" s="20">
        <v>2.8090294314292743</v>
      </c>
      <c r="AV30" s="20">
        <v>2.9654311304013916</v>
      </c>
      <c r="AW30" s="20">
        <v>3.285451504496396</v>
      </c>
      <c r="AX30" s="20">
        <v>3.4408384039287983</v>
      </c>
      <c r="AY30" s="20">
        <v>3.5797607745806204</v>
      </c>
      <c r="AZ30" s="20">
        <v>3.8084004364284483</v>
      </c>
      <c r="BA30" s="20">
        <v>4.1293942283693275</v>
      </c>
      <c r="BB30" s="20">
        <v>4.135382471033824</v>
      </c>
      <c r="BC30" s="20">
        <v>4.2996556426729535</v>
      </c>
      <c r="BD30" s="20">
        <v>4.506371447902571</v>
      </c>
      <c r="BE30" s="20">
        <v>4.4065633686532815</v>
      </c>
      <c r="BF30" s="20">
        <v>4.969856480395154</v>
      </c>
      <c r="BG30" s="20">
        <v>5.211991201974554</v>
      </c>
      <c r="BH30" s="20">
        <v>4.746015763734305</v>
      </c>
      <c r="BI30" s="20">
        <v>4.043642242470428</v>
      </c>
      <c r="BJ30" s="20">
        <v>3.908993863214635</v>
      </c>
      <c r="BK30" s="20">
        <v>3.8190431739465245</v>
      </c>
      <c r="BL30" s="20">
        <v>5.0449120387572925</v>
      </c>
      <c r="BM30" s="20">
        <v>5.377123926685032</v>
      </c>
      <c r="BN30" s="20">
        <v>7.57731260743566</v>
      </c>
      <c r="BO30" s="20">
        <v>6.3761915915248855</v>
      </c>
      <c r="BP30" s="20">
        <v>6.711535840051964</v>
      </c>
      <c r="BQ30" s="20">
        <v>8.466383407193872</v>
      </c>
      <c r="BR30" s="20">
        <v>6.580113494939539</v>
      </c>
      <c r="BS30" s="20">
        <v>8.254594131589938</v>
      </c>
      <c r="BT30" s="22">
        <v>8.50441337228343</v>
      </c>
      <c r="BU30" s="22">
        <v>11.384344412481543</v>
      </c>
      <c r="BV30" s="177">
        <v>10.637394792618826</v>
      </c>
      <c r="BW30" s="177">
        <v>8.581470886091312</v>
      </c>
      <c r="BX30" s="183">
        <v>9.503946007827125</v>
      </c>
      <c r="BY30" s="183">
        <v>7.715142256236116</v>
      </c>
      <c r="BZ30" s="183">
        <v>6.1818622116815485</v>
      </c>
      <c r="CA30" s="183">
        <v>7.741364102642857</v>
      </c>
      <c r="CB30" s="149">
        <v>8.758002351843594</v>
      </c>
      <c r="CC30" s="42"/>
      <c r="CD30" s="42"/>
      <c r="CE30" s="42"/>
      <c r="CF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</row>
    <row r="31" spans="1:80" ht="12">
      <c r="A31" s="132" t="s">
        <v>35</v>
      </c>
      <c r="B31" s="254" t="s">
        <v>75</v>
      </c>
      <c r="C31" s="254" t="s">
        <v>75</v>
      </c>
      <c r="D31" s="254" t="s">
        <v>75</v>
      </c>
      <c r="E31" s="254" t="s">
        <v>75</v>
      </c>
      <c r="F31" s="254" t="s">
        <v>75</v>
      </c>
      <c r="G31" s="254" t="s">
        <v>75</v>
      </c>
      <c r="H31" s="164" t="s">
        <v>75</v>
      </c>
      <c r="I31" s="164" t="s">
        <v>75</v>
      </c>
      <c r="J31" s="164" t="s">
        <v>75</v>
      </c>
      <c r="K31" s="164" t="s">
        <v>75</v>
      </c>
      <c r="L31" s="164" t="s">
        <v>75</v>
      </c>
      <c r="M31" s="164" t="s">
        <v>75</v>
      </c>
      <c r="N31" s="164">
        <v>1.629224484239306</v>
      </c>
      <c r="O31" s="164">
        <v>2.3577560715035197</v>
      </c>
      <c r="P31" s="164">
        <v>2.9821392318932483</v>
      </c>
      <c r="Q31" s="164">
        <v>3.0180125424704256</v>
      </c>
      <c r="R31" s="254">
        <v>3.6688770833221653</v>
      </c>
      <c r="S31" s="254">
        <v>3.7372059076238173</v>
      </c>
      <c r="T31" s="165">
        <v>3.2566289690732035</v>
      </c>
      <c r="U31" s="165">
        <v>3.3047679189732593</v>
      </c>
      <c r="V31" s="163">
        <v>3.3006528336049605</v>
      </c>
      <c r="W31" s="163">
        <v>3.544820392358642</v>
      </c>
      <c r="X31" s="163">
        <v>4.50582162197915</v>
      </c>
      <c r="Y31" s="163">
        <v>4.334124686368172</v>
      </c>
      <c r="Z31" s="163">
        <v>4.432604524782379</v>
      </c>
      <c r="AA31" s="163">
        <v>4.315698742517873</v>
      </c>
      <c r="AB31" s="163">
        <v>5.111589067802506</v>
      </c>
      <c r="AC31" s="163">
        <v>5.534868154341428</v>
      </c>
      <c r="AD31" s="163">
        <v>5.820627281647561</v>
      </c>
      <c r="AE31" s="164">
        <v>8.17816813098421</v>
      </c>
      <c r="AF31" s="22">
        <v>8.393316236434899</v>
      </c>
      <c r="AG31" s="22">
        <v>9.0767524060311</v>
      </c>
      <c r="AH31" s="181">
        <v>9.631406181007247</v>
      </c>
      <c r="AI31" s="181">
        <v>9.404764411952211</v>
      </c>
      <c r="AJ31" s="181">
        <v>9.809847007594936</v>
      </c>
      <c r="AK31" s="181">
        <v>9.098711237507926</v>
      </c>
      <c r="AL31" s="181">
        <v>8.363001598249337</v>
      </c>
      <c r="AM31" s="181">
        <v>8.97768592203347</v>
      </c>
      <c r="AN31" s="286">
        <v>9.944180397439322</v>
      </c>
      <c r="AO31" s="255"/>
      <c r="AP31" s="8" t="s">
        <v>75</v>
      </c>
      <c r="AQ31" s="8" t="s">
        <v>75</v>
      </c>
      <c r="AR31" s="8" t="s">
        <v>75</v>
      </c>
      <c r="AS31" s="8" t="s">
        <v>75</v>
      </c>
      <c r="AT31" s="8" t="s">
        <v>75</v>
      </c>
      <c r="AU31" s="8" t="s">
        <v>75</v>
      </c>
      <c r="AV31" s="8" t="s">
        <v>75</v>
      </c>
      <c r="AW31" s="8" t="s">
        <v>75</v>
      </c>
      <c r="AX31" s="8" t="s">
        <v>75</v>
      </c>
      <c r="AY31" s="8" t="s">
        <v>75</v>
      </c>
      <c r="AZ31" s="8" t="s">
        <v>75</v>
      </c>
      <c r="BA31" s="8" t="s">
        <v>75</v>
      </c>
      <c r="BB31" s="8">
        <v>1.629224484239306</v>
      </c>
      <c r="BC31" s="8">
        <v>2.3577560715035197</v>
      </c>
      <c r="BD31" s="8">
        <v>3.0849716191999117</v>
      </c>
      <c r="BE31" s="8">
        <v>3.227836271613607</v>
      </c>
      <c r="BF31" s="8">
        <v>3.9249667942663047</v>
      </c>
      <c r="BG31" s="8">
        <v>4.186526465219811</v>
      </c>
      <c r="BH31" s="8">
        <v>3.8099578042074946</v>
      </c>
      <c r="BI31" s="8">
        <v>4.03243909778484</v>
      </c>
      <c r="BJ31" s="8">
        <v>4.027201827681443</v>
      </c>
      <c r="BK31" s="8">
        <v>4.324620075583335</v>
      </c>
      <c r="BL31" s="8">
        <v>5.497136269913638</v>
      </c>
      <c r="BM31" s="8">
        <v>5.586676922405998</v>
      </c>
      <c r="BN31" s="8">
        <v>5.7915166757192145</v>
      </c>
      <c r="BO31" s="8">
        <v>5.629692228722658</v>
      </c>
      <c r="BP31" s="8">
        <v>6.651002375779409</v>
      </c>
      <c r="BQ31" s="8">
        <v>7.179759518721385</v>
      </c>
      <c r="BR31" s="8">
        <v>7.542100362937115</v>
      </c>
      <c r="BS31" s="8">
        <v>10.529845177312733</v>
      </c>
      <c r="BT31" s="22">
        <v>10.74154244922855</v>
      </c>
      <c r="BU31" s="22">
        <v>11.597709773283068</v>
      </c>
      <c r="BV31" s="177">
        <v>12.364706816568003</v>
      </c>
      <c r="BW31" s="177">
        <v>12.045257421952742</v>
      </c>
      <c r="BX31" s="183">
        <v>12.564339665822786</v>
      </c>
      <c r="BY31" s="183">
        <v>11.664851716296765</v>
      </c>
      <c r="BZ31" s="183">
        <v>10.713239989814323</v>
      </c>
      <c r="CA31" s="183">
        <v>11.504739264629817</v>
      </c>
      <c r="CB31" s="285">
        <v>12.736814926129153</v>
      </c>
    </row>
    <row r="32" spans="1:80" ht="12">
      <c r="A32" s="133" t="s">
        <v>74</v>
      </c>
      <c r="B32" s="254">
        <v>1.1208318452142432</v>
      </c>
      <c r="C32" s="254">
        <v>1.0916998729324425</v>
      </c>
      <c r="D32" s="254">
        <v>1.0007709074642464</v>
      </c>
      <c r="E32" s="254">
        <v>0.9983893306442088</v>
      </c>
      <c r="F32" s="254">
        <v>1.0358208878612263</v>
      </c>
      <c r="G32" s="254">
        <v>1.032003098285389</v>
      </c>
      <c r="H32" s="164">
        <v>1.01758347953703</v>
      </c>
      <c r="I32" s="164">
        <v>1.1380830271483977</v>
      </c>
      <c r="J32" s="164">
        <v>1.1915935406519294</v>
      </c>
      <c r="K32" s="164">
        <v>1.1160238782844192</v>
      </c>
      <c r="L32" s="164">
        <v>1.1309599625643425</v>
      </c>
      <c r="M32" s="164" t="s">
        <v>75</v>
      </c>
      <c r="N32" s="164" t="s">
        <v>75</v>
      </c>
      <c r="O32" s="164" t="s">
        <v>75</v>
      </c>
      <c r="P32" s="164">
        <v>2.294561004348919</v>
      </c>
      <c r="Q32" s="164">
        <v>2.2687888187257306</v>
      </c>
      <c r="R32" s="254">
        <v>2.425599636893484</v>
      </c>
      <c r="S32" s="254">
        <v>2.4573899779128956</v>
      </c>
      <c r="T32" s="165">
        <v>2.1379044684129433</v>
      </c>
      <c r="U32" s="165">
        <v>2.085866731713667</v>
      </c>
      <c r="V32" s="163">
        <v>2.8923704656386287</v>
      </c>
      <c r="W32" s="163">
        <v>4.213354715722207</v>
      </c>
      <c r="X32" s="163">
        <v>5.645113036426733</v>
      </c>
      <c r="Y32" s="163">
        <v>5.692643442874013</v>
      </c>
      <c r="Z32" s="163">
        <v>7.691945640463899</v>
      </c>
      <c r="AA32" s="162">
        <v>8.170185679516505</v>
      </c>
      <c r="AB32" s="164">
        <v>8.32875145490135</v>
      </c>
      <c r="AC32" s="164">
        <v>8.784160181247646</v>
      </c>
      <c r="AD32" s="164">
        <v>8.840159486296624</v>
      </c>
      <c r="AE32" s="164">
        <v>10.451971870316898</v>
      </c>
      <c r="AF32" s="22">
        <v>12.438051725716416</v>
      </c>
      <c r="AG32" s="22">
        <v>11.585154988128469</v>
      </c>
      <c r="AH32" s="149">
        <v>12.558015094761755</v>
      </c>
      <c r="AI32" s="149">
        <v>12.075988895354044</v>
      </c>
      <c r="AJ32" s="149">
        <v>12.701074103585658</v>
      </c>
      <c r="AK32" s="149">
        <v>10.819505311671088</v>
      </c>
      <c r="AL32" s="149">
        <v>9.335142286348503</v>
      </c>
      <c r="AM32" s="149">
        <v>10.489711576327434</v>
      </c>
      <c r="AN32" s="149">
        <v>10.771035273238365</v>
      </c>
      <c r="AO32" s="255"/>
      <c r="AP32" s="8">
        <v>1.1208318452142432</v>
      </c>
      <c r="AQ32" s="8">
        <v>1.0916998729324425</v>
      </c>
      <c r="AR32" s="8">
        <v>1.0007709074642464</v>
      </c>
      <c r="AS32" s="8">
        <v>0.9983893306442088</v>
      </c>
      <c r="AT32" s="8">
        <v>1.0358208878612263</v>
      </c>
      <c r="AU32" s="8">
        <v>1.032003098285389</v>
      </c>
      <c r="AV32" s="8">
        <v>1.01758347953703</v>
      </c>
      <c r="AW32" s="8">
        <v>1.1380830271483977</v>
      </c>
      <c r="AX32" s="8">
        <v>1.1915935406519294</v>
      </c>
      <c r="AY32" s="8">
        <v>1.1160238782844192</v>
      </c>
      <c r="AZ32" s="8">
        <v>1.1309599625643425</v>
      </c>
      <c r="BA32" s="8">
        <v>1.1794093376075157</v>
      </c>
      <c r="BB32" s="8">
        <v>1.2907147053108474</v>
      </c>
      <c r="BC32" s="8">
        <v>2.0683532860931573</v>
      </c>
      <c r="BD32" s="8">
        <v>2.4217332055420075</v>
      </c>
      <c r="BE32" s="8">
        <v>2.4051641029114306</v>
      </c>
      <c r="BF32" s="8">
        <v>2.571400707963584</v>
      </c>
      <c r="BG32" s="8">
        <v>2.605435319184047</v>
      </c>
      <c r="BH32" s="8">
        <v>2.2665938635989646</v>
      </c>
      <c r="BI32" s="8">
        <v>2.211423758282839</v>
      </c>
      <c r="BJ32" s="8">
        <v>3.1478895322751925</v>
      </c>
      <c r="BK32" s="8">
        <v>4.683940352949959</v>
      </c>
      <c r="BL32" s="8">
        <v>6.269998883062801</v>
      </c>
      <c r="BM32" s="8">
        <v>6.297588889297282</v>
      </c>
      <c r="BN32" s="8">
        <v>8.771031539665668</v>
      </c>
      <c r="BO32" s="8">
        <v>9.723666913790913</v>
      </c>
      <c r="BP32" s="8">
        <v>9.917654621966756</v>
      </c>
      <c r="BQ32" s="8">
        <v>10.436774523911135</v>
      </c>
      <c r="BR32" s="8">
        <v>10.521718998548376</v>
      </c>
      <c r="BS32" s="8">
        <v>12.438644386125224</v>
      </c>
      <c r="BT32" s="22">
        <v>14.80805298577413</v>
      </c>
      <c r="BU32" s="22">
        <v>13.788992761591842</v>
      </c>
      <c r="BV32" s="177">
        <v>15.069184405715669</v>
      </c>
      <c r="BW32" s="177">
        <v>14.491511123347351</v>
      </c>
      <c r="BX32" s="177">
        <v>15.24137476759628</v>
      </c>
      <c r="BY32" s="177">
        <v>12.983378197612732</v>
      </c>
      <c r="BZ32" s="177">
        <v>11.202181631520533</v>
      </c>
      <c r="CA32" s="177">
        <v>12.58768831858407</v>
      </c>
      <c r="CB32" s="149">
        <v>12.925236585330387</v>
      </c>
    </row>
    <row r="33" spans="1:80" ht="12">
      <c r="A33" s="134" t="s">
        <v>66</v>
      </c>
      <c r="B33" s="254">
        <v>3.4005626560637046</v>
      </c>
      <c r="C33" s="254">
        <v>3.1213155110076967</v>
      </c>
      <c r="D33" s="254">
        <v>3.161630580300383</v>
      </c>
      <c r="E33" s="254">
        <v>3.6563811494551883</v>
      </c>
      <c r="F33" s="254">
        <v>4.211299181899374</v>
      </c>
      <c r="G33" s="254">
        <v>4.468409222144859</v>
      </c>
      <c r="H33" s="164">
        <v>4.56993637507106</v>
      </c>
      <c r="I33" s="164">
        <v>5.572156844319472</v>
      </c>
      <c r="J33" s="164">
        <v>6.088459282782363</v>
      </c>
      <c r="K33" s="164">
        <v>5.7440837506501525</v>
      </c>
      <c r="L33" s="164">
        <v>5.656193975724603</v>
      </c>
      <c r="M33" s="164">
        <v>6.234811900635554</v>
      </c>
      <c r="N33" s="164">
        <v>6.354169969484017</v>
      </c>
      <c r="O33" s="164">
        <v>6.828960781300907</v>
      </c>
      <c r="P33" s="164">
        <v>7.916627013899135</v>
      </c>
      <c r="Q33" s="164">
        <v>8.572755436857836</v>
      </c>
      <c r="R33" s="254">
        <v>9.83713196603987</v>
      </c>
      <c r="S33" s="254">
        <v>9.595664153452743</v>
      </c>
      <c r="T33" s="165">
        <v>7.767995133850157</v>
      </c>
      <c r="U33" s="165">
        <v>7.648410610837097</v>
      </c>
      <c r="V33" s="163">
        <v>7.506437737109652</v>
      </c>
      <c r="W33" s="163">
        <v>6.8408230658444396</v>
      </c>
      <c r="X33" s="163">
        <v>7.0295183614529835</v>
      </c>
      <c r="Y33" s="163">
        <v>7.270249454314671</v>
      </c>
      <c r="Z33" s="163">
        <v>7.585201588628266</v>
      </c>
      <c r="AA33" s="162">
        <v>7.228516955248958</v>
      </c>
      <c r="AB33" s="164">
        <v>7.108580391382584</v>
      </c>
      <c r="AC33" s="164">
        <v>6.677532764332999</v>
      </c>
      <c r="AD33" s="164">
        <v>6.331851931020171</v>
      </c>
      <c r="AE33" s="163">
        <v>7.825864966474168</v>
      </c>
      <c r="AF33" s="22">
        <v>9.506920292790719</v>
      </c>
      <c r="AG33" s="22">
        <v>10.553080048431955</v>
      </c>
      <c r="AH33" s="180">
        <v>12.541959296649953</v>
      </c>
      <c r="AI33" s="180">
        <v>11.625090036266666</v>
      </c>
      <c r="AJ33" s="180">
        <v>11.759223300970872</v>
      </c>
      <c r="AK33" s="180">
        <v>11.36383606557377</v>
      </c>
      <c r="AL33" s="180">
        <v>11.725431392931393</v>
      </c>
      <c r="AM33" s="180">
        <v>12.973142131979694</v>
      </c>
      <c r="AN33" s="180">
        <v>13.49553140425273</v>
      </c>
      <c r="AO33" s="255"/>
      <c r="AP33" s="8">
        <v>3.4005626560637046</v>
      </c>
      <c r="AQ33" s="8">
        <v>3.1213155110076967</v>
      </c>
      <c r="AR33" s="8">
        <v>3.161630580300383</v>
      </c>
      <c r="AS33" s="8">
        <v>3.6563811494551883</v>
      </c>
      <c r="AT33" s="8">
        <v>4.211299181899374</v>
      </c>
      <c r="AU33" s="8">
        <v>4.468409222144859</v>
      </c>
      <c r="AV33" s="8">
        <v>4.56993637507106</v>
      </c>
      <c r="AW33" s="8">
        <v>5.572156844319472</v>
      </c>
      <c r="AX33" s="8">
        <v>6.088459282782363</v>
      </c>
      <c r="AY33" s="8">
        <v>5.7440837506501525</v>
      </c>
      <c r="AZ33" s="8">
        <v>5.656193975724603</v>
      </c>
      <c r="BA33" s="8">
        <v>6.234811900635554</v>
      </c>
      <c r="BB33" s="8">
        <v>6.354169969484017</v>
      </c>
      <c r="BC33" s="8">
        <v>6.828960781300907</v>
      </c>
      <c r="BD33" s="8">
        <v>7.916627013899135</v>
      </c>
      <c r="BE33" s="8">
        <v>8.572755436857836</v>
      </c>
      <c r="BF33" s="8">
        <v>10.47507131424627</v>
      </c>
      <c r="BG33" s="8">
        <v>10.217749349786795</v>
      </c>
      <c r="BH33" s="8">
        <v>8.273230589710328</v>
      </c>
      <c r="BI33" s="8">
        <v>8.143871069568515</v>
      </c>
      <c r="BJ33" s="8">
        <v>8.06993470696391</v>
      </c>
      <c r="BK33" s="8">
        <v>7.353493444348798</v>
      </c>
      <c r="BL33" s="8">
        <v>7.564551960392613</v>
      </c>
      <c r="BM33" s="8">
        <v>7.822582893423383</v>
      </c>
      <c r="BN33" s="8">
        <v>8.163425239141946</v>
      </c>
      <c r="BO33" s="8">
        <v>7.7774626535515825</v>
      </c>
      <c r="BP33" s="8">
        <v>7.638412470243398</v>
      </c>
      <c r="BQ33" s="8">
        <v>7.197859992722583</v>
      </c>
      <c r="BR33" s="8">
        <v>6.813951494260154</v>
      </c>
      <c r="BS33" s="8">
        <v>8.42010696521545</v>
      </c>
      <c r="BT33" s="22">
        <v>10.512528072829388</v>
      </c>
      <c r="BU33" s="22">
        <v>11.653717552747674</v>
      </c>
      <c r="BV33" s="180">
        <v>13.893713564221617</v>
      </c>
      <c r="BW33" s="180">
        <v>12.8838577472</v>
      </c>
      <c r="BX33" s="180">
        <v>13.036461704422868</v>
      </c>
      <c r="BY33" s="180">
        <v>12.703879781420763</v>
      </c>
      <c r="BZ33" s="180">
        <v>13.47260395010395</v>
      </c>
      <c r="CA33" s="180">
        <v>15.064492385786801</v>
      </c>
      <c r="CB33" s="149">
        <v>15.852694933163004</v>
      </c>
    </row>
    <row r="34" spans="1:80" ht="12">
      <c r="A34" s="134" t="s">
        <v>67</v>
      </c>
      <c r="B34" s="254" t="s">
        <v>75</v>
      </c>
      <c r="C34" s="254">
        <v>2.026398843</v>
      </c>
      <c r="D34" s="254">
        <v>3.3099264449999994</v>
      </c>
      <c r="E34" s="254">
        <v>3.3634742536300073</v>
      </c>
      <c r="F34" s="254">
        <v>3.6206821698735845</v>
      </c>
      <c r="G34" s="254">
        <v>3.0900123925714285</v>
      </c>
      <c r="H34" s="164">
        <v>2.8393605042363954</v>
      </c>
      <c r="I34" s="164">
        <v>2.5796210632297867</v>
      </c>
      <c r="J34" s="164">
        <v>2.132630275065279</v>
      </c>
      <c r="K34" s="164">
        <v>1.6900458609539153</v>
      </c>
      <c r="L34" s="164">
        <v>2.0731074310696957</v>
      </c>
      <c r="M34" s="164">
        <v>2.457523492974248</v>
      </c>
      <c r="N34" s="164">
        <v>3.2097639362937023</v>
      </c>
      <c r="O34" s="164">
        <v>4.454820519067826</v>
      </c>
      <c r="P34" s="164">
        <v>5.552781891795777</v>
      </c>
      <c r="Q34" s="164">
        <v>4.106569425805938</v>
      </c>
      <c r="R34" s="254">
        <v>3.9804187156281863</v>
      </c>
      <c r="S34" s="254">
        <v>4.680205852575454</v>
      </c>
      <c r="T34" s="165">
        <v>4.036372200127053</v>
      </c>
      <c r="U34" s="165">
        <v>3.945941282641558</v>
      </c>
      <c r="V34" s="163">
        <v>4.276483796590365</v>
      </c>
      <c r="W34" s="163">
        <v>4.551457887473727</v>
      </c>
      <c r="X34" s="163">
        <v>4.695084545163877</v>
      </c>
      <c r="Y34" s="163">
        <v>5.333882650220651</v>
      </c>
      <c r="Z34" s="163">
        <v>5.220868128544826</v>
      </c>
      <c r="AA34" s="162">
        <v>4.891185275934228</v>
      </c>
      <c r="AB34" s="164">
        <v>5.093931384068496</v>
      </c>
      <c r="AC34" s="164">
        <v>4.7196359580325975</v>
      </c>
      <c r="AD34" s="164">
        <v>4.7749144448504675</v>
      </c>
      <c r="AE34" s="164">
        <v>7.056468272333545</v>
      </c>
      <c r="AF34" s="22">
        <v>8.308198441559615</v>
      </c>
      <c r="AG34" s="22">
        <v>9.355430276517094</v>
      </c>
      <c r="AH34" s="149">
        <v>8.276080594056712</v>
      </c>
      <c r="AI34" s="149">
        <v>9.148548712755014</v>
      </c>
      <c r="AJ34" s="149">
        <v>9.537175853018372</v>
      </c>
      <c r="AK34" s="149">
        <v>8.077342622201918</v>
      </c>
      <c r="AL34" s="149">
        <v>7.455071612192436</v>
      </c>
      <c r="AM34" s="149">
        <v>7.701692124420914</v>
      </c>
      <c r="AN34" s="149">
        <v>6.685243034460076</v>
      </c>
      <c r="AO34" s="255"/>
      <c r="AP34" s="21" t="s">
        <v>75</v>
      </c>
      <c r="AQ34" s="21">
        <v>2.1554688329999996</v>
      </c>
      <c r="AR34" s="21">
        <v>3.4592464349999994</v>
      </c>
      <c r="AS34" s="21">
        <v>3.529839646820309</v>
      </c>
      <c r="AT34" s="21">
        <v>3.800345961313906</v>
      </c>
      <c r="AU34" s="21">
        <v>3.2446203788571424</v>
      </c>
      <c r="AV34" s="21">
        <v>2.981941782256906</v>
      </c>
      <c r="AW34" s="21">
        <v>2.9789432092405894</v>
      </c>
      <c r="AX34" s="21">
        <v>2.46360433165218</v>
      </c>
      <c r="AY34" s="21">
        <v>1.9876590085743513</v>
      </c>
      <c r="AZ34" s="21">
        <v>2.3876697819732624</v>
      </c>
      <c r="BA34" s="21">
        <v>2.8529721569293494</v>
      </c>
      <c r="BB34" s="21">
        <v>3.774693295053571</v>
      </c>
      <c r="BC34" s="21">
        <v>5.238839689615538</v>
      </c>
      <c r="BD34" s="21">
        <v>6.5591928634672145</v>
      </c>
      <c r="BE34" s="21">
        <v>4.958673975097737</v>
      </c>
      <c r="BF34" s="21">
        <v>4.806355273495282</v>
      </c>
      <c r="BG34" s="21">
        <v>5.651348876453399</v>
      </c>
      <c r="BH34" s="21">
        <v>4.87391975484146</v>
      </c>
      <c r="BI34" s="21">
        <v>4.764724010157673</v>
      </c>
      <c r="BJ34" s="21">
        <v>5.163854120579698</v>
      </c>
      <c r="BK34" s="21">
        <v>5.584395649098807</v>
      </c>
      <c r="BL34" s="21">
        <v>5.805269729713775</v>
      </c>
      <c r="BM34" s="21">
        <v>6.608679766216899</v>
      </c>
      <c r="BN34" s="21">
        <v>6.468668651212413</v>
      </c>
      <c r="BO34" s="21">
        <v>6.0601709024454555</v>
      </c>
      <c r="BP34" s="21">
        <v>6.4916864691655505</v>
      </c>
      <c r="BQ34" s="21">
        <v>6.014685824777774</v>
      </c>
      <c r="BR34" s="21">
        <v>6.085132514741803</v>
      </c>
      <c r="BS34" s="21">
        <v>8.993488561452137</v>
      </c>
      <c r="BT34" s="22">
        <v>10.588091810996032</v>
      </c>
      <c r="BU34" s="22">
        <v>11.922547558912237</v>
      </c>
      <c r="BV34" s="149">
        <v>10.547028824682235</v>
      </c>
      <c r="BW34" s="149">
        <v>11.65891047953499</v>
      </c>
      <c r="BX34" s="177">
        <v>12.154176907086615</v>
      </c>
      <c r="BY34" s="177">
        <v>10.294065554728185</v>
      </c>
      <c r="BZ34" s="177">
        <v>9.50072500918105</v>
      </c>
      <c r="CA34" s="177">
        <v>9.815037855724686</v>
      </c>
      <c r="CB34" s="177">
        <v>8.51967494907868</v>
      </c>
    </row>
    <row r="35" spans="1:80" ht="12" thickBot="1">
      <c r="A35" s="135" t="s">
        <v>18</v>
      </c>
      <c r="B35" s="278"/>
      <c r="C35" s="278"/>
      <c r="D35" s="278"/>
      <c r="E35" s="278"/>
      <c r="F35" s="278"/>
      <c r="G35" s="278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278"/>
      <c r="S35" s="278"/>
      <c r="T35" s="167"/>
      <c r="U35" s="167"/>
      <c r="V35" s="168"/>
      <c r="W35" s="168"/>
      <c r="X35" s="168"/>
      <c r="Y35" s="168"/>
      <c r="Z35" s="168"/>
      <c r="AA35" s="168"/>
      <c r="AB35" s="166">
        <v>4.949583322133333</v>
      </c>
      <c r="AC35" s="166">
        <v>5.383561711733333</v>
      </c>
      <c r="AD35" s="166">
        <v>5.069332210352381</v>
      </c>
      <c r="AE35" s="166">
        <v>5.853927954704762</v>
      </c>
      <c r="AF35" s="57">
        <v>7.028464536409456</v>
      </c>
      <c r="AG35" s="142">
        <v>7.138492963623171</v>
      </c>
      <c r="AH35" s="178">
        <v>6.961118808219457</v>
      </c>
      <c r="AI35" s="178">
        <v>7.139151137183266</v>
      </c>
      <c r="AJ35" s="178">
        <v>7.389699718095239</v>
      </c>
      <c r="AK35" s="178">
        <v>7.236564337428571</v>
      </c>
      <c r="AL35" s="178">
        <v>7.879950827428572</v>
      </c>
      <c r="AM35" s="178">
        <v>8.855948656285713</v>
      </c>
      <c r="AN35" s="178">
        <v>9.540283579464687</v>
      </c>
      <c r="AO35" s="277"/>
      <c r="AP35" s="60">
        <v>2.190544</v>
      </c>
      <c r="AQ35" s="60">
        <v>2.3060504879999995</v>
      </c>
      <c r="AR35" s="60">
        <v>3.0859464599999997</v>
      </c>
      <c r="AS35" s="60">
        <v>3.9282644379999994</v>
      </c>
      <c r="AT35" s="60">
        <v>4.737244093999999</v>
      </c>
      <c r="AU35" s="60">
        <v>5.666812164</v>
      </c>
      <c r="AV35" s="60">
        <v>6.071071064</v>
      </c>
      <c r="AW35" s="60">
        <v>5.0549167499999985</v>
      </c>
      <c r="AX35" s="60">
        <v>4.532017503</v>
      </c>
      <c r="AY35" s="60">
        <v>4.210565667000001</v>
      </c>
      <c r="AZ35" s="60">
        <v>4.671160176</v>
      </c>
      <c r="BA35" s="60">
        <v>4.41974625</v>
      </c>
      <c r="BB35" s="60">
        <v>4.5690793979999995</v>
      </c>
      <c r="BC35" s="60">
        <v>4.705928500000001</v>
      </c>
      <c r="BD35" s="60">
        <v>5.554787778</v>
      </c>
      <c r="BE35" s="60">
        <v>5.487369719999999</v>
      </c>
      <c r="BF35" s="60">
        <v>5.329417</v>
      </c>
      <c r="BG35" s="60">
        <v>5.376452113000001</v>
      </c>
      <c r="BH35" s="60">
        <v>5.146515000000001</v>
      </c>
      <c r="BI35" s="60">
        <v>4.985460116</v>
      </c>
      <c r="BJ35" s="60">
        <v>5.043627455999999</v>
      </c>
      <c r="BK35" s="60">
        <v>5.416715</v>
      </c>
      <c r="BL35" s="60">
        <v>5.90147945</v>
      </c>
      <c r="BM35" s="60">
        <v>5.634880389999999</v>
      </c>
      <c r="BN35" s="60">
        <v>5.32619119837</v>
      </c>
      <c r="BO35" s="60">
        <v>4.89556110266</v>
      </c>
      <c r="BP35" s="60">
        <v>5.19706248824</v>
      </c>
      <c r="BQ35" s="60">
        <v>5.65273979732</v>
      </c>
      <c r="BR35" s="60">
        <v>5.32279882087</v>
      </c>
      <c r="BS35" s="60">
        <v>6.14662435244</v>
      </c>
      <c r="BT35" s="57">
        <v>7.379887763229929</v>
      </c>
      <c r="BU35" s="142">
        <v>7.49541761180433</v>
      </c>
      <c r="BV35" s="178">
        <v>7.30917474863043</v>
      </c>
      <c r="BW35" s="178">
        <v>7.496108694042429</v>
      </c>
      <c r="BX35" s="178">
        <v>7.759184704000001</v>
      </c>
      <c r="BY35" s="178">
        <v>7.5983925543</v>
      </c>
      <c r="BZ35" s="178">
        <v>8.273948368800001</v>
      </c>
      <c r="CA35" s="287">
        <v>9.2987460891</v>
      </c>
      <c r="CB35" s="287">
        <v>10.017297758437921</v>
      </c>
    </row>
    <row r="36" spans="1:80" ht="12" thickTop="1">
      <c r="A36" s="40" t="s">
        <v>68</v>
      </c>
      <c r="B36" s="149">
        <f aca="true" t="shared" si="0" ref="B36:AG36">MEDIAN(B7:B21,B23:B35)</f>
        <v>2.477083650992817</v>
      </c>
      <c r="C36" s="149">
        <f t="shared" si="0"/>
        <v>2.643880026776794</v>
      </c>
      <c r="D36" s="149">
        <f t="shared" si="0"/>
        <v>3.2357785126501915</v>
      </c>
      <c r="E36" s="149">
        <f t="shared" si="0"/>
        <v>3.552732055711572</v>
      </c>
      <c r="F36" s="149">
        <f t="shared" si="0"/>
        <v>3.928881981982424</v>
      </c>
      <c r="G36" s="149">
        <f t="shared" si="0"/>
        <v>4.395193826142894</v>
      </c>
      <c r="H36" s="149">
        <f t="shared" si="0"/>
        <v>4.519406998338162</v>
      </c>
      <c r="I36" s="149">
        <f t="shared" si="0"/>
        <v>5.0295552663808945</v>
      </c>
      <c r="J36" s="149">
        <f t="shared" si="0"/>
        <v>5.183695574833559</v>
      </c>
      <c r="K36" s="149">
        <f t="shared" si="0"/>
        <v>5.135038439963429</v>
      </c>
      <c r="L36" s="149">
        <f t="shared" si="0"/>
        <v>5.412451249415067</v>
      </c>
      <c r="M36" s="149">
        <f t="shared" si="0"/>
        <v>6.0373375528188085</v>
      </c>
      <c r="N36" s="149">
        <f t="shared" si="0"/>
        <v>5.626731315768786</v>
      </c>
      <c r="O36" s="149">
        <f t="shared" si="0"/>
        <v>5.921168230776489</v>
      </c>
      <c r="P36" s="149">
        <f t="shared" si="0"/>
        <v>6.049118797978897</v>
      </c>
      <c r="Q36" s="149">
        <f t="shared" si="0"/>
        <v>5.798888829877637</v>
      </c>
      <c r="R36" s="149">
        <f t="shared" si="0"/>
        <v>6.319867652949453</v>
      </c>
      <c r="S36" s="149">
        <f t="shared" si="0"/>
        <v>6.426531668071323</v>
      </c>
      <c r="T36" s="149">
        <f t="shared" si="0"/>
        <v>5.477182422635682</v>
      </c>
      <c r="U36" s="149">
        <f t="shared" si="0"/>
        <v>5.513751465926107</v>
      </c>
      <c r="V36" s="149">
        <f t="shared" si="0"/>
        <v>5.8216199718227415</v>
      </c>
      <c r="W36" s="149">
        <f t="shared" si="0"/>
        <v>5.296371337492155</v>
      </c>
      <c r="X36" s="149">
        <f t="shared" si="0"/>
        <v>5.645113036426733</v>
      </c>
      <c r="Y36" s="149">
        <f t="shared" si="0"/>
        <v>5.692643442874013</v>
      </c>
      <c r="Z36" s="149">
        <f t="shared" si="0"/>
        <v>6.24579924264199</v>
      </c>
      <c r="AA36" s="149">
        <f t="shared" si="0"/>
        <v>6.470613443879788</v>
      </c>
      <c r="AB36" s="149">
        <f t="shared" si="0"/>
        <v>6.750684063857763</v>
      </c>
      <c r="AC36" s="149">
        <f t="shared" si="0"/>
        <v>6.677532764332999</v>
      </c>
      <c r="AD36" s="149">
        <f t="shared" si="0"/>
        <v>7.438550596978553</v>
      </c>
      <c r="AE36" s="149">
        <f t="shared" si="0"/>
        <v>9.91177298362216</v>
      </c>
      <c r="AF36" s="149">
        <f t="shared" si="0"/>
        <v>10.657608914047401</v>
      </c>
      <c r="AG36" s="149">
        <f t="shared" si="0"/>
        <v>10.553080048431955</v>
      </c>
      <c r="AH36" s="149">
        <v>11.524235808039574</v>
      </c>
      <c r="AI36" s="149">
        <f aca="true" t="shared" si="1" ref="AI36:AN36">MEDIAN(AI7:AI21,AI23:AI35)</f>
        <v>11.480625122571276</v>
      </c>
      <c r="AJ36" s="149">
        <f t="shared" si="1"/>
        <v>11.642161451282249</v>
      </c>
      <c r="AK36" s="149">
        <f t="shared" si="1"/>
        <v>10.501140251989389</v>
      </c>
      <c r="AL36" s="149">
        <f t="shared" si="1"/>
        <v>9.009884350721421</v>
      </c>
      <c r="AM36" s="149">
        <f t="shared" si="1"/>
        <v>10.087354314159292</v>
      </c>
      <c r="AN36" s="149">
        <f t="shared" si="1"/>
        <v>10.16402535931297</v>
      </c>
      <c r="AO36" s="277"/>
      <c r="AP36" s="149">
        <f>MEDIAN(AP7:AP21,AP23:AP35)</f>
        <v>2.51788906546287</v>
      </c>
      <c r="AQ36" s="149">
        <f aca="true" t="shared" si="2" ref="AQ36:BS36">MEDIAN(AQ7:AQ21,AQ23:AQ35)</f>
        <v>2.5947302565864185</v>
      </c>
      <c r="AR36" s="149">
        <f t="shared" si="2"/>
        <v>3.161630580300383</v>
      </c>
      <c r="AS36" s="149">
        <f t="shared" si="2"/>
        <v>3.6563811494551883</v>
      </c>
      <c r="AT36" s="149">
        <f t="shared" si="2"/>
        <v>4.211299181899374</v>
      </c>
      <c r="AU36" s="149">
        <f t="shared" si="2"/>
        <v>4.752179215472237</v>
      </c>
      <c r="AV36" s="149">
        <f t="shared" si="2"/>
        <v>5.1704560344958015</v>
      </c>
      <c r="AW36" s="149">
        <f t="shared" si="2"/>
        <v>5.536097758911294</v>
      </c>
      <c r="AX36" s="149">
        <f t="shared" si="2"/>
        <v>5.781696469435397</v>
      </c>
      <c r="AY36" s="149">
        <f t="shared" si="2"/>
        <v>5.7440837506501525</v>
      </c>
      <c r="AZ36" s="149">
        <f t="shared" si="2"/>
        <v>6.17</v>
      </c>
      <c r="BA36" s="149">
        <f t="shared" si="2"/>
        <v>6.67</v>
      </c>
      <c r="BB36" s="149">
        <f t="shared" si="2"/>
        <v>5.971958470430592</v>
      </c>
      <c r="BC36" s="149">
        <f t="shared" si="2"/>
        <v>6.418165497707206</v>
      </c>
      <c r="BD36" s="149">
        <f t="shared" si="2"/>
        <v>7.07973922727807</v>
      </c>
      <c r="BE36" s="149">
        <f t="shared" si="2"/>
        <v>7.181773100906009</v>
      </c>
      <c r="BF36" s="149">
        <f t="shared" si="2"/>
        <v>7.581735874347612</v>
      </c>
      <c r="BG36" s="149">
        <f t="shared" si="2"/>
        <v>7.562964576535995</v>
      </c>
      <c r="BH36" s="149">
        <f t="shared" si="2"/>
        <v>6.878674633505728</v>
      </c>
      <c r="BI36" s="149">
        <f t="shared" si="2"/>
        <v>7.290000000000001</v>
      </c>
      <c r="BJ36" s="149">
        <f t="shared" si="2"/>
        <v>7.2</v>
      </c>
      <c r="BK36" s="149">
        <f t="shared" si="2"/>
        <v>6.556542448826495</v>
      </c>
      <c r="BL36" s="149">
        <f t="shared" si="2"/>
        <v>6.411764030359342</v>
      </c>
      <c r="BM36" s="149">
        <f t="shared" si="2"/>
        <v>6.787644660280862</v>
      </c>
      <c r="BN36" s="149">
        <f t="shared" si="2"/>
        <v>7.663992711399212</v>
      </c>
      <c r="BO36" s="149">
        <f t="shared" si="2"/>
        <v>7.624581230248854</v>
      </c>
      <c r="BP36" s="149">
        <f t="shared" si="2"/>
        <v>8.03713123990692</v>
      </c>
      <c r="BQ36" s="149">
        <f t="shared" si="2"/>
        <v>8.710801236470036</v>
      </c>
      <c r="BR36" s="149">
        <f t="shared" si="2"/>
        <v>9.337444111787185</v>
      </c>
      <c r="BS36" s="149">
        <f t="shared" si="2"/>
        <v>11.7604630052268</v>
      </c>
      <c r="BT36" s="149">
        <f>MEDIAN(BT7:BT21,BT23:BT35)</f>
        <v>12.445168372664586</v>
      </c>
      <c r="BU36" s="149">
        <f>MEDIAN(BU7:BU21,BU23:BU35)</f>
        <v>13.788992761591842</v>
      </c>
      <c r="BV36" s="149">
        <v>13.783240190348078</v>
      </c>
      <c r="BW36" s="149">
        <f aca="true" t="shared" si="3" ref="BW36:CB36">MEDIAN(BW7:BW21,BW23:BW35)</f>
        <v>13.703381713544857</v>
      </c>
      <c r="BX36" s="149">
        <f t="shared" si="3"/>
        <v>14.599111622950819</v>
      </c>
      <c r="BY36" s="149">
        <f t="shared" si="3"/>
        <v>13.805797284612964</v>
      </c>
      <c r="BZ36" s="149">
        <f t="shared" si="3"/>
        <v>12.862036730219561</v>
      </c>
      <c r="CA36" s="149">
        <f t="shared" si="3"/>
        <v>13.800810607798674</v>
      </c>
      <c r="CB36" s="149">
        <f t="shared" si="3"/>
        <v>15.102421732332576</v>
      </c>
    </row>
    <row r="37" spans="1:80" ht="12">
      <c r="A37" s="55" t="s">
        <v>37</v>
      </c>
      <c r="B37" s="14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49"/>
      <c r="AG37" s="149"/>
      <c r="AH37" s="149"/>
      <c r="AI37" s="149"/>
      <c r="AJ37" s="149"/>
      <c r="AK37" s="149"/>
      <c r="AL37" s="149"/>
      <c r="AM37" s="149"/>
      <c r="AN37" s="149"/>
      <c r="AP37" s="149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149"/>
      <c r="BU37" s="150"/>
      <c r="BV37" s="150"/>
      <c r="BW37" s="150"/>
      <c r="BX37" s="149"/>
      <c r="BY37" s="149"/>
      <c r="BZ37" s="149"/>
      <c r="CA37" s="149"/>
      <c r="CB37" s="149"/>
    </row>
    <row r="38" spans="1:80" ht="12">
      <c r="A38" s="40" t="s">
        <v>72</v>
      </c>
      <c r="B38" s="150">
        <f aca="true" t="shared" si="4" ref="B38:AE38">(B21-B36)/B36*100</f>
        <v>19.091658403124097</v>
      </c>
      <c r="C38" s="150">
        <f t="shared" si="4"/>
        <v>41.836995704063725</v>
      </c>
      <c r="D38" s="150">
        <f t="shared" si="4"/>
        <v>39.37913186481315</v>
      </c>
      <c r="E38" s="150">
        <f t="shared" si="4"/>
        <v>39.32939277089871</v>
      </c>
      <c r="F38" s="150">
        <f t="shared" si="4"/>
        <v>30.57149651035126</v>
      </c>
      <c r="G38" s="150">
        <f t="shared" si="4"/>
        <v>18.31105079075394</v>
      </c>
      <c r="H38" s="150">
        <f t="shared" si="4"/>
        <v>18.820898449168453</v>
      </c>
      <c r="I38" s="150">
        <f t="shared" si="4"/>
        <v>8.955955542034049</v>
      </c>
      <c r="J38" s="150">
        <f t="shared" si="4"/>
        <v>5.330259487225251</v>
      </c>
      <c r="K38" s="150">
        <f t="shared" si="4"/>
        <v>11.975792727287757</v>
      </c>
      <c r="L38" s="150">
        <f t="shared" si="4"/>
        <v>13.99640783215927</v>
      </c>
      <c r="M38" s="150">
        <f t="shared" si="4"/>
        <v>10.479163068922723</v>
      </c>
      <c r="N38" s="150">
        <f t="shared" si="4"/>
        <v>30.448738140913512</v>
      </c>
      <c r="O38" s="150">
        <f t="shared" si="4"/>
        <v>30.37967676502947</v>
      </c>
      <c r="P38" s="150">
        <f t="shared" si="4"/>
        <v>27.291267656583095</v>
      </c>
      <c r="Q38" s="150">
        <f t="shared" si="4"/>
        <v>29.335122986971605</v>
      </c>
      <c r="R38" s="150">
        <f t="shared" si="4"/>
        <v>18.040446567238657</v>
      </c>
      <c r="S38" s="150">
        <f t="shared" si="4"/>
        <v>15.770066721430014</v>
      </c>
      <c r="T38" s="150">
        <f t="shared" si="4"/>
        <v>30.35899572182137</v>
      </c>
      <c r="U38" s="150">
        <f t="shared" si="4"/>
        <v>25.86711684209612</v>
      </c>
      <c r="V38" s="150">
        <f t="shared" si="4"/>
        <v>17.83661649511867</v>
      </c>
      <c r="W38" s="150">
        <f t="shared" si="4"/>
        <v>26.69051266290556</v>
      </c>
      <c r="X38" s="150">
        <f t="shared" si="4"/>
        <v>17.97815131467542</v>
      </c>
      <c r="Y38" s="150">
        <f t="shared" si="4"/>
        <v>17.520095314848266</v>
      </c>
      <c r="Z38" s="150">
        <f t="shared" si="4"/>
        <v>8.072637908623074</v>
      </c>
      <c r="AA38" s="150">
        <f t="shared" si="4"/>
        <v>10.654114360243005</v>
      </c>
      <c r="AB38" s="150">
        <f t="shared" si="4"/>
        <v>16.728911106778636</v>
      </c>
      <c r="AC38" s="150">
        <f t="shared" si="4"/>
        <v>38.88363153432396</v>
      </c>
      <c r="AD38" s="150">
        <f t="shared" si="4"/>
        <v>30.791608837772777</v>
      </c>
      <c r="AE38" s="150">
        <f t="shared" si="4"/>
        <v>14.268153827924179</v>
      </c>
      <c r="AF38" s="150">
        <f aca="true" t="shared" si="5" ref="AF38:AN38">(AF21-AF36)/AF36*100</f>
        <v>9.574296581737578</v>
      </c>
      <c r="AG38" s="150">
        <f t="shared" si="5"/>
        <v>6.9735086646802475</v>
      </c>
      <c r="AH38" s="150">
        <f t="shared" si="5"/>
        <v>7.321649834445395</v>
      </c>
      <c r="AI38" s="150">
        <f t="shared" si="5"/>
        <v>14.009471263603986</v>
      </c>
      <c r="AJ38" s="150">
        <f t="shared" si="5"/>
        <v>20.398605178733284</v>
      </c>
      <c r="AK38" s="150">
        <f t="shared" si="5"/>
        <v>39.58484172443193</v>
      </c>
      <c r="AL38" s="150">
        <f t="shared" si="5"/>
        <v>59.0919421607479</v>
      </c>
      <c r="AM38" s="150">
        <f>(AM21-AM36)/AM36*100</f>
        <v>39.065205435575436</v>
      </c>
      <c r="AN38" s="150">
        <f t="shared" si="5"/>
        <v>47.28179998374061</v>
      </c>
      <c r="AO38" s="279"/>
      <c r="AP38" s="150">
        <f>(AP21-AP36)/AP36*100</f>
        <v>17.16163513572803</v>
      </c>
      <c r="AQ38" s="150">
        <f aca="true" t="shared" si="6" ref="AQ38:BS38">(AQ21-AQ36)/AQ36*100</f>
        <v>44.523693377416194</v>
      </c>
      <c r="AR38" s="150">
        <f t="shared" si="6"/>
        <v>42.64791174848485</v>
      </c>
      <c r="AS38" s="150">
        <f t="shared" si="6"/>
        <v>35.379759321250326</v>
      </c>
      <c r="AT38" s="150">
        <f t="shared" si="6"/>
        <v>21.815140136547473</v>
      </c>
      <c r="AU38" s="150">
        <f t="shared" si="6"/>
        <v>9.42348266390584</v>
      </c>
      <c r="AV38" s="150">
        <f t="shared" si="6"/>
        <v>3.8593107488565503</v>
      </c>
      <c r="AW38" s="150">
        <f t="shared" si="6"/>
        <v>-1.0133086761518106</v>
      </c>
      <c r="AX38" s="150">
        <f t="shared" si="6"/>
        <v>-5.564049775632933</v>
      </c>
      <c r="AY38" s="150">
        <f t="shared" si="6"/>
        <v>0.10299726826193698</v>
      </c>
      <c r="AZ38" s="169">
        <f t="shared" si="6"/>
        <v>0</v>
      </c>
      <c r="BA38" s="169">
        <f t="shared" si="6"/>
        <v>0</v>
      </c>
      <c r="BB38" s="150">
        <f t="shared" si="6"/>
        <v>22.907753567662866</v>
      </c>
      <c r="BC38" s="150">
        <f t="shared" si="6"/>
        <v>20.283591982130336</v>
      </c>
      <c r="BD38" s="150">
        <f t="shared" si="6"/>
        <v>8.761068067762718</v>
      </c>
      <c r="BE38" s="150">
        <f t="shared" si="6"/>
        <v>10.696897385926558</v>
      </c>
      <c r="BF38" s="150">
        <f t="shared" si="6"/>
        <v>6.308108506794163</v>
      </c>
      <c r="BG38" s="150">
        <f t="shared" si="6"/>
        <v>6.307518944938637</v>
      </c>
      <c r="BH38" s="150">
        <f t="shared" si="6"/>
        <v>11.067907802847506</v>
      </c>
      <c r="BI38" s="169">
        <f t="shared" si="6"/>
        <v>0</v>
      </c>
      <c r="BJ38" s="169">
        <f t="shared" si="6"/>
        <v>0</v>
      </c>
      <c r="BK38" s="150">
        <f t="shared" si="6"/>
        <v>7.52618556235878</v>
      </c>
      <c r="BL38" s="150">
        <f t="shared" si="6"/>
        <v>9.018360109678756</v>
      </c>
      <c r="BM38" s="150">
        <f t="shared" si="6"/>
        <v>3.4232101317679136</v>
      </c>
      <c r="BN38" s="150">
        <f t="shared" si="6"/>
        <v>-7.489473607477082</v>
      </c>
      <c r="BO38" s="150">
        <f t="shared" si="6"/>
        <v>-1.3716324489265097</v>
      </c>
      <c r="BP38" s="150">
        <f t="shared" si="6"/>
        <v>2.947180443153031</v>
      </c>
      <c r="BQ38" s="150">
        <f t="shared" si="6"/>
        <v>11.788798018149983</v>
      </c>
      <c r="BR38" s="150">
        <f t="shared" si="6"/>
        <v>9.403064454270291</v>
      </c>
      <c r="BS38" s="150">
        <f t="shared" si="6"/>
        <v>1.1210187448794076</v>
      </c>
      <c r="BT38" s="150">
        <f aca="true" t="shared" si="7" ref="BT38:CB38">(BT21-BT36)/BT36*100</f>
        <v>-1.4726066146853305</v>
      </c>
      <c r="BU38" s="150">
        <f t="shared" si="7"/>
        <v>-14.036868356209064</v>
      </c>
      <c r="BV38" s="150">
        <f t="shared" si="7"/>
        <v>-5.781225454563852</v>
      </c>
      <c r="BW38" s="150">
        <f t="shared" si="7"/>
        <v>0.2923970687873275</v>
      </c>
      <c r="BX38" s="150">
        <f t="shared" si="7"/>
        <v>0.8133260441855823</v>
      </c>
      <c r="BY38" s="150">
        <f t="shared" si="7"/>
        <v>11.481428292110921</v>
      </c>
      <c r="BZ38" s="150">
        <f t="shared" si="7"/>
        <v>17.016459489951078</v>
      </c>
      <c r="CA38" s="150">
        <f>(CA21-CA36)/CA36*100</f>
        <v>6.728513408310908</v>
      </c>
      <c r="CB38" s="150">
        <f t="shared" si="7"/>
        <v>4.07766236820821</v>
      </c>
    </row>
    <row r="39" spans="1:80" ht="12" thickBot="1">
      <c r="A39" s="56" t="s">
        <v>70</v>
      </c>
      <c r="B39" s="151">
        <f>_xlfn.RANK.AVG(B21,(B7:B21,B23:B35),1)</f>
        <v>13</v>
      </c>
      <c r="C39" s="151">
        <f>_xlfn.RANK.AVG(C21,(C7:C21,C23:C35),1)</f>
        <v>17</v>
      </c>
      <c r="D39" s="151">
        <f>_xlfn.RANK.AVG(D21,(D7:D21,D23:D35),1)</f>
        <v>17</v>
      </c>
      <c r="E39" s="151">
        <f>_xlfn.RANK.AVG(E21,(E7:E21,E23:E35),1)</f>
        <v>17</v>
      </c>
      <c r="F39" s="151">
        <f>_xlfn.RANK.AVG(F21,(F7:F21,F23:F35),1)</f>
        <v>16</v>
      </c>
      <c r="G39" s="151">
        <f>_xlfn.RANK.AVG(G21,(G7:G21,G23:G35),1)</f>
        <v>14</v>
      </c>
      <c r="H39" s="151">
        <f>_xlfn.RANK.AVG(H21,(H7:H21,H23:H35),1)</f>
        <v>14</v>
      </c>
      <c r="I39" s="151">
        <f>_xlfn.RANK.AVG(I21,(I7:I21,I23:I35),1)</f>
        <v>12</v>
      </c>
      <c r="J39" s="151">
        <f>_xlfn.RANK.AVG(J21,(J7:J21,J23:J35),1)</f>
        <v>12</v>
      </c>
      <c r="K39" s="151">
        <f>_xlfn.RANK.AVG(K21,(K7:K21,K23:K35),1)</f>
        <v>14</v>
      </c>
      <c r="L39" s="151">
        <f>_xlfn.RANK.AVG(L21,(L7:L21,L23:L35),1)</f>
        <v>14</v>
      </c>
      <c r="M39" s="151">
        <f>_xlfn.RANK.AVG(M21,(M7:M21,M23:M35),1)</f>
        <v>15</v>
      </c>
      <c r="N39" s="151">
        <f>_xlfn.RANK.AVG(N21,(N7:N21,N23:N35),1)</f>
        <v>20</v>
      </c>
      <c r="O39" s="151">
        <f>_xlfn.RANK.AVG(O21,(O7:O21,O23:O35),1)</f>
        <v>19</v>
      </c>
      <c r="P39" s="151">
        <f>_xlfn.RANK.AVG(P21,(P7:P21,P23:P35),1)</f>
        <v>18</v>
      </c>
      <c r="Q39" s="151">
        <f>_xlfn.RANK.AVG(Q21,(Q7:Q21,Q23:Q35),1)</f>
        <v>17</v>
      </c>
      <c r="R39" s="151">
        <f>_xlfn.RANK.AVG(R21,(R7:R21,R23:R35),1)</f>
        <v>15</v>
      </c>
      <c r="S39" s="151">
        <f>_xlfn.RANK.AVG(S21,(S7:S21,S23:S35),1)</f>
        <v>15</v>
      </c>
      <c r="T39" s="151">
        <f>_xlfn.RANK.AVG(T21,(T7:T21,T23:T35),1)</f>
        <v>18</v>
      </c>
      <c r="U39" s="151">
        <f>_xlfn.RANK.AVG(U21,(U7:U21,U23:U35),1)</f>
        <v>18</v>
      </c>
      <c r="V39" s="151">
        <f>_xlfn.RANK.AVG(V21,(V7:V21,V23:V35),1)</f>
        <v>18</v>
      </c>
      <c r="W39" s="151">
        <f>_xlfn.RANK.AVG(W21,(W7:W21,W23:W35),1)</f>
        <v>19</v>
      </c>
      <c r="X39" s="151">
        <f>_xlfn.RANK.AVG(X21,(X7:X21,X23:X35),1)</f>
        <v>19</v>
      </c>
      <c r="Y39" s="151">
        <f>_xlfn.RANK.AVG(Y21,(Y7:Y21,Y23:Y35),1)</f>
        <v>18</v>
      </c>
      <c r="Z39" s="151">
        <f>_xlfn.RANK.AVG(Z21,(Z7:Z21,Z23:Z35),1)</f>
        <v>15</v>
      </c>
      <c r="AA39" s="151">
        <f>_xlfn.RANK.AVG(AA21,(AA7:AA21,AA23:AA35),1)</f>
        <v>16</v>
      </c>
      <c r="AB39" s="151">
        <f>_xlfn.RANK.AVG(AB21,(AB7:AB21,AB23:AB35),1)</f>
        <v>17</v>
      </c>
      <c r="AC39" s="151">
        <f>_xlfn.RANK.AVG(AC21,(AC7:AC21,AC23:AC35),1)</f>
        <v>20</v>
      </c>
      <c r="AD39" s="151">
        <f>_xlfn.RANK.AVG(AD21,(AD7:AD21,AD23:AD35),1)</f>
        <v>20</v>
      </c>
      <c r="AE39" s="151">
        <f>_xlfn.RANK.AVG(AE21,(AE7:AE21,AE23:AE35),1)</f>
        <v>23</v>
      </c>
      <c r="AF39" s="151">
        <f>_xlfn.RANK.AVG(AF21,(AF7:AF21,AF23:AF35),1)</f>
        <v>17</v>
      </c>
      <c r="AG39" s="151">
        <f>_xlfn.RANK.AVG(AG21,(AG7:AG21,AG23:AG35),1)</f>
        <v>17</v>
      </c>
      <c r="AH39" s="151">
        <f>_xlfn.RANK.AVG(AH21,(AH7:AH21,AH23:AH35),1)</f>
        <v>19</v>
      </c>
      <c r="AI39" s="151">
        <f>_xlfn.RANK.AVG(AI21,(AI7:AI21,AI23:AI35),1)</f>
        <v>23</v>
      </c>
      <c r="AJ39" s="151">
        <f>_xlfn.RANK.AVG(AJ21,(AJ7:AJ21,AJ23:AJ35),1)</f>
        <v>23</v>
      </c>
      <c r="AK39" s="151">
        <f>_xlfn.RANK.AVG(AK21,(AK7:AK21,AK23:AK35),1)</f>
        <v>25</v>
      </c>
      <c r="AL39" s="151">
        <f>_xlfn.RANK.AVG(AL21,(AL7:AL21,AL23:AL35),1)</f>
        <v>27</v>
      </c>
      <c r="AM39" s="151">
        <f>_xlfn.RANK.AVG(AM21,(AM7:AM21,AM23:AM35),1)</f>
        <v>25</v>
      </c>
      <c r="AN39" s="151">
        <f>_xlfn.RANK.AVG(AN21,(AN7:AN21,AN23:AN35),1)</f>
        <v>23</v>
      </c>
      <c r="AP39" s="151">
        <f>_xlfn.RANK.AVG(AP21,(AP7:AP21,AP23:AP35),1)</f>
        <v>14</v>
      </c>
      <c r="AQ39" s="151">
        <f>_xlfn.RANK.AVG(AQ21,(AQ7:AQ21,AQ23:AQ35),1)</f>
        <v>17</v>
      </c>
      <c r="AR39" s="151">
        <f>_xlfn.RANK.AVG(AR21,(AR7:AR21,AR23:AR35),1)</f>
        <v>18</v>
      </c>
      <c r="AS39" s="151">
        <f>_xlfn.RANK.AVG(AS21,(AS7:AS21,AS23:AS35),1)</f>
        <v>17</v>
      </c>
      <c r="AT39" s="151">
        <f>_xlfn.RANK.AVG(AT21,(AT7:AT21,AT23:AT35),1)</f>
        <v>16</v>
      </c>
      <c r="AU39" s="151">
        <f>_xlfn.RANK.AVG(AU21,(AU7:AU21,AU23:AU35),1)</f>
        <v>14</v>
      </c>
      <c r="AV39" s="151">
        <f>_xlfn.RANK.AVG(AV21,(AV7:AV21,AV23:AV35),1)</f>
        <v>14</v>
      </c>
      <c r="AW39" s="151">
        <f>_xlfn.RANK.AVG(AW21,(AW7:AW21,AW23:AW35),1)</f>
        <v>12</v>
      </c>
      <c r="AX39" s="151">
        <f>_xlfn.RANK.AVG(AX21,(AX7:AX21,AX23:AX35),1)</f>
        <v>12</v>
      </c>
      <c r="AY39" s="151">
        <f>_xlfn.RANK.AVG(AY21,(AY7:AY21,AY23:AY35),1)</f>
        <v>14</v>
      </c>
      <c r="AZ39" s="151">
        <f>_xlfn.RANK.AVG(AZ21,(AZ7:AZ21,AZ23:AZ35),1)</f>
        <v>13</v>
      </c>
      <c r="BA39" s="151">
        <f>_xlfn.RANK.AVG(BA21,(BA7:BA21,BA23:BA35),1)</f>
        <v>13</v>
      </c>
      <c r="BB39" s="151">
        <f>_xlfn.RANK.AVG(BB21,(BB7:BB21,BB23:BB35),1)</f>
        <v>19</v>
      </c>
      <c r="BC39" s="151">
        <f>_xlfn.RANK.AVG(BC21,(BC7:BC21,BC23:BC35),1)</f>
        <v>18</v>
      </c>
      <c r="BD39" s="151">
        <f>_xlfn.RANK.AVG(BD21,(BD7:BD21,BD23:BD35),1)</f>
        <v>17</v>
      </c>
      <c r="BE39" s="151">
        <f>_xlfn.RANK.AVG(BE21,(BE7:BE21,BE23:BE35),1)</f>
        <v>17</v>
      </c>
      <c r="BF39" s="151">
        <f>_xlfn.RANK.AVG(BF21,(BF7:BF21,BF23:BF35),1)</f>
        <v>15</v>
      </c>
      <c r="BG39" s="151">
        <f>_xlfn.RANK.AVG(BG21,(BG7:BG21,BG23:BG35),1)</f>
        <v>15</v>
      </c>
      <c r="BH39" s="151">
        <f>_xlfn.RANK.AVG(BH21,(BH7:BH21,BH23:BH35),1)</f>
        <v>17</v>
      </c>
      <c r="BI39" s="151">
        <f>_xlfn.RANK.AVG(BI21,(BI7:BI21,BI23:BI35),1)</f>
        <v>14</v>
      </c>
      <c r="BJ39" s="151">
        <f>_xlfn.RANK.AVG(BJ21,(BJ7:BJ21,BJ23:BJ35),1)</f>
        <v>14</v>
      </c>
      <c r="BK39" s="151">
        <f>_xlfn.RANK.AVG(BK21,(BK7:BK21,BK23:BK35),1)</f>
        <v>17</v>
      </c>
      <c r="BL39" s="151">
        <f>_xlfn.RANK.AVG(BL21,(BL7:BL21,BL23:BL35),1)</f>
        <v>17</v>
      </c>
      <c r="BM39" s="151">
        <f>_xlfn.RANK.AVG(BM21,(BM7:BM21,BM23:BM35),1)</f>
        <v>15</v>
      </c>
      <c r="BN39" s="151">
        <f>_xlfn.RANK.AVG(BN21,(BN7:BN21,BN23:BN35),1)</f>
        <v>12</v>
      </c>
      <c r="BO39" s="151">
        <f>_xlfn.RANK.AVG(BO21,(BO7:BO21,BO23:BO35),1)</f>
        <v>13</v>
      </c>
      <c r="BP39" s="151">
        <f>_xlfn.RANK.AVG(BP21,(BP7:BP21,BP23:BP35),1)</f>
        <v>14</v>
      </c>
      <c r="BQ39" s="151">
        <f>_xlfn.RANK.AVG(BQ21,(BQ7:BQ21,BQ23:BQ35),1)</f>
        <v>16</v>
      </c>
      <c r="BR39" s="151">
        <f>_xlfn.RANK.AVG(BR21,(BR7:BR21,BR23:BR35),1)</f>
        <v>16</v>
      </c>
      <c r="BS39" s="151">
        <f>_xlfn.RANK.AVG(BS21,(BS7:BS21,BS23:BS35),1)</f>
        <v>15</v>
      </c>
      <c r="BT39" s="151">
        <f>_xlfn.RANK.AVG(BT21,(BT7:BT21,BT23:BT35),1)</f>
        <v>12</v>
      </c>
      <c r="BU39" s="151">
        <f>_xlfn.RANK.AVG(BU21,(BU7:BU21,BU23:BU35),1)</f>
        <v>11</v>
      </c>
      <c r="BV39" s="151">
        <f>_xlfn.RANK.AVG(BV21,(BV7:BV21,BV23:BV35),1)</f>
        <v>10</v>
      </c>
      <c r="BW39" s="151">
        <f>_xlfn.RANK.AVG(BW21,(BW7:BW21,BW23:BW35),1)</f>
        <v>15</v>
      </c>
      <c r="BX39" s="151">
        <f>_xlfn.RANK.AVG(BX21,(BX7:BX21,BX23:BX35),1)</f>
        <v>15</v>
      </c>
      <c r="BY39" s="151">
        <f>_xlfn.RANK.AVG(BY21,(BY7:BY21,BY23:BY35),1)</f>
        <v>19</v>
      </c>
      <c r="BZ39" s="151">
        <f>_xlfn.RANK.AVG(BZ21,(BZ7:BZ21,BZ23:BZ35),1)</f>
        <v>22</v>
      </c>
      <c r="CA39" s="151">
        <f>_xlfn.RANK.AVG(CA21,(CA7:CA21,CA23:CA35),1)</f>
        <v>16</v>
      </c>
      <c r="CB39" s="151">
        <f>_xlfn.RANK.AVG(CB21,(CB7:CB21,CB23:CB35),1)</f>
        <v>16</v>
      </c>
    </row>
    <row r="40" spans="1:80" ht="12.75" thickBot="1" thickTop="1">
      <c r="A40" s="56" t="s">
        <v>38</v>
      </c>
      <c r="B40" s="152">
        <f>_xlfn.RANK.AVG(B21,(B11,B12,B15,B21,B24,B27,B35),1)</f>
        <v>2</v>
      </c>
      <c r="C40" s="152">
        <f>_xlfn.RANK.AVG(C21,(C11,C12,C15,C21,C24,C27,C35),1)</f>
        <v>3</v>
      </c>
      <c r="D40" s="152">
        <f>_xlfn.RANK.AVG(D21,(D11,D12,D15,D21,D24,D27,D35),1)</f>
        <v>3</v>
      </c>
      <c r="E40" s="152">
        <f>_xlfn.RANK.AVG(E21,(E11,E12,E15,E21,E24,E27,E35),1)</f>
        <v>3</v>
      </c>
      <c r="F40" s="152">
        <f>_xlfn.RANK.AVG(F21,(F11,F12,F15,F21,F24,F27,F35),1)</f>
        <v>3</v>
      </c>
      <c r="G40" s="152">
        <f>_xlfn.RANK.AVG(G21,(G11,G12,G15,G21,G24,G27,G35),1)</f>
        <v>2</v>
      </c>
      <c r="H40" s="152">
        <f>_xlfn.RANK.AVG(H21,(H11,H12,H15,H21,H24,H27,H35),1)</f>
        <v>2</v>
      </c>
      <c r="I40" s="152">
        <f>_xlfn.RANK.AVG(I21,(I11,I12,I15,I21,I24,I27,I35),1)</f>
        <v>2</v>
      </c>
      <c r="J40" s="152">
        <f>_xlfn.RANK.AVG(J21,(J11,J12,J15,J21,J24,J27,J35),1)</f>
        <v>2</v>
      </c>
      <c r="K40" s="152">
        <f>_xlfn.RANK.AVG(K21,(K11,K12,K15,K21,K24,K27,K35),1)</f>
        <v>2</v>
      </c>
      <c r="L40" s="152">
        <f>_xlfn.RANK.AVG(L21,(L11,L12,L15,L21,L24,L27,L35),1)</f>
        <v>2</v>
      </c>
      <c r="M40" s="152">
        <f>_xlfn.RANK.AVG(M21,(M11,M12,M15,M21,M24,M27,M35),1)</f>
        <v>3</v>
      </c>
      <c r="N40" s="152">
        <f>_xlfn.RANK.AVG(N21,(N11,N12,N15,N21,N24,N27,N35),1)</f>
        <v>4</v>
      </c>
      <c r="O40" s="152">
        <f>_xlfn.RANK.AVG(O21,(O11,O12,O15,O21,O24,O27,O35),1)</f>
        <v>4</v>
      </c>
      <c r="P40" s="152">
        <f>_xlfn.RANK.AVG(P21,(P11,P12,P15,P21,P24,P27,P35),1)</f>
        <v>3</v>
      </c>
      <c r="Q40" s="152">
        <f>_xlfn.RANK.AVG(Q21,(Q11,Q12,Q15,Q21,Q24,Q27,Q35),1)</f>
        <v>2</v>
      </c>
      <c r="R40" s="152">
        <f>_xlfn.RANK.AVG(R21,(R11,R12,R15,R21,R24,R27,R35),1)</f>
        <v>2</v>
      </c>
      <c r="S40" s="152">
        <f>_xlfn.RANK.AVG(S21,(S11,S12,S15,S21,S24,S27,S35),1)</f>
        <v>2</v>
      </c>
      <c r="T40" s="152">
        <f>_xlfn.RANK.AVG(T21,(T11,T12,T15,T21,T24,T27,T35),1)</f>
        <v>4</v>
      </c>
      <c r="U40" s="152">
        <f>_xlfn.RANK.AVG(U21,(U11,U12,U15,U21,U24,U27,U35),1)</f>
        <v>4</v>
      </c>
      <c r="V40" s="152">
        <f>_xlfn.RANK.AVG(V21,(V11,V12,V15,V21,V24,V27,V35),1)</f>
        <v>4</v>
      </c>
      <c r="W40" s="152">
        <f>_xlfn.RANK.AVG(W21,(W11,W12,W15,W21,W24,W27,W35),1)</f>
        <v>3</v>
      </c>
      <c r="X40" s="152">
        <f>_xlfn.RANK.AVG(X21,(X11,X12,X15,X21,X24,X27,X35),1)</f>
        <v>3</v>
      </c>
      <c r="Y40" s="152">
        <f>_xlfn.RANK.AVG(Y21,(Y11,Y12,Y15,Y21,Y24,Y27,Y35),1)</f>
        <v>3</v>
      </c>
      <c r="Z40" s="152">
        <f>_xlfn.RANK.AVG(Z21,(Z11,Z12,Z15,Z21,Z24,Z27,Z35),1)</f>
        <v>3</v>
      </c>
      <c r="AA40" s="152">
        <f>_xlfn.RANK.AVG(AA21,(AA11,AA12,AA15,AA21,AA24,AA27,AA35),1)</f>
        <v>3</v>
      </c>
      <c r="AB40" s="152">
        <f>_xlfn.RANK.AVG(AB21,(AB11,AB12,AB15,AB21,AB24,AB27,AB35),1)</f>
        <v>4</v>
      </c>
      <c r="AC40" s="152">
        <f>_xlfn.RANK.AVG(AC21,(AC11,AC12,AC15,AC21,AC24,AC27,AC35),1)</f>
        <v>6</v>
      </c>
      <c r="AD40" s="152">
        <f>_xlfn.RANK.AVG(AD21,(AD11,AD12,AD15,AD21,AD24,AD27,AD35),1)</f>
        <v>6</v>
      </c>
      <c r="AE40" s="152">
        <f>_xlfn.RANK.AVG(AE21,(AE11,AE12,AE15,AE21,AE24,AE27,AE35),1)</f>
        <v>6</v>
      </c>
      <c r="AF40" s="152">
        <f>_xlfn.RANK.AVG(AF21,(AF11,AF12,AF15,AF21,AF24,AF27,AF35),1)</f>
        <v>4</v>
      </c>
      <c r="AG40" s="152">
        <f>_xlfn.RANK.AVG(AG21,(AG11,AG12,AG15,AG21,AG24,AG27,AG35),1)</f>
        <v>4</v>
      </c>
      <c r="AH40" s="152">
        <f>_xlfn.RANK.AVG(AH21,(AH11,AH12,AH15,AH21,AH24,AH27,AH35),1)</f>
        <v>5</v>
      </c>
      <c r="AI40" s="152">
        <f>_xlfn.RANK.AVG(AI21,(AI11,AI12,AI15,AI21,AI24,AI27,AI35),1)</f>
        <v>6</v>
      </c>
      <c r="AJ40" s="152">
        <f>_xlfn.RANK.AVG(AJ21,(AJ11,AJ12,AJ15,AJ21,AJ24,AJ27,AJ35),1)</f>
        <v>6</v>
      </c>
      <c r="AK40" s="152">
        <f>_xlfn.RANK.AVG(AK21,(AK11,AK12,AK15,AK21,AK24,AK27,AK35),1)</f>
        <v>7</v>
      </c>
      <c r="AL40" s="152">
        <f>_xlfn.RANK.AVG(AL21,(AL11,AL12,AL15,AL21,AL24,AL27,AL35),1)</f>
        <v>7</v>
      </c>
      <c r="AM40" s="152">
        <f>_xlfn.RANK.AVG(AM21,(AM11,AM12,AM15,AM21,AM24,AM27,AM35),1)</f>
        <v>6</v>
      </c>
      <c r="AN40" s="152">
        <f>_xlfn.RANK.AVG(AN21,(AN11,AN12,AN15,AN21,AN24,AN27,AN35),1)</f>
        <v>7</v>
      </c>
      <c r="AP40" s="152">
        <f>_xlfn.RANK.AVG(AP21,(AP11,AP12,AP15,AP21,AP24,AP27,AP35),1)</f>
        <v>4</v>
      </c>
      <c r="AQ40" s="152">
        <f>_xlfn.RANK.AVG(AQ21,(AQ11,AQ12,AQ15,AQ21,AQ24,AQ27,AQ35),1)</f>
        <v>4</v>
      </c>
      <c r="AR40" s="152">
        <f>_xlfn.RANK.AVG(AR21,(AR11,AR12,AR15,AR21,AR24,AR27,AR35),1)</f>
        <v>5</v>
      </c>
      <c r="AS40" s="152">
        <f>_xlfn.RANK.AVG(AS21,(AS11,AS12,AS15,AS21,AS24,AS27,AS35),1)</f>
        <v>4</v>
      </c>
      <c r="AT40" s="152">
        <f>_xlfn.RANK.AVG(AT21,(AT11,AT12,AT15,AT21,AT24,AT27,AT35),1)</f>
        <v>4</v>
      </c>
      <c r="AU40" s="152">
        <f>_xlfn.RANK.AVG(AU21,(AU11,AU12,AU15,AU21,AU24,AU27,AU35),1)</f>
        <v>3</v>
      </c>
      <c r="AV40" s="152">
        <f>_xlfn.RANK.AVG(AV21,(AV11,AV12,AV15,AV21,AV24,AV27,AV35),1)</f>
        <v>3</v>
      </c>
      <c r="AW40" s="152">
        <f>_xlfn.RANK.AVG(AW21,(AW11,AW12,AW15,AW21,AW24,AW27,AW35),1)</f>
        <v>3</v>
      </c>
      <c r="AX40" s="152">
        <f>_xlfn.RANK.AVG(AX21,(AX11,AX12,AX15,AX21,AX24,AX27,AX35),1)</f>
        <v>3</v>
      </c>
      <c r="AY40" s="152">
        <f>_xlfn.RANK.AVG(AY21,(AY11,AY12,AY15,AY21,AY24,AY27,AY35),1)</f>
        <v>4</v>
      </c>
      <c r="AZ40" s="152">
        <f>_xlfn.RANK.AVG(AZ21,(AZ11,AZ12,AZ15,AZ21,AZ24,AZ27,AZ35),1)</f>
        <v>4</v>
      </c>
      <c r="BA40" s="152">
        <f>_xlfn.RANK.AVG(BA21,(BA11,BA12,BA15,BA21,BA24,BA27,BA35),1)</f>
        <v>3</v>
      </c>
      <c r="BB40" s="152">
        <f>_xlfn.RANK.AVG(BB21,(BB11,BB12,BB15,BB21,BB24,BB27,BB35),1)</f>
        <v>3</v>
      </c>
      <c r="BC40" s="152">
        <f>_xlfn.RANK.AVG(BC21,(BC11,BC12,BC15,BC21,BC24,BC27,BC35),1)</f>
        <v>3</v>
      </c>
      <c r="BD40" s="152">
        <f>_xlfn.RANK.AVG(BD21,(BD11,BD12,BD15,BD21,BD24,BD27,BD35),1)</f>
        <v>3</v>
      </c>
      <c r="BE40" s="152">
        <f>_xlfn.RANK.AVG(BE21,(BE11,BE12,BE15,BE21,BE24,BE27,BE35),1)</f>
        <v>3</v>
      </c>
      <c r="BF40" s="152">
        <f>_xlfn.RANK.AVG(BF21,(BF11,BF12,BF15,BF21,BF24,BF27,BF35),1)</f>
        <v>3</v>
      </c>
      <c r="BG40" s="152">
        <f>_xlfn.RANK.AVG(BG21,(BG11,BG12,BG15,BG21,BG24,BG27,BG35),1)</f>
        <v>3</v>
      </c>
      <c r="BH40" s="152">
        <f>_xlfn.RANK.AVG(BH21,(BH11,BH12,BH15,BH21,BH24,BH27,BH35),1)</f>
        <v>3</v>
      </c>
      <c r="BI40" s="152">
        <f>_xlfn.RANK.AVG(BI21,(BI11,BI12,BI15,BI21,BI24,BI27,BI35),1)</f>
        <v>3</v>
      </c>
      <c r="BJ40" s="152">
        <f>_xlfn.RANK.AVG(BJ21,(BJ11,BJ12,BJ15,BJ21,BJ24,BJ27,BJ35),1)</f>
        <v>3</v>
      </c>
      <c r="BK40" s="152">
        <f>_xlfn.RANK.AVG(BK21,(BK11,BK12,BK15,BK21,BK24,BK27,BK35),1)</f>
        <v>4</v>
      </c>
      <c r="BL40" s="152">
        <f>_xlfn.RANK.AVG(BL21,(BL11,BL12,BL15,BL21,BL24,BL27,BL35),1)</f>
        <v>4</v>
      </c>
      <c r="BM40" s="152">
        <f>_xlfn.RANK.AVG(BM21,(BM11,BM12,BM15,BM21,BM24,BM27,BM35),1)</f>
        <v>4</v>
      </c>
      <c r="BN40" s="152">
        <f>_xlfn.RANK.AVG(BN21,(BN11,BN12,BN15,BN21,BN24,BN27,BN35),1)</f>
        <v>3</v>
      </c>
      <c r="BO40" s="152">
        <f>_xlfn.RANK.AVG(BO21,(BO11,BO12,BO15,BO21,BO24,BO27,BO35),1)</f>
        <v>3</v>
      </c>
      <c r="BP40" s="152">
        <f>_xlfn.RANK.AVG(BP21,(BP11,BP12,BP15,BP21,BP24,BP27,BP35),1)</f>
        <v>4</v>
      </c>
      <c r="BQ40" s="152">
        <f>_xlfn.RANK.AVG(BQ21,(BQ11,BQ12,BQ15,BQ21,BQ24,BQ27,BQ35),1)</f>
        <v>5</v>
      </c>
      <c r="BR40" s="152">
        <f>_xlfn.RANK.AVG(BR21,(BR11,BR12,BR15,BR21,BR24,BR27,BR35),1)</f>
        <v>5</v>
      </c>
      <c r="BS40" s="152">
        <f>_xlfn.RANK.AVG(BS21,(BS11,BS12,BS15,BS21,BS24,BS27,BS35),1)</f>
        <v>5</v>
      </c>
      <c r="BT40" s="152">
        <f>_xlfn.RANK.AVG(BT21,(BT11,BT12,BT15,BT21,BT24,BT27,BT35),1)</f>
        <v>4</v>
      </c>
      <c r="BU40" s="152">
        <f>_xlfn.RANK.AVG(BU21,(BU11,BU12,BU15,BU21,BU24,BU27,BU35),1)</f>
        <v>4</v>
      </c>
      <c r="BV40" s="152">
        <f>_xlfn.RANK.AVG(BV21,(BV11,BV12,BV15,BV21,BV24,BV27,BV35),1)</f>
        <v>4</v>
      </c>
      <c r="BW40" s="152">
        <f>_xlfn.RANK.AVG(BW21,(BW11,BW12,BW15,BW21,BW24,BW27,BW35),1)</f>
        <v>4</v>
      </c>
      <c r="BX40" s="152">
        <f>_xlfn.RANK.AVG(BX21,(BX11,BX12,BX15,BX21,BX24,BX27,BX35),1)</f>
        <v>4</v>
      </c>
      <c r="BY40" s="152">
        <f>_xlfn.RANK.AVG(BY21,(BY11,BY12,BY15,BY21,BY24,BY27,BY35),1)</f>
        <v>5</v>
      </c>
      <c r="BZ40" s="152">
        <f>_xlfn.RANK.AVG(BZ21,(BZ11,BZ12,BZ15,BZ21,BZ24,BZ27,BZ35),1)</f>
        <v>5</v>
      </c>
      <c r="CA40" s="152">
        <f>_xlfn.RANK.AVG(CA21,(CA11,CA12,CA15,CA21,CA24,CA27,CA35),1)</f>
        <v>4</v>
      </c>
      <c r="CB40" s="152">
        <f>_xlfn.RANK.AVG(CB21,(CB11,CB12,CB15,CB21,CB24,CB27,CB35),1)</f>
        <v>4</v>
      </c>
    </row>
    <row r="41" spans="1:40" ht="13.5" thickTop="1">
      <c r="A41" s="42"/>
      <c r="B41" s="42"/>
      <c r="C41" s="42"/>
      <c r="D41" s="42"/>
      <c r="E41" s="42"/>
      <c r="F41" s="42"/>
      <c r="G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 ht="12.75">
      <c r="A42" s="42"/>
      <c r="B42" s="42"/>
      <c r="C42" s="42"/>
      <c r="D42" s="42"/>
      <c r="E42" s="42"/>
      <c r="F42" s="42"/>
      <c r="G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 ht="12.75">
      <c r="A43" s="42"/>
      <c r="B43" s="42"/>
      <c r="C43" s="42"/>
      <c r="D43" s="42"/>
      <c r="E43" s="42"/>
      <c r="F43" s="42"/>
      <c r="G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2:40" ht="12">
      <c r="B44" s="42"/>
      <c r="C44" s="42"/>
      <c r="D44" s="42"/>
      <c r="E44" s="42"/>
      <c r="F44" s="42"/>
      <c r="G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 ht="12">
      <c r="A45" s="42"/>
      <c r="B45" s="42"/>
      <c r="C45" s="42"/>
      <c r="D45" s="42"/>
      <c r="E45" s="42"/>
      <c r="F45" s="42"/>
      <c r="G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1:40" ht="12">
      <c r="A46" s="42"/>
      <c r="B46" s="42"/>
      <c r="C46" s="42"/>
      <c r="D46" s="42"/>
      <c r="E46" s="42"/>
      <c r="F46" s="42"/>
      <c r="G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32" ht="12">
      <c r="A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AA47" s="42"/>
      <c r="AB47" s="42"/>
      <c r="AC47" s="42"/>
      <c r="AD47" s="42"/>
      <c r="AE47" s="42"/>
      <c r="AF47" s="42"/>
    </row>
    <row r="48" spans="1:32" ht="12">
      <c r="A48" s="42"/>
      <c r="AA48" s="42"/>
      <c r="AB48" s="42"/>
      <c r="AC48" s="42"/>
      <c r="AD48" s="42"/>
      <c r="AE48" s="42"/>
      <c r="AF48" s="42"/>
    </row>
    <row r="51" ht="12">
      <c r="A51" s="280" t="s">
        <v>84</v>
      </c>
    </row>
    <row r="53" spans="24:27" ht="12">
      <c r="X53" s="42"/>
      <c r="Y53" s="42"/>
      <c r="Z53" s="42"/>
      <c r="AA53" s="42"/>
    </row>
  </sheetData>
  <sheetProtection/>
  <mergeCells count="4">
    <mergeCell ref="B3:AI3"/>
    <mergeCell ref="B4:AI4"/>
    <mergeCell ref="AP3:BW3"/>
    <mergeCell ref="AP4:BW4"/>
  </mergeCells>
  <conditionalFormatting sqref="BX29">
    <cfRule type="expression" priority="12" dxfId="0">
      <formula>CU29:DG178=1</formula>
    </cfRule>
  </conditionalFormatting>
  <conditionalFormatting sqref="AJ16">
    <cfRule type="expression" priority="13" dxfId="0">
      <formula>BJ16:BV165=1</formula>
    </cfRule>
  </conditionalFormatting>
  <conditionalFormatting sqref="AK16:AL16">
    <cfRule type="expression" priority="10" dxfId="0">
      <formula>BJ16:BV165=1</formula>
    </cfRule>
  </conditionalFormatting>
  <conditionalFormatting sqref="BY29">
    <cfRule type="expression" priority="7" dxfId="0">
      <formula>CV29:DH178=1</formula>
    </cfRule>
  </conditionalFormatting>
  <conditionalFormatting sqref="BZ29">
    <cfRule type="expression" priority="6" dxfId="0">
      <formula>CW29:DI178=1</formula>
    </cfRule>
  </conditionalFormatting>
  <conditionalFormatting sqref="AM16">
    <cfRule type="expression" priority="2" dxfId="0">
      <formula>BK16:BW165=1</formula>
    </cfRule>
  </conditionalFormatting>
  <conditionalFormatting sqref="CA29">
    <cfRule type="expression" priority="1" dxfId="0">
      <formula>CW29:DI178=1</formula>
    </cfRule>
  </conditionalFormatting>
  <hyperlinks>
    <hyperlink ref="A51" location="Contents!A1" display="Return to Contents Page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2" r:id="rId2"/>
  <headerFooter alignWithMargins="0">
    <oddFooter>&amp;C62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showGridLines="0" zoomScale="75" zoomScaleNormal="75" zoomScalePageLayoutView="0" workbookViewId="0" topLeftCell="O13">
      <selection activeCell="AJ19" sqref="AJ19"/>
    </sheetView>
  </sheetViews>
  <sheetFormatPr defaultColWidth="9.140625" defaultRowHeight="12.75"/>
  <cols>
    <col min="1" max="1" width="17.00390625" style="34" customWidth="1"/>
    <col min="2" max="10" width="10.57421875" style="106" customWidth="1"/>
    <col min="11" max="16" width="10.57421875" style="193" customWidth="1"/>
    <col min="17" max="17" width="3.00390625" style="106" customWidth="1"/>
    <col min="18" max="26" width="10.57421875" style="106" customWidth="1"/>
    <col min="27" max="27" width="10.57421875" style="193" customWidth="1"/>
    <col min="28" max="29" width="11.421875" style="198" customWidth="1"/>
    <col min="30" max="32" width="12.00390625" style="34" bestFit="1" customWidth="1"/>
    <col min="33" max="16384" width="9.140625" style="34" customWidth="1"/>
  </cols>
  <sheetData>
    <row r="1" ht="15">
      <c r="A1" s="102" t="s">
        <v>73</v>
      </c>
    </row>
    <row r="2" ht="15">
      <c r="A2" s="102" t="s">
        <v>25</v>
      </c>
    </row>
    <row r="3" spans="1:32" ht="12">
      <c r="A3" s="233"/>
      <c r="B3" s="298" t="s">
        <v>26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35"/>
      <c r="R3" s="298" t="s">
        <v>27</v>
      </c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</row>
    <row r="4" spans="1:32" s="103" customFormat="1" ht="12">
      <c r="A4" s="229"/>
      <c r="B4" s="117" t="s">
        <v>54</v>
      </c>
      <c r="C4" s="117" t="s">
        <v>55</v>
      </c>
      <c r="D4" s="117" t="s">
        <v>56</v>
      </c>
      <c r="E4" s="117" t="s">
        <v>57</v>
      </c>
      <c r="F4" s="117" t="s">
        <v>46</v>
      </c>
      <c r="G4" s="117" t="s">
        <v>58</v>
      </c>
      <c r="H4" s="118" t="s">
        <v>47</v>
      </c>
      <c r="I4" s="118" t="s">
        <v>49</v>
      </c>
      <c r="J4" s="118" t="s">
        <v>52</v>
      </c>
      <c r="K4" s="118" t="s">
        <v>53</v>
      </c>
      <c r="L4" s="118" t="s">
        <v>77</v>
      </c>
      <c r="M4" s="118" t="s">
        <v>115</v>
      </c>
      <c r="N4" s="264" t="s">
        <v>122</v>
      </c>
      <c r="O4" s="264" t="s">
        <v>127</v>
      </c>
      <c r="P4" s="264" t="s">
        <v>128</v>
      </c>
      <c r="Q4" s="228"/>
      <c r="R4" s="117" t="s">
        <v>54</v>
      </c>
      <c r="S4" s="117" t="s">
        <v>55</v>
      </c>
      <c r="T4" s="117" t="s">
        <v>56</v>
      </c>
      <c r="U4" s="117" t="s">
        <v>57</v>
      </c>
      <c r="V4" s="117" t="s">
        <v>46</v>
      </c>
      <c r="W4" s="117" t="s">
        <v>58</v>
      </c>
      <c r="X4" s="118" t="s">
        <v>47</v>
      </c>
      <c r="Y4" s="118" t="s">
        <v>49</v>
      </c>
      <c r="Z4" s="118" t="s">
        <v>52</v>
      </c>
      <c r="AA4" s="118" t="s">
        <v>53</v>
      </c>
      <c r="AB4" s="118" t="s">
        <v>77</v>
      </c>
      <c r="AC4" s="221" t="s">
        <v>115</v>
      </c>
      <c r="AD4" s="221" t="s">
        <v>122</v>
      </c>
      <c r="AE4" s="264" t="s">
        <v>127</v>
      </c>
      <c r="AF4" s="221" t="s">
        <v>128</v>
      </c>
    </row>
    <row r="5" spans="1:32" ht="12">
      <c r="A5" s="230"/>
      <c r="B5" s="122"/>
      <c r="C5" s="122"/>
      <c r="D5" s="122"/>
      <c r="E5" s="122"/>
      <c r="F5" s="122"/>
      <c r="G5" s="122"/>
      <c r="H5" s="122"/>
      <c r="I5" s="122"/>
      <c r="J5" s="122"/>
      <c r="K5" s="194"/>
      <c r="L5" s="194"/>
      <c r="M5" s="194"/>
      <c r="N5" s="194"/>
      <c r="O5" s="194"/>
      <c r="P5" s="227"/>
      <c r="Q5" s="259"/>
      <c r="R5" s="119"/>
      <c r="S5" s="119"/>
      <c r="T5" s="119"/>
      <c r="U5" s="119"/>
      <c r="V5" s="119"/>
      <c r="W5" s="119"/>
      <c r="X5" s="119"/>
      <c r="Y5" s="119"/>
      <c r="Z5" s="119"/>
      <c r="AA5" s="197"/>
      <c r="AB5" s="199"/>
      <c r="AC5" s="199"/>
      <c r="AD5" s="199"/>
      <c r="AE5" s="199"/>
      <c r="AF5" s="222"/>
    </row>
    <row r="6" spans="1:32" ht="14.25">
      <c r="A6" s="231" t="s">
        <v>62</v>
      </c>
      <c r="B6" s="90">
        <v>0.035072450764882745</v>
      </c>
      <c r="C6" s="90">
        <v>0.0543670469123816</v>
      </c>
      <c r="D6" s="22" t="s">
        <v>75</v>
      </c>
      <c r="E6" s="22" t="s">
        <v>75</v>
      </c>
      <c r="F6" s="22" t="s">
        <v>75</v>
      </c>
      <c r="G6" s="22" t="s">
        <v>75</v>
      </c>
      <c r="H6" s="22" t="s">
        <v>75</v>
      </c>
      <c r="I6" s="22" t="s">
        <v>75</v>
      </c>
      <c r="J6" s="22" t="s">
        <v>75</v>
      </c>
      <c r="K6" s="22" t="s">
        <v>75</v>
      </c>
      <c r="L6" s="215">
        <v>0.04671814671814681</v>
      </c>
      <c r="M6" s="215">
        <v>0.0538546661748431</v>
      </c>
      <c r="N6" s="215">
        <v>-0.10115505775288756</v>
      </c>
      <c r="O6" s="258">
        <v>-0.037772585669782</v>
      </c>
      <c r="P6" s="288">
        <v>0.13961958721165532</v>
      </c>
      <c r="Q6" s="260"/>
      <c r="R6" s="90">
        <v>0.03507340946166404</v>
      </c>
      <c r="S6" s="90">
        <v>0.054373522458628885</v>
      </c>
      <c r="T6" s="22" t="s">
        <v>75</v>
      </c>
      <c r="U6" s="22" t="s">
        <v>75</v>
      </c>
      <c r="V6" s="22" t="s">
        <v>75</v>
      </c>
      <c r="W6" s="22" t="s">
        <v>75</v>
      </c>
      <c r="X6" s="22" t="s">
        <v>75</v>
      </c>
      <c r="Y6" s="22" t="s">
        <v>75</v>
      </c>
      <c r="Z6" s="22" t="s">
        <v>75</v>
      </c>
      <c r="AA6" s="22" t="s">
        <v>75</v>
      </c>
      <c r="AB6" s="215">
        <v>0.04668304668304673</v>
      </c>
      <c r="AC6" s="215">
        <v>0.05389000670690809</v>
      </c>
      <c r="AD6" s="215">
        <v>-0.10115505775288754</v>
      </c>
      <c r="AE6" s="127">
        <v>-0.037772585669781984</v>
      </c>
      <c r="AF6" s="224">
        <v>0.13814797100916085</v>
      </c>
    </row>
    <row r="7" spans="1:41" ht="14.25">
      <c r="A7" s="231" t="s">
        <v>0</v>
      </c>
      <c r="B7" s="90">
        <v>-0.02739726027397269</v>
      </c>
      <c r="C7" s="90">
        <v>0.06283856988082337</v>
      </c>
      <c r="D7" s="90">
        <v>-0.02344546381243626</v>
      </c>
      <c r="E7" s="90">
        <v>-0.018789144050104355</v>
      </c>
      <c r="F7" s="90">
        <v>0.1276595744680851</v>
      </c>
      <c r="G7" s="90">
        <v>0.19160377358490568</v>
      </c>
      <c r="H7" s="120">
        <v>0.04837305043147799</v>
      </c>
      <c r="I7" s="90">
        <v>0.06441625132155265</v>
      </c>
      <c r="J7" s="90">
        <v>0.012813054274565533</v>
      </c>
      <c r="K7" s="215">
        <v>-0.0005323769228613396</v>
      </c>
      <c r="L7" s="215">
        <v>-0.01904261283992159</v>
      </c>
      <c r="M7" s="215">
        <v>-0.05378564334859921</v>
      </c>
      <c r="N7" s="258">
        <v>-0.045916864877109546</v>
      </c>
      <c r="O7" s="258">
        <v>-0.021590135650632305</v>
      </c>
      <c r="P7" s="288">
        <v>-0.019201462475531058</v>
      </c>
      <c r="Q7" s="261"/>
      <c r="R7" s="90">
        <v>-0.022480058013052896</v>
      </c>
      <c r="S7" s="90">
        <v>0.05526706231453997</v>
      </c>
      <c r="T7" s="90">
        <v>-0.014411247803163524</v>
      </c>
      <c r="U7" s="90">
        <v>-0.00855920114122674</v>
      </c>
      <c r="V7" s="90">
        <v>0.1223021582733813</v>
      </c>
      <c r="W7" s="90">
        <v>0.126923076923077</v>
      </c>
      <c r="X7" s="120">
        <v>0.04687144482366314</v>
      </c>
      <c r="Y7" s="90">
        <v>0.056889806563790474</v>
      </c>
      <c r="Z7" s="90">
        <v>0.008158963549431996</v>
      </c>
      <c r="AA7" s="127">
        <v>0.007424896862267086</v>
      </c>
      <c r="AB7" s="127">
        <v>0.036795189139117127</v>
      </c>
      <c r="AC7" s="127">
        <v>-0.017764205017039153</v>
      </c>
      <c r="AD7" s="127">
        <v>-0.007408659258835825</v>
      </c>
      <c r="AE7" s="127">
        <v>0.009239182144591943</v>
      </c>
      <c r="AF7" s="224">
        <v>-0.023249213547817393</v>
      </c>
      <c r="AG7" s="126"/>
      <c r="AH7" s="126"/>
      <c r="AI7" s="126"/>
      <c r="AJ7" s="126"/>
      <c r="AK7" s="126"/>
      <c r="AL7" s="126"/>
      <c r="AM7" s="126"/>
      <c r="AN7" s="126"/>
      <c r="AO7" s="126"/>
    </row>
    <row r="8" spans="1:41" ht="14.25">
      <c r="A8" s="231" t="s">
        <v>1</v>
      </c>
      <c r="B8" s="22" t="s">
        <v>75</v>
      </c>
      <c r="C8" s="22" t="s">
        <v>75</v>
      </c>
      <c r="D8" s="22" t="s">
        <v>75</v>
      </c>
      <c r="E8" s="22" t="s">
        <v>75</v>
      </c>
      <c r="F8" s="22" t="s">
        <v>75</v>
      </c>
      <c r="G8" s="22" t="s">
        <v>75</v>
      </c>
      <c r="H8" s="120">
        <v>-0.09809663250366027</v>
      </c>
      <c r="I8" s="90">
        <v>0.034090909090909116</v>
      </c>
      <c r="J8" s="90">
        <v>0.09340659340659345</v>
      </c>
      <c r="K8" s="215">
        <v>0.03553481694185203</v>
      </c>
      <c r="L8" s="215">
        <v>-0.0020797227036395936</v>
      </c>
      <c r="M8" s="215">
        <v>0.12163945814518945</v>
      </c>
      <c r="N8" s="258">
        <v>0.087947479251827</v>
      </c>
      <c r="O8" s="258">
        <v>-0.03711715814641928</v>
      </c>
      <c r="P8" s="223">
        <v>0.07401079579046953</v>
      </c>
      <c r="Q8" s="261"/>
      <c r="R8" s="22" t="s">
        <v>75</v>
      </c>
      <c r="S8" s="22" t="s">
        <v>75</v>
      </c>
      <c r="T8" s="22" t="s">
        <v>75</v>
      </c>
      <c r="U8" s="22" t="s">
        <v>75</v>
      </c>
      <c r="V8" s="22" t="s">
        <v>75</v>
      </c>
      <c r="W8" s="22" t="s">
        <v>75</v>
      </c>
      <c r="X8" s="120">
        <v>-0.07870115575123822</v>
      </c>
      <c r="Y8" s="90">
        <v>0.044802867383512544</v>
      </c>
      <c r="Z8" s="90">
        <v>0.08633504859919951</v>
      </c>
      <c r="AA8" s="127">
        <v>0.023421052631578888</v>
      </c>
      <c r="AB8" s="127">
        <v>0.021856518385188997</v>
      </c>
      <c r="AC8" s="127">
        <v>-0.006592853548062418</v>
      </c>
      <c r="AD8" s="127">
        <v>0.0932164749987335</v>
      </c>
      <c r="AE8" s="127">
        <v>0.22443115992400037</v>
      </c>
      <c r="AF8" s="223">
        <v>0.07381401862084616</v>
      </c>
      <c r="AG8" s="126"/>
      <c r="AH8" s="126"/>
      <c r="AI8" s="126"/>
      <c r="AJ8" s="126"/>
      <c r="AK8" s="126"/>
      <c r="AL8" s="126"/>
      <c r="AM8" s="126"/>
      <c r="AN8" s="126"/>
      <c r="AO8" s="126"/>
    </row>
    <row r="9" spans="1:41" ht="14.25">
      <c r="A9" s="231" t="s">
        <v>17</v>
      </c>
      <c r="B9" s="120">
        <v>0.013123359580052493</v>
      </c>
      <c r="C9" s="120">
        <v>0.02461139896373046</v>
      </c>
      <c r="D9" s="120">
        <v>0.044247787610619475</v>
      </c>
      <c r="E9" s="90">
        <v>0.019370460048426255</v>
      </c>
      <c r="F9" s="90">
        <v>0.02612826603325419</v>
      </c>
      <c r="G9" s="120">
        <v>0.02546296296296283</v>
      </c>
      <c r="H9" s="120">
        <v>-0.0259593679458239</v>
      </c>
      <c r="I9" s="90">
        <v>0.024333719582850622</v>
      </c>
      <c r="J9" s="90">
        <v>0.08823529411764702</v>
      </c>
      <c r="K9" s="215">
        <v>0.0010395010395009804</v>
      </c>
      <c r="L9" s="215">
        <v>0.04257528556593986</v>
      </c>
      <c r="M9" s="258">
        <v>-0.0249003984063745</v>
      </c>
      <c r="N9" s="258">
        <v>0.1470888661899897</v>
      </c>
      <c r="O9" s="258">
        <v>0.12859899376669645</v>
      </c>
      <c r="P9" s="288">
        <v>-0.001841020443576882</v>
      </c>
      <c r="Q9" s="261"/>
      <c r="R9" s="90">
        <v>0.014184397163120602</v>
      </c>
      <c r="S9" s="90">
        <v>0.024475524475524577</v>
      </c>
      <c r="T9" s="90">
        <v>0.04323094425483501</v>
      </c>
      <c r="U9" s="90">
        <v>0.020719738276990092</v>
      </c>
      <c r="V9" s="90">
        <v>0.013888888888889011</v>
      </c>
      <c r="W9" s="90">
        <v>0.015806111696522653</v>
      </c>
      <c r="X9" s="120">
        <v>-0.01763485477178426</v>
      </c>
      <c r="Y9" s="90">
        <v>0.014783526927138241</v>
      </c>
      <c r="Z9" s="90">
        <v>0.08012486992715924</v>
      </c>
      <c r="AA9" s="127">
        <v>0.0067437379576108175</v>
      </c>
      <c r="AB9" s="127">
        <v>0.024880382775119562</v>
      </c>
      <c r="AC9" s="127">
        <v>0.017740429505135442</v>
      </c>
      <c r="AD9" s="127">
        <v>0.0871559633027523</v>
      </c>
      <c r="AE9" s="127">
        <v>0.18917018565400834</v>
      </c>
      <c r="AF9" s="224">
        <v>0.0039030159576511373</v>
      </c>
      <c r="AG9" s="126"/>
      <c r="AH9" s="126"/>
      <c r="AI9" s="126"/>
      <c r="AJ9" s="126"/>
      <c r="AK9" s="126"/>
      <c r="AL9" s="126"/>
      <c r="AM9" s="126"/>
      <c r="AN9" s="126"/>
      <c r="AO9" s="126"/>
    </row>
    <row r="10" spans="1:41" ht="14.25">
      <c r="A10" s="231" t="s">
        <v>33</v>
      </c>
      <c r="B10" s="120">
        <v>-0.04409603135717785</v>
      </c>
      <c r="C10" s="120">
        <v>0.06560738083034341</v>
      </c>
      <c r="D10" s="120">
        <v>0.022607022607022607</v>
      </c>
      <c r="E10" s="120">
        <v>0.09078080903104421</v>
      </c>
      <c r="F10" s="120">
        <v>0.0724450194049159</v>
      </c>
      <c r="G10" s="120">
        <v>0.09288299155609167</v>
      </c>
      <c r="H10" s="120">
        <v>0.12067696835908756</v>
      </c>
      <c r="I10" s="90">
        <v>0.005909389363099146</v>
      </c>
      <c r="J10" s="90">
        <v>0.05205613577023499</v>
      </c>
      <c r="K10" s="215">
        <v>0.04451682953311618</v>
      </c>
      <c r="L10" s="215">
        <v>0.02673002673002673</v>
      </c>
      <c r="M10" s="215">
        <v>-0.11187445762221579</v>
      </c>
      <c r="N10" s="258">
        <v>-0.00333849035094862</v>
      </c>
      <c r="O10" s="258">
        <v>0.020261437908496733</v>
      </c>
      <c r="P10" s="288">
        <v>0.0016015374759769379</v>
      </c>
      <c r="Q10" s="261"/>
      <c r="R10" s="90">
        <v>-0.04417670682730924</v>
      </c>
      <c r="S10" s="90">
        <v>0.046218487394957986</v>
      </c>
      <c r="T10" s="90">
        <v>0.01606425702811245</v>
      </c>
      <c r="U10" s="90">
        <v>0.09090909090909091</v>
      </c>
      <c r="V10" s="90">
        <v>0.07246376811594203</v>
      </c>
      <c r="W10" s="90">
        <v>0.10472972972972973</v>
      </c>
      <c r="X10" s="120">
        <v>0.11926605504587157</v>
      </c>
      <c r="Y10" s="90">
        <v>0.01366120218579235</v>
      </c>
      <c r="Z10" s="90">
        <v>0.05161725067385445</v>
      </c>
      <c r="AA10" s="127">
        <v>0.04421376393694733</v>
      </c>
      <c r="AB10" s="127">
        <v>0.0350392734413353</v>
      </c>
      <c r="AC10" s="127">
        <v>-0.11098594889429063</v>
      </c>
      <c r="AD10" s="127">
        <v>-0.003401133711237079</v>
      </c>
      <c r="AE10" s="127">
        <v>0.020342612419700215</v>
      </c>
      <c r="AF10" s="224">
        <v>0.0015739769150052466</v>
      </c>
      <c r="AG10" s="126"/>
      <c r="AH10" s="126"/>
      <c r="AI10" s="126"/>
      <c r="AJ10" s="126"/>
      <c r="AK10" s="126"/>
      <c r="AL10" s="126"/>
      <c r="AM10" s="126"/>
      <c r="AN10" s="126"/>
      <c r="AO10" s="126"/>
    </row>
    <row r="11" spans="1:41" ht="14.25">
      <c r="A11" s="231" t="s">
        <v>2</v>
      </c>
      <c r="B11" s="120">
        <v>0.002291825821237586</v>
      </c>
      <c r="C11" s="120">
        <v>0.051829268292682924</v>
      </c>
      <c r="D11" s="120">
        <v>0.082463768115942</v>
      </c>
      <c r="E11" s="120">
        <v>0.15812023028517877</v>
      </c>
      <c r="F11" s="120">
        <v>-0.039884393063583816</v>
      </c>
      <c r="G11" s="90">
        <v>0.13245033112582782</v>
      </c>
      <c r="H11" s="90">
        <v>-0.06539074960127592</v>
      </c>
      <c r="I11" s="90">
        <v>0.0022753128555176336</v>
      </c>
      <c r="J11" s="90">
        <v>0.09080590238365494</v>
      </c>
      <c r="K11" s="215">
        <v>0.009365244536940686</v>
      </c>
      <c r="L11" s="215">
        <v>-0.01958762886597938</v>
      </c>
      <c r="M11" s="215">
        <v>-0.18206098843322815</v>
      </c>
      <c r="N11" s="258">
        <v>-0.05200164554032865</v>
      </c>
      <c r="O11" s="22">
        <v>0.08382039842150237</v>
      </c>
      <c r="P11" s="223">
        <v>-0.004216611195916023</v>
      </c>
      <c r="Q11" s="261"/>
      <c r="R11" s="90">
        <v>0.02454584118111663</v>
      </c>
      <c r="S11" s="90">
        <v>0.005159224337306556</v>
      </c>
      <c r="T11" s="90">
        <v>0.0419469026548672</v>
      </c>
      <c r="U11" s="90">
        <v>0.08374384236453207</v>
      </c>
      <c r="V11" s="90">
        <v>-0.021368861024033486</v>
      </c>
      <c r="W11" s="90">
        <v>0.07815920132400839</v>
      </c>
      <c r="X11" s="120">
        <v>-0.0319385986630354</v>
      </c>
      <c r="Y11" s="90">
        <v>0.024552429667519183</v>
      </c>
      <c r="Z11" s="90">
        <v>0.09435846230654019</v>
      </c>
      <c r="AA11" s="127">
        <v>0.012773722627737226</v>
      </c>
      <c r="AB11" s="127">
        <v>-0.003153153153153153</v>
      </c>
      <c r="AC11" s="127">
        <v>-0.03831902394939005</v>
      </c>
      <c r="AD11" s="127">
        <v>-0.005151066629076044</v>
      </c>
      <c r="AE11" s="22">
        <v>0.04892578182655447</v>
      </c>
      <c r="AF11" s="223">
        <v>-0.03261175464073024</v>
      </c>
      <c r="AG11" s="126"/>
      <c r="AH11" s="126"/>
      <c r="AI11" s="126"/>
      <c r="AJ11" s="126"/>
      <c r="AK11" s="126"/>
      <c r="AL11" s="126"/>
      <c r="AM11" s="126"/>
      <c r="AN11" s="126"/>
      <c r="AO11" s="126"/>
    </row>
    <row r="12" spans="1:41" ht="14.25">
      <c r="A12" s="231" t="s">
        <v>3</v>
      </c>
      <c r="B12" s="120">
        <v>0.10660660660660674</v>
      </c>
      <c r="C12" s="120">
        <v>0.004070556309362241</v>
      </c>
      <c r="D12" s="120">
        <v>-0.022648648648648673</v>
      </c>
      <c r="E12" s="90">
        <v>0.052707261766495185</v>
      </c>
      <c r="F12" s="90">
        <v>0.04494588630871088</v>
      </c>
      <c r="G12" s="90">
        <v>0.10397445888534139</v>
      </c>
      <c r="H12" s="120">
        <v>0.06649208698622343</v>
      </c>
      <c r="I12" s="90">
        <v>0.05978434931141234</v>
      </c>
      <c r="J12" s="90">
        <v>0.08579704845371221</v>
      </c>
      <c r="K12" s="215">
        <v>-0.014471095249056471</v>
      </c>
      <c r="L12" s="215">
        <v>-0.0035343182479800127</v>
      </c>
      <c r="M12" s="215">
        <v>-0.02356249185477031</v>
      </c>
      <c r="N12" s="258">
        <v>-0.029844094250470164</v>
      </c>
      <c r="O12" s="22">
        <v>0.007188838360762574</v>
      </c>
      <c r="P12" s="223">
        <v>0.07032579937574866</v>
      </c>
      <c r="Q12" s="261"/>
      <c r="R12" s="90">
        <v>0.10244988864142543</v>
      </c>
      <c r="S12" s="90">
        <v>0</v>
      </c>
      <c r="T12" s="90">
        <v>-0.0171717171717172</v>
      </c>
      <c r="U12" s="90">
        <v>0.04779033915724569</v>
      </c>
      <c r="V12" s="90">
        <v>0.04095144678764097</v>
      </c>
      <c r="W12" s="90">
        <v>0.1111896348645465</v>
      </c>
      <c r="X12" s="120">
        <v>0.060419758320966716</v>
      </c>
      <c r="Y12" s="90">
        <v>0.05893642542982799</v>
      </c>
      <c r="Z12" s="90">
        <v>0.15937924784775728</v>
      </c>
      <c r="AA12" s="127">
        <v>-0.012496661781468884</v>
      </c>
      <c r="AB12" s="127">
        <v>0.005059316407712324</v>
      </c>
      <c r="AC12" s="127">
        <v>-0.004021205134292643</v>
      </c>
      <c r="AD12" s="127">
        <v>0.003393993506226056</v>
      </c>
      <c r="AE12" s="127">
        <v>0.005869940287632752</v>
      </c>
      <c r="AF12" s="224">
        <v>0.05749881626372842</v>
      </c>
      <c r="AG12" s="126"/>
      <c r="AH12" s="126"/>
      <c r="AI12" s="126"/>
      <c r="AJ12" s="126"/>
      <c r="AK12" s="126"/>
      <c r="AL12" s="126"/>
      <c r="AM12" s="126"/>
      <c r="AN12" s="126"/>
      <c r="AO12" s="126"/>
    </row>
    <row r="13" spans="1:41" ht="14.25">
      <c r="A13" s="231" t="s">
        <v>4</v>
      </c>
      <c r="B13" s="120">
        <v>-0.023428571428571396</v>
      </c>
      <c r="C13" s="120">
        <v>0.0005851375073141856</v>
      </c>
      <c r="D13" s="120">
        <v>0</v>
      </c>
      <c r="E13" s="120">
        <v>0.007017543859649056</v>
      </c>
      <c r="F13" s="120">
        <v>-0.0023228803716607276</v>
      </c>
      <c r="G13" s="120">
        <v>-0.016298020954598435</v>
      </c>
      <c r="H13" s="120">
        <v>0.01775147928994083</v>
      </c>
      <c r="I13" s="90">
        <v>0.05489769767441866</v>
      </c>
      <c r="J13" s="90">
        <v>0.04562851801721049</v>
      </c>
      <c r="K13" s="215">
        <v>0.020678231304191847</v>
      </c>
      <c r="L13" s="215">
        <v>0.024891856701457563</v>
      </c>
      <c r="M13" s="215">
        <v>0.024315507231152746</v>
      </c>
      <c r="N13" s="258">
        <v>0.04459084323080056</v>
      </c>
      <c r="O13" s="258">
        <v>-0.010694115910900649</v>
      </c>
      <c r="P13" s="223">
        <v>0.019538058835706678</v>
      </c>
      <c r="Q13" s="261"/>
      <c r="R13" s="90">
        <v>0.010360685302073949</v>
      </c>
      <c r="S13" s="90">
        <v>0.017287079759747945</v>
      </c>
      <c r="T13" s="90">
        <v>0</v>
      </c>
      <c r="U13" s="90">
        <v>0.005386626427806837</v>
      </c>
      <c r="V13" s="90">
        <v>-0.0034904013961604844</v>
      </c>
      <c r="W13" s="90">
        <v>-0.015761821366024494</v>
      </c>
      <c r="X13" s="120">
        <v>0.019572953736654703</v>
      </c>
      <c r="Y13" s="90">
        <v>0.08575746945898788</v>
      </c>
      <c r="Z13" s="90">
        <v>0.0785329366010038</v>
      </c>
      <c r="AA13" s="127">
        <v>0.030113870703544546</v>
      </c>
      <c r="AB13" s="127">
        <v>0.06118810709892465</v>
      </c>
      <c r="AC13" s="127">
        <v>0.046102438166721646</v>
      </c>
      <c r="AD13" s="127">
        <v>0.05830044829476242</v>
      </c>
      <c r="AE13" s="127">
        <v>0.01460962408955352</v>
      </c>
      <c r="AF13" s="223">
        <v>0.014942476022413765</v>
      </c>
      <c r="AG13" s="126"/>
      <c r="AH13" s="126"/>
      <c r="AI13" s="126"/>
      <c r="AJ13" s="126"/>
      <c r="AK13" s="126"/>
      <c r="AL13" s="126"/>
      <c r="AM13" s="126"/>
      <c r="AN13" s="126"/>
      <c r="AO13" s="126"/>
    </row>
    <row r="14" spans="1:41" ht="14.25">
      <c r="A14" s="231" t="s">
        <v>5</v>
      </c>
      <c r="B14" s="120">
        <v>0.08064516129032258</v>
      </c>
      <c r="C14" s="120">
        <v>0.023880597014925287</v>
      </c>
      <c r="D14" s="120">
        <v>0.0743440233236153</v>
      </c>
      <c r="E14" s="120">
        <v>0.03324287652645865</v>
      </c>
      <c r="F14" s="120">
        <v>0.05975049244911355</v>
      </c>
      <c r="G14" s="120">
        <v>-0.161090458488228</v>
      </c>
      <c r="H14" s="120">
        <v>0.019202363367799073</v>
      </c>
      <c r="I14" s="90">
        <v>-0.0032608695652173087</v>
      </c>
      <c r="J14" s="90">
        <v>0.01817520901490367</v>
      </c>
      <c r="K14" s="215">
        <v>0.025705105319528698</v>
      </c>
      <c r="L14" s="215">
        <v>0.0379394361294813</v>
      </c>
      <c r="M14" s="215">
        <v>-0.035881958417169645</v>
      </c>
      <c r="N14" s="258">
        <v>-0.00591304347826083</v>
      </c>
      <c r="O14" s="258">
        <v>-0.030790762771168687</v>
      </c>
      <c r="P14" s="288">
        <v>0.002888086642599319</v>
      </c>
      <c r="Q14" s="261"/>
      <c r="R14" s="90">
        <v>0.08036707452725252</v>
      </c>
      <c r="S14" s="90">
        <v>0.02316602316602313</v>
      </c>
      <c r="T14" s="90">
        <v>0.07547169811320754</v>
      </c>
      <c r="U14" s="90">
        <v>0.033333333333333263</v>
      </c>
      <c r="V14" s="90">
        <v>0.08715336728919075</v>
      </c>
      <c r="W14" s="90">
        <v>0.14940135346173877</v>
      </c>
      <c r="X14" s="120">
        <v>0.036231884057971016</v>
      </c>
      <c r="Y14" s="90">
        <v>0.05179195804195801</v>
      </c>
      <c r="Z14" s="90">
        <v>0.05111157282360267</v>
      </c>
      <c r="AA14" s="127">
        <v>0.041905514923898095</v>
      </c>
      <c r="AB14" s="127">
        <v>0.10794915575792065</v>
      </c>
      <c r="AC14" s="127">
        <v>0.019691780821917807</v>
      </c>
      <c r="AD14" s="127">
        <v>-0.009739714525608656</v>
      </c>
      <c r="AE14" s="127">
        <v>0.008309309818551767</v>
      </c>
      <c r="AF14" s="224">
        <v>0.025227043390514632</v>
      </c>
      <c r="AG14" s="126"/>
      <c r="AH14" s="126"/>
      <c r="AI14" s="126"/>
      <c r="AJ14" s="126"/>
      <c r="AK14" s="126"/>
      <c r="AL14" s="126"/>
      <c r="AM14" s="126"/>
      <c r="AN14" s="126"/>
      <c r="AO14" s="126"/>
    </row>
    <row r="15" spans="1:41" ht="14.25">
      <c r="A15" s="231" t="s">
        <v>6</v>
      </c>
      <c r="B15" s="120">
        <v>0.04105960264900655</v>
      </c>
      <c r="C15" s="120">
        <v>0.01781170483460567</v>
      </c>
      <c r="D15" s="120">
        <v>0.0375</v>
      </c>
      <c r="E15" s="22" t="s">
        <v>75</v>
      </c>
      <c r="F15" s="22" t="s">
        <v>75</v>
      </c>
      <c r="G15" s="22" t="s">
        <v>75</v>
      </c>
      <c r="H15" s="120">
        <v>0.018329938900203638</v>
      </c>
      <c r="I15" s="90">
        <v>-0.032999999999999974</v>
      </c>
      <c r="J15" s="90">
        <v>0.04860392967942092</v>
      </c>
      <c r="K15" s="215">
        <v>0.05374753451676517</v>
      </c>
      <c r="L15" s="215">
        <v>0.10575573233504924</v>
      </c>
      <c r="M15" s="215">
        <v>0.024121878967414256</v>
      </c>
      <c r="N15" s="258">
        <v>0.007438016528925667</v>
      </c>
      <c r="O15" s="258">
        <v>-0.03732567678424947</v>
      </c>
      <c r="P15" s="223">
        <v>-0.05027694929697479</v>
      </c>
      <c r="Q15" s="261"/>
      <c r="R15" s="90">
        <v>0.041717791411043016</v>
      </c>
      <c r="S15" s="90">
        <v>0.012956419316843278</v>
      </c>
      <c r="T15" s="90">
        <v>0.04999999999999997</v>
      </c>
      <c r="U15" s="22" t="s">
        <v>75</v>
      </c>
      <c r="V15" s="22" t="s">
        <v>75</v>
      </c>
      <c r="W15" s="22" t="s">
        <v>75</v>
      </c>
      <c r="X15" s="120">
        <v>0.018639328984156572</v>
      </c>
      <c r="Y15" s="90">
        <v>0.0942360475754803</v>
      </c>
      <c r="Z15" s="90">
        <v>0.040133779264214145</v>
      </c>
      <c r="AA15" s="127">
        <v>0.12901929260450146</v>
      </c>
      <c r="AB15" s="127">
        <v>0.16055535777856897</v>
      </c>
      <c r="AC15" s="127">
        <v>0.08957055214723923</v>
      </c>
      <c r="AD15" s="127">
        <v>-0.003941441441441378</v>
      </c>
      <c r="AE15" s="127">
        <v>-0.027981910684002357</v>
      </c>
      <c r="AF15" s="223">
        <v>0.03402151788310569</v>
      </c>
      <c r="AG15" s="126"/>
      <c r="AH15" s="126"/>
      <c r="AI15" s="126"/>
      <c r="AJ15" s="126"/>
      <c r="AK15" s="126"/>
      <c r="AL15" s="126"/>
      <c r="AM15" s="126"/>
      <c r="AN15" s="126"/>
      <c r="AO15" s="126"/>
    </row>
    <row r="16" spans="1:41" ht="14.25">
      <c r="A16" s="231" t="s">
        <v>34</v>
      </c>
      <c r="B16" s="120">
        <v>0.11348773841961853</v>
      </c>
      <c r="C16" s="120">
        <v>0.06203352502141197</v>
      </c>
      <c r="D16" s="120">
        <v>0.08553175115207376</v>
      </c>
      <c r="E16" s="120">
        <v>0.07270543235218782</v>
      </c>
      <c r="F16" s="120">
        <v>0.14018565504639718</v>
      </c>
      <c r="G16" s="120">
        <v>0.11825213002853527</v>
      </c>
      <c r="H16" s="120">
        <v>0.05582758635780836</v>
      </c>
      <c r="I16" s="90">
        <v>0.0606966072929309</v>
      </c>
      <c r="J16" s="90">
        <v>-0.0456036931795074</v>
      </c>
      <c r="K16" s="215">
        <v>0.01611514196650553</v>
      </c>
      <c r="L16" s="215">
        <v>-0.11166095410176155</v>
      </c>
      <c r="M16" s="215">
        <v>-0.06769912147549963</v>
      </c>
      <c r="N16" s="258">
        <v>-0.027953777327380254</v>
      </c>
      <c r="O16" s="258">
        <v>-0.010849104167806822</v>
      </c>
      <c r="P16" s="288">
        <v>-0.0005102814241508875</v>
      </c>
      <c r="Q16" s="261"/>
      <c r="R16" s="90">
        <v>0.1134877384196186</v>
      </c>
      <c r="S16" s="90">
        <v>0.18530527346139722</v>
      </c>
      <c r="T16" s="90">
        <v>0.0746764239631337</v>
      </c>
      <c r="U16" s="90">
        <v>0.0401992439400385</v>
      </c>
      <c r="V16" s="90">
        <v>0.1401855985816439</v>
      </c>
      <c r="W16" s="90">
        <v>0.11825217904343127</v>
      </c>
      <c r="X16" s="120">
        <v>0.07782397986382034</v>
      </c>
      <c r="Y16" s="90">
        <v>0.09002279030533697</v>
      </c>
      <c r="Z16" s="90">
        <v>-0.03339380182074732</v>
      </c>
      <c r="AA16" s="127">
        <v>0.04540479007792307</v>
      </c>
      <c r="AB16" s="127">
        <v>-0.11341101829609171</v>
      </c>
      <c r="AC16" s="127">
        <v>-0.09557333597768368</v>
      </c>
      <c r="AD16" s="127">
        <v>-0.027953777123783156</v>
      </c>
      <c r="AE16" s="127">
        <v>-0.010849104223620882</v>
      </c>
      <c r="AF16" s="224">
        <v>-0.0005102813196167327</v>
      </c>
      <c r="AG16" s="126"/>
      <c r="AH16" s="126"/>
      <c r="AI16" s="126"/>
      <c r="AJ16" s="126"/>
      <c r="AK16" s="126"/>
      <c r="AL16" s="126"/>
      <c r="AM16" s="126"/>
      <c r="AN16" s="126"/>
      <c r="AO16" s="126"/>
    </row>
    <row r="17" spans="1:41" ht="14.25">
      <c r="A17" s="231" t="s">
        <v>7</v>
      </c>
      <c r="B17" s="120">
        <v>0.12996031746031755</v>
      </c>
      <c r="C17" s="120">
        <v>0.07532923617208076</v>
      </c>
      <c r="D17" s="120">
        <v>0.11854996734160676</v>
      </c>
      <c r="E17" s="120">
        <v>0.021897810218978103</v>
      </c>
      <c r="F17" s="120">
        <v>0.11873571428571422</v>
      </c>
      <c r="G17" s="120">
        <v>0.02794608710087286</v>
      </c>
      <c r="H17" s="120">
        <v>0.004503105590062077</v>
      </c>
      <c r="I17" s="90">
        <v>-0.042819601174833716</v>
      </c>
      <c r="J17" s="90">
        <v>0.06136590439276477</v>
      </c>
      <c r="K17" s="215">
        <v>0.12779130436730268</v>
      </c>
      <c r="L17" s="215">
        <v>0.048269131570083286</v>
      </c>
      <c r="M17" s="215">
        <v>0.04363841297106899</v>
      </c>
      <c r="N17" s="258">
        <v>-0.01119017641241135</v>
      </c>
      <c r="O17" s="258">
        <v>-0.034632285326625864</v>
      </c>
      <c r="P17" s="288">
        <v>-0.030340415043893794</v>
      </c>
      <c r="Q17" s="261"/>
      <c r="R17" s="90">
        <v>0.14021164021164026</v>
      </c>
      <c r="S17" s="90">
        <v>0.07506573859242063</v>
      </c>
      <c r="T17" s="90">
        <v>0.11505978159216149</v>
      </c>
      <c r="U17" s="90">
        <v>0.025806451612903226</v>
      </c>
      <c r="V17" s="90">
        <v>0.11803144654088048</v>
      </c>
      <c r="W17" s="90">
        <v>0.027929818245231136</v>
      </c>
      <c r="X17" s="120">
        <v>0.004520281067355436</v>
      </c>
      <c r="Y17" s="90">
        <v>-0.04335414419420564</v>
      </c>
      <c r="Z17" s="90">
        <v>0.06195824031890671</v>
      </c>
      <c r="AA17" s="127">
        <v>0.12779130735866506</v>
      </c>
      <c r="AB17" s="127">
        <v>0.04826912650666072</v>
      </c>
      <c r="AC17" s="127">
        <v>0.04363841673102741</v>
      </c>
      <c r="AD17" s="127">
        <v>-0.011190178506335509</v>
      </c>
      <c r="AE17" s="127">
        <v>-0.03463228739914833</v>
      </c>
      <c r="AF17" s="224">
        <v>-0.030340415713797208</v>
      </c>
      <c r="AG17" s="126"/>
      <c r="AH17" s="126"/>
      <c r="AI17" s="126"/>
      <c r="AJ17" s="126"/>
      <c r="AK17" s="126"/>
      <c r="AL17" s="126"/>
      <c r="AM17" s="126"/>
      <c r="AN17" s="126"/>
      <c r="AO17" s="126"/>
    </row>
    <row r="18" spans="1:41" ht="14.25">
      <c r="A18" s="231" t="s">
        <v>8</v>
      </c>
      <c r="B18" s="90">
        <v>0.09090909090909091</v>
      </c>
      <c r="C18" s="90">
        <v>-0.08333333333333333</v>
      </c>
      <c r="D18" s="90">
        <v>0.09090909090909091</v>
      </c>
      <c r="E18" s="90">
        <v>0.11333333333333329</v>
      </c>
      <c r="F18" s="90">
        <v>0.002994011976047947</v>
      </c>
      <c r="G18" s="120">
        <v>0.15805970149253737</v>
      </c>
      <c r="H18" s="120">
        <v>-0.007346307513854973</v>
      </c>
      <c r="I18" s="90">
        <v>-0.04602700597247471</v>
      </c>
      <c r="J18" s="90">
        <v>-0.0073243075876147385</v>
      </c>
      <c r="K18" s="215">
        <v>0.07215429858213011</v>
      </c>
      <c r="L18" s="215">
        <v>0.012886569742370848</v>
      </c>
      <c r="M18" s="215">
        <v>0.011462867158891934</v>
      </c>
      <c r="N18" s="258">
        <v>-0.009521636463084031</v>
      </c>
      <c r="O18" s="258">
        <v>0.000860654584930549</v>
      </c>
      <c r="P18" s="223" t="s">
        <v>75</v>
      </c>
      <c r="Q18" s="261"/>
      <c r="R18" s="90">
        <v>0</v>
      </c>
      <c r="S18" s="90">
        <v>-0.06666666666666667</v>
      </c>
      <c r="T18" s="90">
        <v>0.032467532467532464</v>
      </c>
      <c r="U18" s="90">
        <v>0.1320754716981132</v>
      </c>
      <c r="V18" s="90">
        <v>0.044444444444444446</v>
      </c>
      <c r="W18" s="90">
        <v>0.11063829787234049</v>
      </c>
      <c r="X18" s="120">
        <v>-0.02021072796934865</v>
      </c>
      <c r="Y18" s="90">
        <v>-0.02426476683937828</v>
      </c>
      <c r="Z18" s="90">
        <v>0.016942982812482615</v>
      </c>
      <c r="AA18" s="127">
        <v>0.11317367984156965</v>
      </c>
      <c r="AB18" s="127">
        <v>0.0396778257967974</v>
      </c>
      <c r="AC18" s="127">
        <v>0.03963586359442675</v>
      </c>
      <c r="AD18" s="127">
        <v>0.011896978313473477</v>
      </c>
      <c r="AE18" s="127">
        <v>0.009867766634088391</v>
      </c>
      <c r="AF18" s="223" t="s">
        <v>75</v>
      </c>
      <c r="AG18" s="126"/>
      <c r="AH18" s="126"/>
      <c r="AI18" s="126"/>
      <c r="AJ18" s="126"/>
      <c r="AK18" s="126"/>
      <c r="AL18" s="126"/>
      <c r="AM18" s="126"/>
      <c r="AN18" s="126"/>
      <c r="AO18" s="126"/>
    </row>
    <row r="19" spans="1:41" ht="14.25">
      <c r="A19" s="231" t="s">
        <v>15</v>
      </c>
      <c r="B19" s="120">
        <v>-0.01424361493123772</v>
      </c>
      <c r="C19" s="120">
        <v>-0.014150473343298456</v>
      </c>
      <c r="D19" s="120">
        <v>-0.019458202769635096</v>
      </c>
      <c r="E19" s="120">
        <v>-0.0031957115612597287</v>
      </c>
      <c r="F19" s="120">
        <v>0.004188427529861937</v>
      </c>
      <c r="G19" s="120">
        <v>0.025231719876416064</v>
      </c>
      <c r="H19" s="120">
        <v>5.0025113008497494E-05</v>
      </c>
      <c r="I19" s="90">
        <v>0.004429914003297552</v>
      </c>
      <c r="J19" s="90">
        <v>0.022925917036681467</v>
      </c>
      <c r="K19" s="216">
        <v>0.061360759029607394</v>
      </c>
      <c r="L19" s="216">
        <v>0.07115092340993881</v>
      </c>
      <c r="M19" s="216">
        <v>0.06049987316137736</v>
      </c>
      <c r="N19" s="263">
        <v>0.007368741131157511</v>
      </c>
      <c r="O19" s="263">
        <v>-0.10972259953515047</v>
      </c>
      <c r="P19" s="223" t="s">
        <v>75</v>
      </c>
      <c r="Q19" s="261"/>
      <c r="R19" s="90">
        <v>-0.013971598717361429</v>
      </c>
      <c r="S19" s="90">
        <v>-0.014123112659698026</v>
      </c>
      <c r="T19" s="90">
        <v>-0.020262947080721926</v>
      </c>
      <c r="U19" s="90">
        <v>-0.003126352748785532</v>
      </c>
      <c r="V19" s="90">
        <v>0.002798417446685323</v>
      </c>
      <c r="W19" s="90">
        <v>0.024826789838337183</v>
      </c>
      <c r="X19" s="120">
        <v>1.3896713614951057E-05</v>
      </c>
      <c r="Y19" s="90">
        <v>0.0043475217433598615</v>
      </c>
      <c r="Z19" s="90">
        <v>0.02250543457187747</v>
      </c>
      <c r="AA19" s="127">
        <v>0.06025655795306619</v>
      </c>
      <c r="AB19" s="127">
        <v>0.06994159913234434</v>
      </c>
      <c r="AC19" s="127">
        <v>0.08033413467786743</v>
      </c>
      <c r="AD19" s="127">
        <v>0.01609556848701886</v>
      </c>
      <c r="AE19" s="127">
        <v>-0.10809123078295527</v>
      </c>
      <c r="AF19" s="223" t="s">
        <v>75</v>
      </c>
      <c r="AG19" s="126"/>
      <c r="AH19" s="126"/>
      <c r="AI19" s="126"/>
      <c r="AJ19" s="126"/>
      <c r="AK19" s="126"/>
      <c r="AL19" s="126"/>
      <c r="AM19" s="126"/>
      <c r="AN19" s="126"/>
      <c r="AO19" s="126"/>
    </row>
    <row r="20" spans="1:41" ht="14.25">
      <c r="A20" s="231" t="s">
        <v>63</v>
      </c>
      <c r="B20" s="22" t="s">
        <v>75</v>
      </c>
      <c r="C20" s="22" t="s">
        <v>75</v>
      </c>
      <c r="D20" s="22" t="s">
        <v>75</v>
      </c>
      <c r="E20" s="22" t="s">
        <v>75</v>
      </c>
      <c r="F20" s="22" t="s">
        <v>75</v>
      </c>
      <c r="G20" s="22" t="s">
        <v>75</v>
      </c>
      <c r="H20" s="22" t="s">
        <v>75</v>
      </c>
      <c r="I20" s="22" t="s">
        <v>75</v>
      </c>
      <c r="J20" s="22">
        <v>0.16066937512091314</v>
      </c>
      <c r="K20" s="216">
        <v>0.030835902991915992</v>
      </c>
      <c r="L20" s="216">
        <v>0.02692214406985205</v>
      </c>
      <c r="M20" s="216">
        <v>-0.014800818768697844</v>
      </c>
      <c r="N20" s="216">
        <v>-0.011587022534761068</v>
      </c>
      <c r="O20" s="263">
        <v>-0.017543859649122806</v>
      </c>
      <c r="P20" s="289">
        <v>-0.1071115865701119</v>
      </c>
      <c r="Q20" s="261"/>
      <c r="R20" s="90">
        <v>0.011378002528445006</v>
      </c>
      <c r="S20" s="121">
        <v>0.03340909090909091</v>
      </c>
      <c r="T20" s="119">
        <v>0.0014295139652518143</v>
      </c>
      <c r="U20" s="104">
        <v>0.028878884374656858</v>
      </c>
      <c r="V20" s="104">
        <v>0.01152614727854856</v>
      </c>
      <c r="W20" s="104">
        <v>0.029542097488921712</v>
      </c>
      <c r="X20" s="120">
        <v>0.005021520803443328</v>
      </c>
      <c r="Y20" s="90">
        <v>0.19856327113286434</v>
      </c>
      <c r="Z20" s="90">
        <v>0.16066872491877446</v>
      </c>
      <c r="AA20" s="127">
        <v>0.030835909772584297</v>
      </c>
      <c r="AB20" s="127">
        <v>0.02692207870701218</v>
      </c>
      <c r="AC20" s="127">
        <v>-0.014800407417998818</v>
      </c>
      <c r="AD20" s="127">
        <v>-0.011587372315408257</v>
      </c>
      <c r="AE20" s="127">
        <v>-0.017543934497335226</v>
      </c>
      <c r="AF20" s="224">
        <v>-0.1071114771705791</v>
      </c>
      <c r="AG20" s="126"/>
      <c r="AH20" s="126"/>
      <c r="AI20" s="126"/>
      <c r="AJ20" s="126"/>
      <c r="AK20" s="126"/>
      <c r="AL20" s="126"/>
      <c r="AM20" s="126"/>
      <c r="AN20" s="126"/>
      <c r="AO20" s="126"/>
    </row>
    <row r="21" spans="1:41" ht="14.25">
      <c r="A21" s="231" t="s">
        <v>9</v>
      </c>
      <c r="B21" s="90">
        <v>0.0652951699463327</v>
      </c>
      <c r="C21" s="90">
        <v>-0.06801007556675058</v>
      </c>
      <c r="D21" s="90">
        <v>0.18108108108108104</v>
      </c>
      <c r="E21" s="90">
        <v>-0.04195270785659802</v>
      </c>
      <c r="F21" s="90">
        <v>0.20143312101910837</v>
      </c>
      <c r="G21" s="90">
        <v>-0.1431411530815109</v>
      </c>
      <c r="H21" s="120">
        <v>0.14462490332559927</v>
      </c>
      <c r="I21" s="120">
        <v>-0.09932432432432425</v>
      </c>
      <c r="J21" s="120">
        <v>0.025506376594148363</v>
      </c>
      <c r="K21" s="216">
        <v>0.02706656912948074</v>
      </c>
      <c r="L21" s="216">
        <v>-0.03418803418803427</v>
      </c>
      <c r="M21" s="216">
        <v>-0.001474926253687232</v>
      </c>
      <c r="N21" s="263">
        <v>-0.06277695716395863</v>
      </c>
      <c r="O21" s="263">
        <v>0.001576044129235529</v>
      </c>
      <c r="P21" s="223">
        <v>-0.13768686073957515</v>
      </c>
      <c r="Q21" s="262"/>
      <c r="R21" s="90">
        <v>0.06497890295358652</v>
      </c>
      <c r="S21" s="90">
        <v>-0.06418383518225046</v>
      </c>
      <c r="T21" s="90">
        <v>0.27180355630821335</v>
      </c>
      <c r="U21" s="90">
        <v>-0.027296937416777595</v>
      </c>
      <c r="V21" s="90">
        <v>0.15263518138261473</v>
      </c>
      <c r="W21" s="90">
        <v>-0.12470308788598575</v>
      </c>
      <c r="X21" s="120">
        <v>0.15196743554952513</v>
      </c>
      <c r="Y21" s="120">
        <v>-0.042402826855123775</v>
      </c>
      <c r="Z21" s="90">
        <v>-0.022755227552275454</v>
      </c>
      <c r="AA21" s="127">
        <v>0.0245437382001259</v>
      </c>
      <c r="AB21" s="127">
        <v>-0.03624078624078627</v>
      </c>
      <c r="AC21" s="127">
        <v>0.05608667941363915</v>
      </c>
      <c r="AD21" s="127">
        <v>0.025950512975256558</v>
      </c>
      <c r="AE21" s="127">
        <v>-0.03705882352941183</v>
      </c>
      <c r="AF21" s="223">
        <v>-0.060476481368356615</v>
      </c>
      <c r="AG21" s="126"/>
      <c r="AH21" s="126"/>
      <c r="AI21" s="126"/>
      <c r="AJ21" s="126"/>
      <c r="AK21" s="126"/>
      <c r="AL21" s="126"/>
      <c r="AM21" s="126"/>
      <c r="AN21" s="126"/>
      <c r="AO21" s="126"/>
    </row>
    <row r="22" spans="1:41" ht="14.25">
      <c r="A22" s="231" t="s">
        <v>10</v>
      </c>
      <c r="B22" s="90">
        <v>0.022508038585209094</v>
      </c>
      <c r="C22" s="90">
        <v>0.06394129979035633</v>
      </c>
      <c r="D22" s="90">
        <v>0.08374384236453201</v>
      </c>
      <c r="E22" s="90">
        <v>0.10384545454545456</v>
      </c>
      <c r="F22" s="90">
        <v>0.1267387562488162</v>
      </c>
      <c r="G22" s="90">
        <v>-0.03626143905505374</v>
      </c>
      <c r="H22" s="120">
        <v>0.16630893963640775</v>
      </c>
      <c r="I22" s="120">
        <v>-0.12134946904323739</v>
      </c>
      <c r="J22" s="90">
        <v>0.019735453455498212</v>
      </c>
      <c r="K22" s="216">
        <v>0.06913308136761133</v>
      </c>
      <c r="L22" s="216">
        <v>0.009639631609756035</v>
      </c>
      <c r="M22" s="216">
        <v>-0.03286695050743091</v>
      </c>
      <c r="N22" s="263">
        <v>-0.04550132854288534</v>
      </c>
      <c r="O22" s="263">
        <v>-0.036526683391843145</v>
      </c>
      <c r="P22" s="289">
        <v>-0.05999041742776277</v>
      </c>
      <c r="Q22" s="262"/>
      <c r="R22" s="90">
        <v>0.04321363359707848</v>
      </c>
      <c r="S22" s="90">
        <v>0.03792298716452742</v>
      </c>
      <c r="T22" s="90">
        <v>0.0680157391793142</v>
      </c>
      <c r="U22" s="90">
        <v>0.08228947368421048</v>
      </c>
      <c r="V22" s="90">
        <v>0.011583631191188295</v>
      </c>
      <c r="W22" s="90">
        <v>-0.20214693991356467</v>
      </c>
      <c r="X22" s="120">
        <v>0.1190537878011893</v>
      </c>
      <c r="Y22" s="120">
        <v>-0.10098209189881867</v>
      </c>
      <c r="Z22" s="90">
        <v>0.023990812775871163</v>
      </c>
      <c r="AA22" s="127">
        <v>0.08405900988771754</v>
      </c>
      <c r="AB22" s="127">
        <v>0.04532237654186772</v>
      </c>
      <c r="AC22" s="127">
        <v>-0.01803799497434206</v>
      </c>
      <c r="AD22" s="127">
        <v>-0.019620249634974527</v>
      </c>
      <c r="AE22" s="127">
        <v>-0.14858887978002772</v>
      </c>
      <c r="AF22" s="224">
        <v>-0.04555577606133098</v>
      </c>
      <c r="AG22" s="126"/>
      <c r="AH22" s="126"/>
      <c r="AI22" s="126"/>
      <c r="AJ22" s="126"/>
      <c r="AK22" s="126"/>
      <c r="AL22" s="126"/>
      <c r="AM22" s="126"/>
      <c r="AN22" s="126"/>
      <c r="AO22" s="126"/>
    </row>
    <row r="23" spans="1:41" ht="14.25">
      <c r="A23" s="231" t="s">
        <v>64</v>
      </c>
      <c r="B23" s="90">
        <v>0.06764705882352932</v>
      </c>
      <c r="C23" s="90">
        <v>0.11019283746556474</v>
      </c>
      <c r="D23" s="90">
        <v>0.06529156327543428</v>
      </c>
      <c r="E23" s="90">
        <v>0.060998689765613595</v>
      </c>
      <c r="F23" s="90">
        <v>0.07189901207464337</v>
      </c>
      <c r="G23" s="90">
        <v>0.06642089093701986</v>
      </c>
      <c r="H23" s="90">
        <v>0.03405281074748413</v>
      </c>
      <c r="I23" s="90">
        <v>-0.0017899628437397699</v>
      </c>
      <c r="J23" s="90">
        <v>0.04028641844433802</v>
      </c>
      <c r="K23" s="216">
        <v>0.03959996740647008</v>
      </c>
      <c r="L23" s="216">
        <v>0.032424347931618566</v>
      </c>
      <c r="M23" s="216">
        <v>0.027247860617610274</v>
      </c>
      <c r="N23" s="263">
        <v>-0.0037626189991636534</v>
      </c>
      <c r="O23" s="22">
        <v>0.013208971234918928</v>
      </c>
      <c r="P23" s="223" t="s">
        <v>75</v>
      </c>
      <c r="Q23" s="262"/>
      <c r="R23" s="90">
        <v>0.06797385620915036</v>
      </c>
      <c r="S23" s="90">
        <v>0.11015911872705018</v>
      </c>
      <c r="T23" s="90">
        <v>0.06518743109151041</v>
      </c>
      <c r="U23" s="90">
        <v>0.06093931944624146</v>
      </c>
      <c r="V23" s="90">
        <v>0.07170731707317067</v>
      </c>
      <c r="W23" s="90">
        <v>0.06648156577150671</v>
      </c>
      <c r="X23" s="90">
        <v>0.03405281128097435</v>
      </c>
      <c r="Y23" s="90">
        <v>0.0037556465887428393</v>
      </c>
      <c r="Z23" s="90">
        <v>0.05752873806294989</v>
      </c>
      <c r="AA23" s="127">
        <v>0.03959996578188323</v>
      </c>
      <c r="AB23" s="127">
        <v>0.03242434904759588</v>
      </c>
      <c r="AC23" s="127">
        <v>0.02724785913399237</v>
      </c>
      <c r="AD23" s="127">
        <v>-0.003762619352485158</v>
      </c>
      <c r="AE23" s="22">
        <v>0.013208974250848491</v>
      </c>
      <c r="AF23" s="223" t="s">
        <v>75</v>
      </c>
      <c r="AG23" s="126"/>
      <c r="AH23" s="126"/>
      <c r="AI23" s="126"/>
      <c r="AJ23" s="126"/>
      <c r="AK23" s="126"/>
      <c r="AL23" s="126"/>
      <c r="AM23" s="126"/>
      <c r="AN23" s="126"/>
      <c r="AO23" s="126"/>
    </row>
    <row r="24" spans="1:41" ht="14.25">
      <c r="A24" s="231" t="s">
        <v>65</v>
      </c>
      <c r="B24" s="90">
        <v>0.43504165148539836</v>
      </c>
      <c r="C24" s="90">
        <v>-0.11953610157471795</v>
      </c>
      <c r="D24" s="90">
        <v>-0.015572481739928602</v>
      </c>
      <c r="E24" s="90">
        <v>0.31927011679716466</v>
      </c>
      <c r="F24" s="90">
        <v>-0.2635837224205804</v>
      </c>
      <c r="G24" s="90">
        <v>0.12352566393684633</v>
      </c>
      <c r="H24" s="120">
        <v>-0.0333679114799446</v>
      </c>
      <c r="I24" s="120">
        <v>0.32391343230191383</v>
      </c>
      <c r="J24" s="123">
        <v>-0.11848149148878687</v>
      </c>
      <c r="K24" s="216">
        <v>-0.20507803371647504</v>
      </c>
      <c r="L24" s="216">
        <v>0.1222274723848023</v>
      </c>
      <c r="M24" s="216">
        <v>-0.11198148155621299</v>
      </c>
      <c r="N24" s="263">
        <v>-0.08920297600820072</v>
      </c>
      <c r="O24" s="263">
        <v>0.15135825868084132</v>
      </c>
      <c r="P24" s="289">
        <v>0.07561114475770953</v>
      </c>
      <c r="Q24" s="261"/>
      <c r="R24" s="90">
        <v>0.35963259280317267</v>
      </c>
      <c r="S24" s="90">
        <v>-0.10105255510360746</v>
      </c>
      <c r="T24" s="90">
        <v>-0.0019093326403930614</v>
      </c>
      <c r="U24" s="90">
        <v>0.27180079046555017</v>
      </c>
      <c r="V24" s="90">
        <v>-0.2282020881171427</v>
      </c>
      <c r="W24" s="90">
        <v>0.10748847851591613</v>
      </c>
      <c r="X24" s="120">
        <v>-0.023645089546997462</v>
      </c>
      <c r="Y24" s="120">
        <v>0.2741877472725092</v>
      </c>
      <c r="Z24" s="90">
        <v>-0.10077154685735784</v>
      </c>
      <c r="AA24" s="127">
        <v>-0.17261355132363712</v>
      </c>
      <c r="AB24" s="127">
        <v>0.10369655655384122</v>
      </c>
      <c r="AC24" s="127">
        <v>-0.08218749858704802</v>
      </c>
      <c r="AD24" s="127">
        <v>-0.048391208680051256</v>
      </c>
      <c r="AE24" s="127">
        <v>0.15129463481430153</v>
      </c>
      <c r="AF24" s="224">
        <v>0.06293694229152472</v>
      </c>
      <c r="AG24" s="126"/>
      <c r="AH24" s="126"/>
      <c r="AI24" s="126"/>
      <c r="AJ24" s="126"/>
      <c r="AK24" s="126"/>
      <c r="AL24" s="126"/>
      <c r="AM24" s="126"/>
      <c r="AN24" s="126"/>
      <c r="AO24" s="126"/>
    </row>
    <row r="25" spans="1:41" ht="14.25">
      <c r="A25" s="231" t="s">
        <v>35</v>
      </c>
      <c r="B25" s="90">
        <v>0.06066314996232112</v>
      </c>
      <c r="C25" s="90">
        <v>0.025577264653641168</v>
      </c>
      <c r="D25" s="90">
        <v>0.04087287842050576</v>
      </c>
      <c r="E25" s="90">
        <v>0.051960066555740356</v>
      </c>
      <c r="F25" s="90">
        <v>0.01887926507525772</v>
      </c>
      <c r="G25" s="90">
        <v>0.12138834209921691</v>
      </c>
      <c r="H25" s="120">
        <v>0.1302124431376133</v>
      </c>
      <c r="I25" s="120">
        <v>0.035253999789323656</v>
      </c>
      <c r="J25" s="120">
        <v>0.08218560340747746</v>
      </c>
      <c r="K25" s="216">
        <v>0.05967311651276192</v>
      </c>
      <c r="L25" s="216">
        <v>-0.0005382421319509531</v>
      </c>
      <c r="M25" s="216">
        <v>-0.023924218322394268</v>
      </c>
      <c r="N25" s="263">
        <v>0.01970113227624288</v>
      </c>
      <c r="O25" s="263">
        <v>-0.00880905825622271</v>
      </c>
      <c r="P25" s="223">
        <v>0.01279837495622105</v>
      </c>
      <c r="Q25" s="262"/>
      <c r="R25" s="90">
        <v>0.07512423268050274</v>
      </c>
      <c r="S25" s="90">
        <v>0.023926046764545978</v>
      </c>
      <c r="T25" s="90">
        <v>0.03823420074349442</v>
      </c>
      <c r="U25" s="90">
        <v>0.04874692774150318</v>
      </c>
      <c r="V25" s="90">
        <v>0.017753542782867764</v>
      </c>
      <c r="W25" s="90">
        <v>0.11429317653035066</v>
      </c>
      <c r="X25" s="120">
        <v>0.12338131507532707</v>
      </c>
      <c r="Y25" s="120">
        <v>0.03360738110506019</v>
      </c>
      <c r="Z25" s="120">
        <v>0.08731186987473434</v>
      </c>
      <c r="AA25" s="196">
        <v>0.05717274210813832</v>
      </c>
      <c r="AB25" s="196">
        <v>-0.0005169094527124875</v>
      </c>
      <c r="AC25" s="196">
        <v>-0.022975525294234755</v>
      </c>
      <c r="AD25" s="196">
        <v>0.018901532167348085</v>
      </c>
      <c r="AE25" s="196">
        <v>-0.008458163627728665</v>
      </c>
      <c r="AF25" s="223">
        <v>0.012284220619730432</v>
      </c>
      <c r="AG25" s="126"/>
      <c r="AH25" s="126"/>
      <c r="AI25" s="126"/>
      <c r="AJ25" s="126"/>
      <c r="AK25" s="126"/>
      <c r="AL25" s="126"/>
      <c r="AM25" s="126"/>
      <c r="AN25" s="126"/>
      <c r="AO25" s="126"/>
    </row>
    <row r="26" spans="1:41" ht="14.25">
      <c r="A26" s="231" t="s">
        <v>11</v>
      </c>
      <c r="B26" s="90">
        <v>0.026521060842433743</v>
      </c>
      <c r="C26" s="90">
        <v>0.021276595744680937</v>
      </c>
      <c r="D26" s="120">
        <v>0.023809523809523725</v>
      </c>
      <c r="E26" s="120">
        <v>0.01744186046511632</v>
      </c>
      <c r="F26" s="120">
        <v>0.06122142857142856</v>
      </c>
      <c r="G26" s="120">
        <v>-0.03685779862826527</v>
      </c>
      <c r="H26" s="120">
        <v>0.030951465809427318</v>
      </c>
      <c r="I26" s="120">
        <v>0.04398606328461813</v>
      </c>
      <c r="J26" s="120">
        <v>0.03990572224422605</v>
      </c>
      <c r="K26" s="216">
        <v>0.029464469683252233</v>
      </c>
      <c r="L26" s="216">
        <v>0.032399713727726036</v>
      </c>
      <c r="M26" s="216">
        <v>-0.2453883209963577</v>
      </c>
      <c r="N26" s="263">
        <v>-0.10354223433242495</v>
      </c>
      <c r="O26" s="263">
        <v>0.0638297872340425</v>
      </c>
      <c r="P26" s="223">
        <v>-0.10775510204081636</v>
      </c>
      <c r="Q26" s="261"/>
      <c r="R26" s="90">
        <v>0.0267459138187221</v>
      </c>
      <c r="S26" s="90">
        <v>0.020984081041968205</v>
      </c>
      <c r="T26" s="90">
        <v>0.024096385542168718</v>
      </c>
      <c r="U26" s="90">
        <v>0.01730103806228374</v>
      </c>
      <c r="V26" s="90">
        <v>0.061224489795918366</v>
      </c>
      <c r="W26" s="90">
        <v>-0.03685897435897436</v>
      </c>
      <c r="X26" s="120">
        <v>0.030948419301164765</v>
      </c>
      <c r="Y26" s="120">
        <v>0.049063912201420236</v>
      </c>
      <c r="Z26" s="120">
        <v>0.0876923076923077</v>
      </c>
      <c r="AA26" s="196">
        <v>0.14738330975954744</v>
      </c>
      <c r="AB26" s="196">
        <v>0.03846153846153837</v>
      </c>
      <c r="AC26" s="196">
        <v>0.04605887939221281</v>
      </c>
      <c r="AD26" s="196">
        <v>0.03586019064911474</v>
      </c>
      <c r="AE26" s="196">
        <v>0.018404907975460197</v>
      </c>
      <c r="AF26" s="223">
        <v>-0.02882960413080902</v>
      </c>
      <c r="AG26" s="126"/>
      <c r="AH26" s="126"/>
      <c r="AI26" s="126"/>
      <c r="AJ26" s="126"/>
      <c r="AK26" s="126"/>
      <c r="AL26" s="126"/>
      <c r="AM26" s="126"/>
      <c r="AN26" s="126"/>
      <c r="AO26" s="126"/>
    </row>
    <row r="27" spans="1:41" ht="14.25">
      <c r="A27" s="231" t="s">
        <v>74</v>
      </c>
      <c r="B27" s="90">
        <v>0.22710218494813503</v>
      </c>
      <c r="C27" s="90">
        <v>0.08354316546762583</v>
      </c>
      <c r="D27" s="90">
        <v>0.011038260436550738</v>
      </c>
      <c r="E27" s="90">
        <v>0.057215563946806755</v>
      </c>
      <c r="F27" s="90">
        <v>0.0033387685379300167</v>
      </c>
      <c r="G27" s="90">
        <v>0.013774957436929277</v>
      </c>
      <c r="H27" s="120">
        <v>0.06564885496183202</v>
      </c>
      <c r="I27" s="120">
        <v>-0.032234957020057305</v>
      </c>
      <c r="J27" s="120">
        <v>0.07161361954108077</v>
      </c>
      <c r="K27" s="216">
        <v>0.02835434294595054</v>
      </c>
      <c r="L27" s="216">
        <v>0.003735055077915051</v>
      </c>
      <c r="M27" s="216">
        <v>-0.10063784798951644</v>
      </c>
      <c r="N27" s="263">
        <v>-0.043074946157712464</v>
      </c>
      <c r="O27" s="263">
        <v>-0.004947981463050566</v>
      </c>
      <c r="P27" s="289">
        <v>-0.03851546026014358</v>
      </c>
      <c r="Q27" s="262"/>
      <c r="R27" s="90">
        <v>0.2648379052369077</v>
      </c>
      <c r="S27" s="90">
        <v>0.1309148264984228</v>
      </c>
      <c r="T27" s="90">
        <v>0.01157601115760109</v>
      </c>
      <c r="U27" s="90">
        <v>0.054873845305390925</v>
      </c>
      <c r="V27" s="90">
        <v>0.005097372892432369</v>
      </c>
      <c r="W27" s="90">
        <v>0.013654096228868623</v>
      </c>
      <c r="X27" s="120">
        <v>0.06606799230275806</v>
      </c>
      <c r="Y27" s="120">
        <v>-0.03249097472924174</v>
      </c>
      <c r="Z27" s="120">
        <v>0.08037935323383073</v>
      </c>
      <c r="AA27" s="196">
        <v>0.02840696503093972</v>
      </c>
      <c r="AB27" s="196">
        <v>0.0037182357550654722</v>
      </c>
      <c r="AC27" s="196">
        <v>-0.1006448651967413</v>
      </c>
      <c r="AD27" s="196">
        <v>-0.04307193936763036</v>
      </c>
      <c r="AE27" s="196">
        <v>-0.004946227153222257</v>
      </c>
      <c r="AF27" s="225">
        <v>-0.038518517071442604</v>
      </c>
      <c r="AG27" s="126"/>
      <c r="AH27" s="126"/>
      <c r="AI27" s="126"/>
      <c r="AJ27" s="126"/>
      <c r="AK27" s="126"/>
      <c r="AL27" s="126"/>
      <c r="AM27" s="126"/>
      <c r="AN27" s="126"/>
      <c r="AO27" s="126"/>
    </row>
    <row r="28" spans="1:41" ht="14.25">
      <c r="A28" s="231" t="s">
        <v>12</v>
      </c>
      <c r="B28" s="90">
        <v>0.005045408678102927</v>
      </c>
      <c r="C28" s="90">
        <v>0.004548192771084367</v>
      </c>
      <c r="D28" s="90">
        <v>0.013212997111530917</v>
      </c>
      <c r="E28" s="90">
        <v>0.06221454993834774</v>
      </c>
      <c r="F28" s="90">
        <v>0.039542356196950235</v>
      </c>
      <c r="G28" s="90">
        <v>0.09254958013221368</v>
      </c>
      <c r="H28" s="120">
        <v>0.024938675388389186</v>
      </c>
      <c r="I28" s="120">
        <v>0.16533462305544475</v>
      </c>
      <c r="J28" s="123">
        <v>0.1289197078248221</v>
      </c>
      <c r="K28" s="216">
        <v>0.08574249804747064</v>
      </c>
      <c r="L28" s="216">
        <v>0.02052811469689263</v>
      </c>
      <c r="M28" s="216">
        <v>0.06614191202424169</v>
      </c>
      <c r="N28" s="216">
        <v>-0.22523886958147427</v>
      </c>
      <c r="O28" s="263">
        <v>0.2665986324695717</v>
      </c>
      <c r="P28" s="223">
        <v>0.06892164899319558</v>
      </c>
      <c r="Q28" s="262"/>
      <c r="R28" s="90">
        <v>0.004962779156327497</v>
      </c>
      <c r="S28" s="90">
        <v>0.004082304526748931</v>
      </c>
      <c r="T28" s="90">
        <v>0.013205350995114629</v>
      </c>
      <c r="U28" s="90">
        <v>0.0622213952284256</v>
      </c>
      <c r="V28" s="90">
        <v>0.03953601730414783</v>
      </c>
      <c r="W28" s="90">
        <v>0.09254958275025829</v>
      </c>
      <c r="X28" s="120">
        <v>0.02493947867838865</v>
      </c>
      <c r="Y28" s="120">
        <v>0.16907220622873587</v>
      </c>
      <c r="Z28" s="90">
        <v>0.1409574132886521</v>
      </c>
      <c r="AA28" s="90">
        <v>0.09821305570438739</v>
      </c>
      <c r="AB28" s="90">
        <v>-0.013438443175860352</v>
      </c>
      <c r="AC28" s="90">
        <v>0.11418247672117668</v>
      </c>
      <c r="AD28" s="90">
        <v>-0.22130690839529177</v>
      </c>
      <c r="AE28" s="90">
        <v>0.26609395474983116</v>
      </c>
      <c r="AF28" s="223">
        <v>0.07115164147302185</v>
      </c>
      <c r="AG28" s="126"/>
      <c r="AH28" s="126"/>
      <c r="AI28" s="126"/>
      <c r="AJ28" s="126"/>
      <c r="AK28" s="126"/>
      <c r="AL28" s="126"/>
      <c r="AM28" s="126"/>
      <c r="AN28" s="126"/>
      <c r="AO28" s="126"/>
    </row>
    <row r="29" spans="1:41" ht="14.25">
      <c r="A29" s="231" t="s">
        <v>13</v>
      </c>
      <c r="B29" s="22" t="s">
        <v>75</v>
      </c>
      <c r="C29" s="22" t="s">
        <v>75</v>
      </c>
      <c r="D29" s="22" t="s">
        <v>75</v>
      </c>
      <c r="E29" s="22" t="s">
        <v>75</v>
      </c>
      <c r="F29" s="22" t="s">
        <v>75</v>
      </c>
      <c r="G29" s="90">
        <v>0.12109862671660425</v>
      </c>
      <c r="H29" s="90">
        <v>0.024498886414253896</v>
      </c>
      <c r="I29" s="120">
        <v>0.07608695652173914</v>
      </c>
      <c r="J29" s="123">
        <v>0.028434343434343413</v>
      </c>
      <c r="K29" s="216">
        <v>-0.07837744929529043</v>
      </c>
      <c r="L29" s="216">
        <v>0.0034102413811476864</v>
      </c>
      <c r="M29" s="216">
        <v>-0.04455419255482973</v>
      </c>
      <c r="N29" s="263">
        <v>-0.030513561582925796</v>
      </c>
      <c r="O29" s="263">
        <v>0.049303445508226795</v>
      </c>
      <c r="P29" s="223">
        <v>0.026771567502595205</v>
      </c>
      <c r="Q29" s="262"/>
      <c r="R29" s="22" t="s">
        <v>75</v>
      </c>
      <c r="S29" s="22" t="s">
        <v>75</v>
      </c>
      <c r="T29" s="22" t="s">
        <v>75</v>
      </c>
      <c r="U29" s="22" t="s">
        <v>75</v>
      </c>
      <c r="V29" s="22" t="s">
        <v>75</v>
      </c>
      <c r="W29" s="90">
        <v>0.08919123204837491</v>
      </c>
      <c r="X29" s="90">
        <v>0.030534351145038167</v>
      </c>
      <c r="Y29" s="120">
        <v>0.05723905723905724</v>
      </c>
      <c r="Z29" s="90">
        <v>0.02464968152866245</v>
      </c>
      <c r="AA29" s="196">
        <v>-0.05762416858332818</v>
      </c>
      <c r="AB29" s="196">
        <v>0.0038258575197888884</v>
      </c>
      <c r="AC29" s="196">
        <v>-0.03328295439610978</v>
      </c>
      <c r="AD29" s="196">
        <v>-0.02260136627808177</v>
      </c>
      <c r="AE29" s="196">
        <v>0.036511579386605465</v>
      </c>
      <c r="AF29" s="223">
        <v>0.022745571658615044</v>
      </c>
      <c r="AG29" s="126"/>
      <c r="AH29" s="126"/>
      <c r="AI29" s="126"/>
      <c r="AJ29" s="126"/>
      <c r="AK29" s="126"/>
      <c r="AL29" s="126"/>
      <c r="AM29" s="126"/>
      <c r="AN29" s="126"/>
      <c r="AO29" s="126"/>
    </row>
    <row r="30" spans="1:41" ht="14.25">
      <c r="A30" s="231" t="s">
        <v>66</v>
      </c>
      <c r="B30" s="90">
        <v>-0.01884570082449951</v>
      </c>
      <c r="C30" s="90">
        <v>-0.012004801920768308</v>
      </c>
      <c r="D30" s="90">
        <v>-0.021871202916160355</v>
      </c>
      <c r="E30" s="90">
        <v>-0.043478260869565216</v>
      </c>
      <c r="F30" s="90">
        <v>-0.012824675324675287</v>
      </c>
      <c r="G30" s="90">
        <v>0.02220029600394672</v>
      </c>
      <c r="H30" s="90">
        <v>0.036036036036036</v>
      </c>
      <c r="I30" s="90">
        <v>0.055590062111801175</v>
      </c>
      <c r="J30" s="90">
        <v>0.04957340394233605</v>
      </c>
      <c r="K30" s="216">
        <v>-0.031814996496145824</v>
      </c>
      <c r="L30" s="216">
        <v>-0.013752171395483499</v>
      </c>
      <c r="M30" s="216">
        <v>0.0057243505063849865</v>
      </c>
      <c r="N30" s="263">
        <v>0.006859311150029089</v>
      </c>
      <c r="O30" s="263">
        <v>-0.00014494854326717313</v>
      </c>
      <c r="P30" s="289">
        <v>-0.00762969556393159</v>
      </c>
      <c r="Q30" s="261"/>
      <c r="R30" s="90">
        <v>-0.018609742747673658</v>
      </c>
      <c r="S30" s="90">
        <v>-0.012269938650306842</v>
      </c>
      <c r="T30" s="90">
        <v>-0.023150762281197033</v>
      </c>
      <c r="U30" s="90">
        <v>-0.04046242774566474</v>
      </c>
      <c r="V30" s="90">
        <v>-0.01445783132530124</v>
      </c>
      <c r="W30" s="90">
        <v>0.02200488997555009</v>
      </c>
      <c r="X30" s="90">
        <v>0.06477272727272736</v>
      </c>
      <c r="Y30" s="90">
        <v>0.05417626242768078</v>
      </c>
      <c r="Z30" s="90">
        <v>0.05288397495670698</v>
      </c>
      <c r="AA30" s="196">
        <v>-0.031376518218623424</v>
      </c>
      <c r="AB30" s="196">
        <v>-0.013453500522466128</v>
      </c>
      <c r="AC30" s="196">
        <v>0.014166556335231095</v>
      </c>
      <c r="AD30" s="196">
        <v>0.03485639686684079</v>
      </c>
      <c r="AE30" s="196">
        <v>0.01047054371136616</v>
      </c>
      <c r="AF30" s="225">
        <v>0.0038701622971286176</v>
      </c>
      <c r="AG30" s="126"/>
      <c r="AH30" s="126"/>
      <c r="AI30" s="126"/>
      <c r="AJ30" s="126"/>
      <c r="AK30" s="126"/>
      <c r="AL30" s="126"/>
      <c r="AM30" s="126"/>
      <c r="AN30" s="126"/>
      <c r="AO30" s="126"/>
    </row>
    <row r="31" spans="1:41" ht="14.25">
      <c r="A31" s="231" t="s">
        <v>67</v>
      </c>
      <c r="B31" s="90">
        <v>0.05865924095818084</v>
      </c>
      <c r="C31" s="90">
        <v>-0.0024976584452076752</v>
      </c>
      <c r="D31" s="90">
        <v>-0.028169014084506998</v>
      </c>
      <c r="E31" s="90">
        <v>0</v>
      </c>
      <c r="F31" s="90">
        <v>0</v>
      </c>
      <c r="G31" s="90">
        <v>0.3521739130434782</v>
      </c>
      <c r="H31" s="120">
        <v>0.19322377039418834</v>
      </c>
      <c r="I31" s="120">
        <v>0.08084235740306411</v>
      </c>
      <c r="J31" s="120">
        <v>0.02395078258460686</v>
      </c>
      <c r="K31" s="216">
        <v>0.171128721353609</v>
      </c>
      <c r="L31" s="216">
        <v>0.09298117275632378</v>
      </c>
      <c r="M31" s="216">
        <v>0.026102578554318814</v>
      </c>
      <c r="N31" s="263">
        <v>0.0656047238147549</v>
      </c>
      <c r="O31" s="263">
        <v>0.011907216494845446</v>
      </c>
      <c r="P31" s="289">
        <v>0</v>
      </c>
      <c r="Q31" s="262"/>
      <c r="R31" s="90">
        <v>0.058661509220047495</v>
      </c>
      <c r="S31" s="90">
        <v>-0.002500929186536684</v>
      </c>
      <c r="T31" s="90">
        <v>-0.0004041832971252018</v>
      </c>
      <c r="U31" s="90">
        <v>0</v>
      </c>
      <c r="V31" s="90">
        <v>0</v>
      </c>
      <c r="W31" s="90">
        <v>0.3522870861763962</v>
      </c>
      <c r="X31" s="120">
        <v>0.1931414688843207</v>
      </c>
      <c r="Y31" s="120">
        <v>0.08082856919100946</v>
      </c>
      <c r="Z31" s="120">
        <v>0.023951076363478225</v>
      </c>
      <c r="AA31" s="196">
        <v>0.17112964124107458</v>
      </c>
      <c r="AB31" s="196">
        <v>0.09298117275632395</v>
      </c>
      <c r="AC31" s="196">
        <v>0.026132494800549137</v>
      </c>
      <c r="AD31" s="196">
        <v>0.0655716095366322</v>
      </c>
      <c r="AE31" s="196">
        <v>0.01190930624688746</v>
      </c>
      <c r="AF31" s="225">
        <v>0</v>
      </c>
      <c r="AG31" s="126"/>
      <c r="AH31" s="126"/>
      <c r="AI31" s="126"/>
      <c r="AJ31" s="126"/>
      <c r="AK31" s="126"/>
      <c r="AL31" s="126"/>
      <c r="AM31" s="126"/>
      <c r="AN31" s="126"/>
      <c r="AO31" s="126"/>
    </row>
    <row r="32" spans="1:41" ht="14.25">
      <c r="A32" s="231" t="s">
        <v>14</v>
      </c>
      <c r="B32" s="90">
        <v>0.008968609865470767</v>
      </c>
      <c r="C32" s="90">
        <v>0.06074074074074066</v>
      </c>
      <c r="D32" s="120">
        <v>0.10055865921787714</v>
      </c>
      <c r="E32" s="120">
        <v>0.17690355329949237</v>
      </c>
      <c r="F32" s="120">
        <v>0.049061893465602885</v>
      </c>
      <c r="G32" s="120">
        <v>0.16414842224277928</v>
      </c>
      <c r="H32" s="120">
        <v>0.031078933427511883</v>
      </c>
      <c r="I32" s="120">
        <v>-0.0286864189073471</v>
      </c>
      <c r="J32" s="123">
        <v>0.09609450762584847</v>
      </c>
      <c r="K32" s="215">
        <v>0.05276280865438742</v>
      </c>
      <c r="L32" s="215">
        <v>0.07089922835969135</v>
      </c>
      <c r="M32" s="215">
        <v>0.045730184775629776</v>
      </c>
      <c r="N32" s="258">
        <v>-0.022103970528039356</v>
      </c>
      <c r="O32" s="258">
        <v>-0.02134784428631228</v>
      </c>
      <c r="P32" s="288">
        <v>0.0671342671799259</v>
      </c>
      <c r="Q32" s="261"/>
      <c r="R32" s="90">
        <v>0.009971509971510011</v>
      </c>
      <c r="S32" s="90">
        <v>0.06064880112834974</v>
      </c>
      <c r="T32" s="90">
        <v>0.1002659574468084</v>
      </c>
      <c r="U32" s="90">
        <v>0.1769035532994924</v>
      </c>
      <c r="V32" s="90">
        <v>0.049061893465602795</v>
      </c>
      <c r="W32" s="90">
        <v>0.16414842224277934</v>
      </c>
      <c r="X32" s="120">
        <v>0.0310789334275119</v>
      </c>
      <c r="Y32" s="120">
        <v>-0.028686418907347133</v>
      </c>
      <c r="Z32" s="90">
        <v>0.0960945076258486</v>
      </c>
      <c r="AA32" s="127">
        <v>0.05276280865438755</v>
      </c>
      <c r="AB32" s="127">
        <v>0.07089922835969134</v>
      </c>
      <c r="AC32" s="127">
        <v>0.045730184775629436</v>
      </c>
      <c r="AD32" s="127">
        <v>-0.02210397052803921</v>
      </c>
      <c r="AE32" s="127">
        <v>-0.02134784428631222</v>
      </c>
      <c r="AF32" s="224">
        <v>0.06713426887721155</v>
      </c>
      <c r="AG32" s="126"/>
      <c r="AH32" s="126"/>
      <c r="AI32" s="126"/>
      <c r="AJ32" s="126"/>
      <c r="AK32" s="126"/>
      <c r="AL32" s="126"/>
      <c r="AM32" s="126"/>
      <c r="AN32" s="126"/>
      <c r="AO32" s="126"/>
    </row>
    <row r="33" spans="1:41" ht="12">
      <c r="A33" s="232" t="s">
        <v>18</v>
      </c>
      <c r="B33" s="268" t="s">
        <v>75</v>
      </c>
      <c r="C33" s="217" t="s">
        <v>75</v>
      </c>
      <c r="D33" s="217" t="s">
        <v>75</v>
      </c>
      <c r="E33" s="217" t="s">
        <v>75</v>
      </c>
      <c r="F33" s="217" t="s">
        <v>75</v>
      </c>
      <c r="G33" s="217" t="s">
        <v>75</v>
      </c>
      <c r="H33" s="217" t="s">
        <v>75</v>
      </c>
      <c r="I33" s="217" t="s">
        <v>75</v>
      </c>
      <c r="J33" s="217" t="s">
        <v>75</v>
      </c>
      <c r="K33" s="217" t="s">
        <v>75</v>
      </c>
      <c r="L33" s="217" t="s">
        <v>75</v>
      </c>
      <c r="M33" s="217" t="s">
        <v>75</v>
      </c>
      <c r="N33" s="217" t="s">
        <v>75</v>
      </c>
      <c r="O33" s="217" t="s">
        <v>75</v>
      </c>
      <c r="P33" s="290" t="s">
        <v>75</v>
      </c>
      <c r="Q33" s="261"/>
      <c r="R33" s="218">
        <v>0.028992878942014334</v>
      </c>
      <c r="S33" s="218">
        <v>0.03118785133752536</v>
      </c>
      <c r="T33" s="218">
        <v>0.0531760718824552</v>
      </c>
      <c r="U33" s="218">
        <v>0.10114107883817436</v>
      </c>
      <c r="V33" s="218">
        <v>0.023878416180414648</v>
      </c>
      <c r="W33" s="218">
        <v>0.05748702011998765</v>
      </c>
      <c r="X33" s="219">
        <v>0.02163663724985352</v>
      </c>
      <c r="Y33" s="219">
        <v>0.006033473883924233</v>
      </c>
      <c r="Z33" s="219">
        <v>0.012122199071070485</v>
      </c>
      <c r="AA33" s="220">
        <v>0.013792941112249449</v>
      </c>
      <c r="AB33" s="220">
        <v>0.02064686277981074</v>
      </c>
      <c r="AC33" s="220">
        <v>0.032516307012247676</v>
      </c>
      <c r="AD33" s="220">
        <v>0.010652890795197536</v>
      </c>
      <c r="AE33" s="220">
        <v>-0.0080926167792501</v>
      </c>
      <c r="AF33" s="226">
        <v>0.027938008760613867</v>
      </c>
      <c r="AG33" s="126"/>
      <c r="AH33" s="126"/>
      <c r="AI33" s="126"/>
      <c r="AJ33" s="126"/>
      <c r="AK33" s="126"/>
      <c r="AL33" s="126"/>
      <c r="AM33" s="126"/>
      <c r="AN33" s="126"/>
      <c r="AO33" s="126"/>
    </row>
    <row r="34" spans="2:41" ht="12">
      <c r="B34" s="123"/>
      <c r="C34" s="123"/>
      <c r="D34" s="123"/>
      <c r="E34" s="123"/>
      <c r="F34" s="123"/>
      <c r="G34" s="123"/>
      <c r="H34" s="120"/>
      <c r="I34" s="120"/>
      <c r="J34" s="120"/>
      <c r="K34" s="196"/>
      <c r="L34" s="196"/>
      <c r="M34" s="196"/>
      <c r="N34" s="196"/>
      <c r="O34" s="196"/>
      <c r="P34" s="196"/>
      <c r="Q34" s="107"/>
      <c r="R34" s="121"/>
      <c r="S34" s="121"/>
      <c r="T34" s="121"/>
      <c r="U34" s="121"/>
      <c r="V34" s="121"/>
      <c r="W34" s="121"/>
      <c r="X34" s="120"/>
      <c r="Y34" s="120"/>
      <c r="Z34" s="120"/>
      <c r="AA34" s="196"/>
      <c r="AB34" s="199"/>
      <c r="AC34" s="199"/>
      <c r="AD34" s="104"/>
      <c r="AE34" s="104"/>
      <c r="AF34" s="104"/>
      <c r="AG34" s="126"/>
      <c r="AH34" s="126"/>
      <c r="AI34" s="126"/>
      <c r="AJ34" s="126"/>
      <c r="AK34" s="126"/>
      <c r="AL34" s="126"/>
      <c r="AM34" s="126"/>
      <c r="AN34" s="126"/>
      <c r="AO34" s="126"/>
    </row>
    <row r="35" spans="1:41" ht="12">
      <c r="A35" s="62"/>
      <c r="B35" s="125"/>
      <c r="C35" s="125"/>
      <c r="D35" s="122"/>
      <c r="E35" s="124"/>
      <c r="F35" s="122"/>
      <c r="G35" s="122"/>
      <c r="H35" s="120"/>
      <c r="I35" s="120"/>
      <c r="J35" s="120"/>
      <c r="K35" s="195"/>
      <c r="L35" s="195"/>
      <c r="M35" s="195"/>
      <c r="N35" s="195"/>
      <c r="O35" s="195"/>
      <c r="P35" s="195"/>
      <c r="Q35" s="107"/>
      <c r="R35" s="121"/>
      <c r="S35" s="121"/>
      <c r="T35" s="119"/>
      <c r="U35" s="104"/>
      <c r="V35" s="119"/>
      <c r="W35" s="104"/>
      <c r="X35" s="120"/>
      <c r="Y35" s="120"/>
      <c r="Z35" s="120"/>
      <c r="AA35" s="196"/>
      <c r="AB35" s="199"/>
      <c r="AC35" s="199"/>
      <c r="AD35" s="104"/>
      <c r="AE35" s="104"/>
      <c r="AF35" s="104"/>
      <c r="AG35" s="126"/>
      <c r="AH35" s="126"/>
      <c r="AI35" s="126"/>
      <c r="AJ35" s="126"/>
      <c r="AK35" s="126"/>
      <c r="AL35" s="126"/>
      <c r="AM35" s="126"/>
      <c r="AN35" s="126"/>
      <c r="AO35" s="126"/>
    </row>
    <row r="36" spans="1:41" ht="12">
      <c r="A36" s="243" t="s">
        <v>84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95"/>
      <c r="L36" s="195"/>
      <c r="M36" s="195"/>
      <c r="N36" s="195"/>
      <c r="O36" s="195"/>
      <c r="P36" s="195"/>
      <c r="Q36" s="107"/>
      <c r="R36" s="104"/>
      <c r="S36" s="104"/>
      <c r="T36" s="104"/>
      <c r="U36" s="90"/>
      <c r="V36" s="90"/>
      <c r="W36" s="90"/>
      <c r="X36" s="120"/>
      <c r="Y36" s="120"/>
      <c r="Z36" s="120"/>
      <c r="AA36" s="196"/>
      <c r="AB36" s="199"/>
      <c r="AC36" s="199"/>
      <c r="AD36" s="104"/>
      <c r="AE36" s="104"/>
      <c r="AF36" s="104"/>
      <c r="AG36" s="126"/>
      <c r="AH36" s="126"/>
      <c r="AI36" s="126"/>
      <c r="AJ36" s="126"/>
      <c r="AK36" s="126"/>
      <c r="AL36" s="126"/>
      <c r="AM36" s="126"/>
      <c r="AN36" s="126"/>
      <c r="AO36" s="126"/>
    </row>
    <row r="37" spans="2:41" ht="12">
      <c r="B37" s="120"/>
      <c r="C37" s="120"/>
      <c r="D37" s="90"/>
      <c r="E37" s="90"/>
      <c r="F37" s="90"/>
      <c r="G37" s="90"/>
      <c r="H37" s="90"/>
      <c r="I37" s="120"/>
      <c r="J37" s="123"/>
      <c r="K37" s="124"/>
      <c r="L37" s="124"/>
      <c r="M37" s="124"/>
      <c r="N37" s="124"/>
      <c r="O37" s="124"/>
      <c r="P37" s="124"/>
      <c r="Q37" s="111"/>
      <c r="R37" s="104"/>
      <c r="S37" s="104"/>
      <c r="T37" s="104"/>
      <c r="U37" s="104"/>
      <c r="V37" s="104"/>
      <c r="W37" s="104"/>
      <c r="X37" s="120"/>
      <c r="Y37" s="120"/>
      <c r="Z37" s="90"/>
      <c r="AA37" s="196"/>
      <c r="AB37" s="199"/>
      <c r="AC37" s="199"/>
      <c r="AD37" s="104"/>
      <c r="AE37" s="104"/>
      <c r="AF37" s="104"/>
      <c r="AG37" s="126"/>
      <c r="AH37" s="126"/>
      <c r="AI37" s="126"/>
      <c r="AJ37" s="126"/>
      <c r="AK37" s="126"/>
      <c r="AL37" s="126"/>
      <c r="AM37" s="126"/>
      <c r="AN37" s="126"/>
      <c r="AO37" s="126"/>
    </row>
    <row r="38" spans="2:41" ht="12">
      <c r="B38" s="120"/>
      <c r="C38" s="120"/>
      <c r="D38" s="120"/>
      <c r="E38" s="120"/>
      <c r="F38" s="120"/>
      <c r="G38" s="120"/>
      <c r="H38" s="120"/>
      <c r="I38" s="120"/>
      <c r="J38" s="120"/>
      <c r="K38" s="196"/>
      <c r="L38" s="196"/>
      <c r="M38" s="196"/>
      <c r="N38" s="196"/>
      <c r="O38" s="196"/>
      <c r="P38" s="196"/>
      <c r="Q38" s="111"/>
      <c r="R38" s="90"/>
      <c r="S38" s="90"/>
      <c r="T38" s="104"/>
      <c r="U38" s="104"/>
      <c r="V38" s="104"/>
      <c r="W38" s="104"/>
      <c r="X38" s="120"/>
      <c r="Y38" s="120"/>
      <c r="Z38" s="120"/>
      <c r="AA38" s="196"/>
      <c r="AB38" s="199"/>
      <c r="AC38" s="199"/>
      <c r="AD38" s="104"/>
      <c r="AE38" s="104"/>
      <c r="AF38" s="104"/>
      <c r="AG38" s="126"/>
      <c r="AH38" s="126"/>
      <c r="AI38" s="126"/>
      <c r="AJ38" s="126"/>
      <c r="AK38" s="126"/>
      <c r="AL38" s="126"/>
      <c r="AM38" s="126"/>
      <c r="AN38" s="126"/>
      <c r="AO38" s="126"/>
    </row>
    <row r="39" spans="2:41" ht="12">
      <c r="B39" s="119"/>
      <c r="C39" s="119"/>
      <c r="D39" s="123"/>
      <c r="E39" s="123"/>
      <c r="F39" s="123"/>
      <c r="G39" s="123"/>
      <c r="H39" s="123"/>
      <c r="I39" s="123"/>
      <c r="J39" s="123"/>
      <c r="K39" s="124"/>
      <c r="L39" s="124"/>
      <c r="M39" s="124"/>
      <c r="N39" s="124"/>
      <c r="O39" s="124"/>
      <c r="P39" s="124"/>
      <c r="Q39" s="112"/>
      <c r="R39" s="90"/>
      <c r="S39" s="90"/>
      <c r="T39" s="90"/>
      <c r="U39" s="119"/>
      <c r="V39" s="119"/>
      <c r="W39" s="104"/>
      <c r="X39" s="104"/>
      <c r="Y39" s="120"/>
      <c r="Z39" s="120"/>
      <c r="AA39" s="196"/>
      <c r="AB39" s="199"/>
      <c r="AC39" s="199"/>
      <c r="AD39" s="104"/>
      <c r="AE39" s="104"/>
      <c r="AF39" s="104"/>
      <c r="AG39" s="126"/>
      <c r="AH39" s="126"/>
      <c r="AI39" s="126"/>
      <c r="AJ39" s="126"/>
      <c r="AK39" s="126"/>
      <c r="AL39" s="126"/>
      <c r="AM39" s="126"/>
      <c r="AN39" s="126"/>
      <c r="AO39" s="126"/>
    </row>
    <row r="40" spans="1:41" ht="12">
      <c r="A40" s="36"/>
      <c r="B40" s="10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8"/>
      <c r="S40" s="108"/>
      <c r="W40" s="104"/>
      <c r="X40" s="104"/>
      <c r="Y40" s="104"/>
      <c r="Z40" s="104"/>
      <c r="AA40" s="200"/>
      <c r="AB40" s="199"/>
      <c r="AC40" s="199"/>
      <c r="AD40" s="104"/>
      <c r="AE40" s="104"/>
      <c r="AF40" s="104"/>
      <c r="AG40" s="126"/>
      <c r="AH40" s="126"/>
      <c r="AI40" s="126"/>
      <c r="AJ40" s="126"/>
      <c r="AK40" s="126"/>
      <c r="AL40" s="126"/>
      <c r="AM40" s="126"/>
      <c r="AN40" s="126"/>
      <c r="AO40" s="126"/>
    </row>
    <row r="41" spans="2:41" ht="12">
      <c r="B41" s="110"/>
      <c r="C41" s="110"/>
      <c r="D41" s="110"/>
      <c r="E41" s="110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10"/>
      <c r="S41" s="110"/>
      <c r="T41" s="110"/>
      <c r="U41" s="110"/>
      <c r="V41" s="110"/>
      <c r="W41" s="104"/>
      <c r="X41" s="104"/>
      <c r="Y41" s="104"/>
      <c r="Z41" s="104"/>
      <c r="AA41" s="200"/>
      <c r="AB41" s="200"/>
      <c r="AC41" s="200"/>
      <c r="AD41" s="104"/>
      <c r="AE41" s="104"/>
      <c r="AF41" s="104"/>
      <c r="AG41" s="126"/>
      <c r="AH41" s="126"/>
      <c r="AI41" s="126"/>
      <c r="AJ41" s="126"/>
      <c r="AK41" s="126"/>
      <c r="AL41" s="126"/>
      <c r="AM41" s="126"/>
      <c r="AN41" s="126"/>
      <c r="AO41" s="126"/>
    </row>
    <row r="42" spans="6:41" ht="12"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4"/>
      <c r="X42" s="104"/>
      <c r="Y42" s="104"/>
      <c r="Z42" s="104"/>
      <c r="AA42" s="200"/>
      <c r="AB42" s="49"/>
      <c r="AC42" s="49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</row>
    <row r="43" spans="6:17" ht="12"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6:17" ht="12"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27" ht="12">
      <c r="B45" s="119"/>
      <c r="C45" s="119"/>
      <c r="D45" s="119"/>
      <c r="E45" s="119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09"/>
      <c r="R45" s="119"/>
      <c r="S45" s="119"/>
      <c r="T45" s="119"/>
      <c r="U45" s="119"/>
      <c r="V45" s="119"/>
      <c r="W45" s="119"/>
      <c r="X45" s="119"/>
      <c r="Y45" s="119"/>
      <c r="Z45" s="119"/>
      <c r="AA45" s="197"/>
    </row>
    <row r="46" spans="2:27" ht="12">
      <c r="B46" s="119"/>
      <c r="C46" s="119"/>
      <c r="D46" s="119"/>
      <c r="E46" s="119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09"/>
      <c r="R46" s="119"/>
      <c r="S46" s="119"/>
      <c r="T46" s="119"/>
      <c r="U46" s="119"/>
      <c r="V46" s="119"/>
      <c r="W46" s="119"/>
      <c r="X46" s="119"/>
      <c r="Y46" s="119"/>
      <c r="Z46" s="119"/>
      <c r="AA46" s="197"/>
    </row>
    <row r="47" spans="2:34" ht="12">
      <c r="B47" s="119"/>
      <c r="C47" s="119"/>
      <c r="D47" s="119"/>
      <c r="E47" s="119"/>
      <c r="F47" s="119"/>
      <c r="G47" s="119"/>
      <c r="H47" s="119"/>
      <c r="I47" s="119"/>
      <c r="J47" s="119"/>
      <c r="K47" s="197"/>
      <c r="L47" s="197"/>
      <c r="M47" s="197"/>
      <c r="N47" s="197"/>
      <c r="O47" s="197"/>
      <c r="P47" s="197"/>
      <c r="R47" s="119"/>
      <c r="S47" s="119"/>
      <c r="T47" s="119"/>
      <c r="U47" s="119"/>
      <c r="V47" s="119"/>
      <c r="W47" s="119"/>
      <c r="X47" s="119"/>
      <c r="Y47" s="119"/>
      <c r="Z47" s="119"/>
      <c r="AA47" s="197"/>
      <c r="AD47" s="105"/>
      <c r="AE47" s="105"/>
      <c r="AF47" s="105"/>
      <c r="AG47" s="105"/>
      <c r="AH47" s="105"/>
    </row>
    <row r="48" spans="2:27" ht="12">
      <c r="B48" s="119"/>
      <c r="C48" s="119"/>
      <c r="D48" s="119"/>
      <c r="E48" s="119"/>
      <c r="F48" s="119"/>
      <c r="G48" s="119"/>
      <c r="H48" s="119"/>
      <c r="I48" s="119"/>
      <c r="J48" s="119"/>
      <c r="K48" s="197"/>
      <c r="L48" s="197"/>
      <c r="M48" s="197"/>
      <c r="N48" s="197"/>
      <c r="O48" s="197"/>
      <c r="P48" s="197"/>
      <c r="R48" s="119"/>
      <c r="S48" s="119"/>
      <c r="T48" s="119"/>
      <c r="U48" s="119"/>
      <c r="V48" s="119"/>
      <c r="W48" s="119"/>
      <c r="X48" s="119"/>
      <c r="Y48" s="119"/>
      <c r="Z48" s="119"/>
      <c r="AA48" s="197"/>
    </row>
    <row r="49" spans="2:27" ht="12">
      <c r="B49" s="119"/>
      <c r="C49" s="119"/>
      <c r="D49" s="119"/>
      <c r="E49" s="119"/>
      <c r="F49" s="119"/>
      <c r="G49" s="119"/>
      <c r="H49" s="119"/>
      <c r="I49" s="119"/>
      <c r="J49" s="119"/>
      <c r="K49" s="197"/>
      <c r="L49" s="197"/>
      <c r="M49" s="197"/>
      <c r="N49" s="197"/>
      <c r="O49" s="197"/>
      <c r="P49" s="197"/>
      <c r="R49" s="119"/>
      <c r="S49" s="119"/>
      <c r="T49" s="119"/>
      <c r="U49" s="119"/>
      <c r="V49" s="119"/>
      <c r="W49" s="119"/>
      <c r="X49" s="119"/>
      <c r="Y49" s="119"/>
      <c r="Z49" s="119"/>
      <c r="AA49" s="197"/>
    </row>
    <row r="50" spans="2:27" ht="12">
      <c r="B50" s="119"/>
      <c r="C50" s="119"/>
      <c r="D50" s="119"/>
      <c r="E50" s="119"/>
      <c r="F50" s="119"/>
      <c r="G50" s="119"/>
      <c r="H50" s="119"/>
      <c r="I50" s="119"/>
      <c r="J50" s="119"/>
      <c r="K50" s="197"/>
      <c r="L50" s="197"/>
      <c r="M50" s="197"/>
      <c r="N50" s="197"/>
      <c r="O50" s="197"/>
      <c r="P50" s="197"/>
      <c r="R50" s="119"/>
      <c r="S50" s="119"/>
      <c r="T50" s="119"/>
      <c r="U50" s="119"/>
      <c r="V50" s="119"/>
      <c r="W50" s="119"/>
      <c r="X50" s="119"/>
      <c r="Y50" s="119"/>
      <c r="Z50" s="119"/>
      <c r="AA50" s="197"/>
    </row>
    <row r="51" spans="2:27" ht="12">
      <c r="B51" s="119"/>
      <c r="C51" s="119"/>
      <c r="D51" s="119"/>
      <c r="E51" s="119"/>
      <c r="F51" s="119"/>
      <c r="G51" s="119"/>
      <c r="H51" s="119"/>
      <c r="I51" s="119"/>
      <c r="J51" s="119"/>
      <c r="K51" s="197"/>
      <c r="L51" s="197"/>
      <c r="M51" s="197"/>
      <c r="N51" s="197"/>
      <c r="O51" s="197"/>
      <c r="P51" s="197"/>
      <c r="R51" s="119"/>
      <c r="S51" s="119"/>
      <c r="T51" s="119"/>
      <c r="U51" s="119"/>
      <c r="V51" s="119"/>
      <c r="W51" s="119"/>
      <c r="X51" s="119"/>
      <c r="Y51" s="119"/>
      <c r="Z51" s="119"/>
      <c r="AA51" s="197"/>
    </row>
    <row r="52" spans="2:27" ht="12">
      <c r="B52" s="119"/>
      <c r="C52" s="119"/>
      <c r="D52" s="119"/>
      <c r="E52" s="119"/>
      <c r="F52" s="119"/>
      <c r="G52" s="119"/>
      <c r="H52" s="119"/>
      <c r="I52" s="119"/>
      <c r="J52" s="119"/>
      <c r="K52" s="197"/>
      <c r="L52" s="197"/>
      <c r="M52" s="197"/>
      <c r="N52" s="197"/>
      <c r="O52" s="197"/>
      <c r="P52" s="197"/>
      <c r="R52" s="119"/>
      <c r="S52" s="119"/>
      <c r="T52" s="119"/>
      <c r="U52" s="119"/>
      <c r="V52" s="119"/>
      <c r="W52" s="119"/>
      <c r="X52" s="119"/>
      <c r="Y52" s="119"/>
      <c r="Z52" s="119"/>
      <c r="AA52" s="197"/>
    </row>
    <row r="53" spans="2:27" ht="12">
      <c r="B53" s="119"/>
      <c r="C53" s="119"/>
      <c r="D53" s="119"/>
      <c r="E53" s="119"/>
      <c r="F53" s="119"/>
      <c r="G53" s="119"/>
      <c r="H53" s="119"/>
      <c r="I53" s="119"/>
      <c r="J53" s="119"/>
      <c r="K53" s="197"/>
      <c r="L53" s="197"/>
      <c r="M53" s="197"/>
      <c r="N53" s="197"/>
      <c r="O53" s="197"/>
      <c r="P53" s="197"/>
      <c r="R53" s="119"/>
      <c r="S53" s="119"/>
      <c r="T53" s="119"/>
      <c r="U53" s="119"/>
      <c r="V53" s="119"/>
      <c r="W53" s="119"/>
      <c r="X53" s="119"/>
      <c r="Y53" s="119"/>
      <c r="Z53" s="119"/>
      <c r="AA53" s="197"/>
    </row>
    <row r="54" spans="2:27" ht="12">
      <c r="B54" s="119"/>
      <c r="C54" s="119"/>
      <c r="D54" s="119"/>
      <c r="E54" s="119"/>
      <c r="F54" s="119"/>
      <c r="G54" s="119"/>
      <c r="H54" s="119"/>
      <c r="I54" s="119"/>
      <c r="J54" s="119"/>
      <c r="K54" s="197"/>
      <c r="L54" s="197"/>
      <c r="M54" s="197"/>
      <c r="N54" s="197"/>
      <c r="O54" s="197"/>
      <c r="P54" s="197"/>
      <c r="R54" s="119"/>
      <c r="S54" s="119"/>
      <c r="T54" s="119"/>
      <c r="U54" s="119"/>
      <c r="V54" s="119"/>
      <c r="W54" s="119"/>
      <c r="X54" s="119"/>
      <c r="Y54" s="119"/>
      <c r="Z54" s="119"/>
      <c r="AA54" s="197"/>
    </row>
    <row r="55" spans="2:27" ht="12">
      <c r="B55" s="119"/>
      <c r="C55" s="119"/>
      <c r="D55" s="119"/>
      <c r="E55" s="119"/>
      <c r="F55" s="119"/>
      <c r="G55" s="119"/>
      <c r="H55" s="119"/>
      <c r="I55" s="119"/>
      <c r="J55" s="119"/>
      <c r="K55" s="197"/>
      <c r="L55" s="197"/>
      <c r="M55" s="197"/>
      <c r="N55" s="197"/>
      <c r="O55" s="197"/>
      <c r="P55" s="197"/>
      <c r="R55" s="119"/>
      <c r="S55" s="119"/>
      <c r="T55" s="119"/>
      <c r="U55" s="119"/>
      <c r="V55" s="119"/>
      <c r="W55" s="119"/>
      <c r="X55" s="119"/>
      <c r="Y55" s="119"/>
      <c r="Z55" s="119"/>
      <c r="AA55" s="197"/>
    </row>
    <row r="56" spans="2:27" ht="12">
      <c r="B56" s="119"/>
      <c r="C56" s="119"/>
      <c r="D56" s="119"/>
      <c r="E56" s="119"/>
      <c r="F56" s="119"/>
      <c r="G56" s="119"/>
      <c r="H56" s="119"/>
      <c r="I56" s="119"/>
      <c r="J56" s="119"/>
      <c r="K56" s="197"/>
      <c r="L56" s="197"/>
      <c r="M56" s="197"/>
      <c r="N56" s="197"/>
      <c r="O56" s="197"/>
      <c r="P56" s="197"/>
      <c r="R56" s="119"/>
      <c r="S56" s="119"/>
      <c r="T56" s="119"/>
      <c r="U56" s="119"/>
      <c r="V56" s="119"/>
      <c r="W56" s="119"/>
      <c r="X56" s="119"/>
      <c r="Y56" s="119"/>
      <c r="Z56" s="119"/>
      <c r="AA56" s="197"/>
    </row>
    <row r="57" spans="2:27" ht="12">
      <c r="B57" s="119"/>
      <c r="C57" s="119"/>
      <c r="D57" s="119"/>
      <c r="E57" s="119"/>
      <c r="F57" s="119"/>
      <c r="G57" s="119"/>
      <c r="H57" s="119"/>
      <c r="I57" s="119"/>
      <c r="J57" s="119"/>
      <c r="K57" s="197"/>
      <c r="L57" s="197"/>
      <c r="M57" s="197"/>
      <c r="N57" s="197"/>
      <c r="O57" s="197"/>
      <c r="P57" s="197"/>
      <c r="R57" s="119"/>
      <c r="S57" s="119"/>
      <c r="T57" s="119"/>
      <c r="U57" s="119"/>
      <c r="V57" s="119"/>
      <c r="W57" s="119"/>
      <c r="X57" s="119"/>
      <c r="Y57" s="119"/>
      <c r="Z57" s="119"/>
      <c r="AA57" s="197"/>
    </row>
    <row r="58" spans="2:27" ht="12">
      <c r="B58" s="119"/>
      <c r="C58" s="119"/>
      <c r="D58" s="119"/>
      <c r="E58" s="119"/>
      <c r="F58" s="119"/>
      <c r="G58" s="119"/>
      <c r="H58" s="119"/>
      <c r="I58" s="119"/>
      <c r="J58" s="119"/>
      <c r="K58" s="197"/>
      <c r="L58" s="197"/>
      <c r="M58" s="197"/>
      <c r="N58" s="197"/>
      <c r="O58" s="197"/>
      <c r="P58" s="197"/>
      <c r="R58" s="119"/>
      <c r="S58" s="119"/>
      <c r="T58" s="119"/>
      <c r="U58" s="119"/>
      <c r="V58" s="119"/>
      <c r="W58" s="119"/>
      <c r="X58" s="119"/>
      <c r="Y58" s="119"/>
      <c r="Z58" s="119"/>
      <c r="AA58" s="197"/>
    </row>
    <row r="59" spans="2:27" ht="12">
      <c r="B59" s="119"/>
      <c r="C59" s="119"/>
      <c r="D59" s="119"/>
      <c r="E59" s="119"/>
      <c r="F59" s="119"/>
      <c r="G59" s="119"/>
      <c r="H59" s="119"/>
      <c r="I59" s="119"/>
      <c r="J59" s="119"/>
      <c r="K59" s="197"/>
      <c r="L59" s="197"/>
      <c r="M59" s="197"/>
      <c r="N59" s="197"/>
      <c r="O59" s="197"/>
      <c r="P59" s="197"/>
      <c r="R59" s="119"/>
      <c r="S59" s="119"/>
      <c r="T59" s="119"/>
      <c r="U59" s="119"/>
      <c r="V59" s="119"/>
      <c r="W59" s="119"/>
      <c r="X59" s="119"/>
      <c r="Y59" s="119"/>
      <c r="Z59" s="119"/>
      <c r="AA59" s="197"/>
    </row>
    <row r="60" spans="2:27" ht="12">
      <c r="B60" s="119"/>
      <c r="C60" s="119"/>
      <c r="D60" s="119"/>
      <c r="E60" s="119"/>
      <c r="F60" s="119"/>
      <c r="G60" s="119"/>
      <c r="H60" s="119"/>
      <c r="I60" s="119"/>
      <c r="J60" s="119"/>
      <c r="K60" s="197"/>
      <c r="L60" s="197"/>
      <c r="M60" s="197"/>
      <c r="N60" s="197"/>
      <c r="O60" s="197"/>
      <c r="P60" s="197"/>
      <c r="R60" s="119"/>
      <c r="S60" s="119"/>
      <c r="T60" s="119"/>
      <c r="U60" s="119"/>
      <c r="V60" s="119"/>
      <c r="W60" s="119"/>
      <c r="X60" s="119"/>
      <c r="Y60" s="119"/>
      <c r="Z60" s="119"/>
      <c r="AA60" s="197"/>
    </row>
    <row r="61" spans="2:27" ht="12">
      <c r="B61" s="119"/>
      <c r="C61" s="119"/>
      <c r="D61" s="119"/>
      <c r="E61" s="119"/>
      <c r="F61" s="119"/>
      <c r="G61" s="119"/>
      <c r="H61" s="119"/>
      <c r="I61" s="119"/>
      <c r="J61" s="119"/>
      <c r="K61" s="197"/>
      <c r="L61" s="197"/>
      <c r="M61" s="197"/>
      <c r="N61" s="197"/>
      <c r="O61" s="197"/>
      <c r="P61" s="197"/>
      <c r="R61" s="119"/>
      <c r="S61" s="119"/>
      <c r="T61" s="119"/>
      <c r="U61" s="119"/>
      <c r="V61" s="119"/>
      <c r="W61" s="119"/>
      <c r="X61" s="119"/>
      <c r="Y61" s="119"/>
      <c r="Z61" s="119"/>
      <c r="AA61" s="197"/>
    </row>
    <row r="62" spans="2:27" ht="12">
      <c r="B62" s="119"/>
      <c r="C62" s="119"/>
      <c r="D62" s="119"/>
      <c r="E62" s="119"/>
      <c r="F62" s="119"/>
      <c r="G62" s="119"/>
      <c r="H62" s="119"/>
      <c r="I62" s="119"/>
      <c r="J62" s="119"/>
      <c r="K62" s="197"/>
      <c r="L62" s="197"/>
      <c r="M62" s="197"/>
      <c r="N62" s="197"/>
      <c r="O62" s="197"/>
      <c r="P62" s="197"/>
      <c r="R62" s="119"/>
      <c r="S62" s="119"/>
      <c r="T62" s="119"/>
      <c r="U62" s="119"/>
      <c r="V62" s="119"/>
      <c r="W62" s="119"/>
      <c r="X62" s="119"/>
      <c r="Y62" s="119"/>
      <c r="Z62" s="119"/>
      <c r="AA62" s="197"/>
    </row>
    <row r="63" spans="2:27" ht="12">
      <c r="B63" s="119"/>
      <c r="C63" s="119"/>
      <c r="D63" s="119"/>
      <c r="E63" s="119"/>
      <c r="F63" s="119"/>
      <c r="G63" s="119"/>
      <c r="H63" s="119"/>
      <c r="I63" s="119"/>
      <c r="J63" s="119"/>
      <c r="K63" s="197"/>
      <c r="L63" s="197"/>
      <c r="M63" s="197"/>
      <c r="N63" s="197"/>
      <c r="O63" s="197"/>
      <c r="P63" s="197"/>
      <c r="R63" s="119"/>
      <c r="S63" s="119"/>
      <c r="T63" s="119"/>
      <c r="U63" s="119"/>
      <c r="V63" s="119"/>
      <c r="W63" s="119"/>
      <c r="X63" s="119"/>
      <c r="Y63" s="119"/>
      <c r="Z63" s="119"/>
      <c r="AA63" s="197"/>
    </row>
    <row r="64" spans="2:27" ht="12">
      <c r="B64" s="119"/>
      <c r="C64" s="119"/>
      <c r="D64" s="119"/>
      <c r="E64" s="119"/>
      <c r="F64" s="119"/>
      <c r="G64" s="119"/>
      <c r="H64" s="119"/>
      <c r="I64" s="119"/>
      <c r="J64" s="119"/>
      <c r="K64" s="197"/>
      <c r="L64" s="197"/>
      <c r="M64" s="197"/>
      <c r="N64" s="197"/>
      <c r="O64" s="197"/>
      <c r="P64" s="197"/>
      <c r="R64" s="119"/>
      <c r="S64" s="119"/>
      <c r="T64" s="119"/>
      <c r="U64" s="119"/>
      <c r="V64" s="119"/>
      <c r="W64" s="119"/>
      <c r="X64" s="119"/>
      <c r="Y64" s="119"/>
      <c r="Z64" s="119"/>
      <c r="AA64" s="197"/>
    </row>
    <row r="65" spans="2:32" ht="12">
      <c r="B65" s="119"/>
      <c r="C65" s="119"/>
      <c r="D65" s="119"/>
      <c r="E65" s="119"/>
      <c r="F65" s="119"/>
      <c r="G65" s="119"/>
      <c r="H65" s="119"/>
      <c r="I65" s="119"/>
      <c r="J65" s="119"/>
      <c r="K65" s="197"/>
      <c r="L65" s="197"/>
      <c r="M65" s="197"/>
      <c r="N65" s="197"/>
      <c r="O65" s="197"/>
      <c r="P65" s="197"/>
      <c r="Q65" s="108"/>
      <c r="R65" s="119"/>
      <c r="S65" s="119"/>
      <c r="T65" s="119"/>
      <c r="U65" s="119"/>
      <c r="V65" s="119"/>
      <c r="W65" s="119"/>
      <c r="X65" s="119"/>
      <c r="Y65" s="119"/>
      <c r="Z65" s="119"/>
      <c r="AA65" s="197"/>
      <c r="AB65" s="201"/>
      <c r="AC65" s="201"/>
      <c r="AD65" s="37"/>
      <c r="AE65" s="37"/>
      <c r="AF65" s="37"/>
    </row>
    <row r="66" spans="2:32" ht="12">
      <c r="B66" s="119"/>
      <c r="C66" s="119"/>
      <c r="D66" s="119"/>
      <c r="E66" s="119"/>
      <c r="F66" s="119"/>
      <c r="G66" s="119"/>
      <c r="H66" s="119"/>
      <c r="I66" s="119"/>
      <c r="J66" s="119"/>
      <c r="K66" s="197"/>
      <c r="L66" s="197"/>
      <c r="M66" s="197"/>
      <c r="N66" s="197"/>
      <c r="O66" s="197"/>
      <c r="P66" s="197"/>
      <c r="Q66" s="108"/>
      <c r="R66" s="119"/>
      <c r="S66" s="119"/>
      <c r="T66" s="119"/>
      <c r="U66" s="119"/>
      <c r="V66" s="119"/>
      <c r="W66" s="119"/>
      <c r="X66" s="119"/>
      <c r="Y66" s="119"/>
      <c r="Z66" s="119"/>
      <c r="AA66" s="197"/>
      <c r="AB66" s="201"/>
      <c r="AC66" s="201"/>
      <c r="AD66" s="37"/>
      <c r="AE66" s="37"/>
      <c r="AF66" s="37"/>
    </row>
    <row r="67" spans="2:32" ht="12">
      <c r="B67" s="119"/>
      <c r="C67" s="119"/>
      <c r="D67" s="119"/>
      <c r="E67" s="119"/>
      <c r="F67" s="119"/>
      <c r="G67" s="119"/>
      <c r="H67" s="119"/>
      <c r="I67" s="119"/>
      <c r="J67" s="119"/>
      <c r="K67" s="197"/>
      <c r="L67" s="197"/>
      <c r="M67" s="197"/>
      <c r="N67" s="197"/>
      <c r="O67" s="197"/>
      <c r="P67" s="197"/>
      <c r="Q67" s="108"/>
      <c r="R67" s="119"/>
      <c r="S67" s="119"/>
      <c r="T67" s="119"/>
      <c r="U67" s="119"/>
      <c r="V67" s="119"/>
      <c r="W67" s="119"/>
      <c r="X67" s="119"/>
      <c r="Y67" s="119"/>
      <c r="Z67" s="119"/>
      <c r="AA67" s="197"/>
      <c r="AB67" s="201"/>
      <c r="AC67" s="201"/>
      <c r="AD67" s="37"/>
      <c r="AE67" s="37"/>
      <c r="AF67" s="37"/>
    </row>
    <row r="68" spans="2:32" ht="12">
      <c r="B68" s="119"/>
      <c r="C68" s="119"/>
      <c r="D68" s="119"/>
      <c r="E68" s="119"/>
      <c r="F68" s="119"/>
      <c r="G68" s="119"/>
      <c r="H68" s="119"/>
      <c r="I68" s="119"/>
      <c r="J68" s="119"/>
      <c r="K68" s="197"/>
      <c r="L68" s="197"/>
      <c r="M68" s="197"/>
      <c r="N68" s="197"/>
      <c r="O68" s="197"/>
      <c r="P68" s="197"/>
      <c r="Q68" s="108"/>
      <c r="R68" s="119"/>
      <c r="S68" s="119"/>
      <c r="T68" s="119"/>
      <c r="U68" s="119"/>
      <c r="V68" s="119"/>
      <c r="W68" s="119"/>
      <c r="X68" s="119"/>
      <c r="Y68" s="119"/>
      <c r="Z68" s="119"/>
      <c r="AA68" s="197"/>
      <c r="AB68" s="201"/>
      <c r="AC68" s="201"/>
      <c r="AD68" s="37"/>
      <c r="AE68" s="37"/>
      <c r="AF68" s="37"/>
    </row>
    <row r="69" spans="2:32" ht="12">
      <c r="B69" s="119"/>
      <c r="C69" s="119"/>
      <c r="D69" s="119"/>
      <c r="E69" s="119"/>
      <c r="F69" s="119"/>
      <c r="G69" s="119"/>
      <c r="H69" s="119"/>
      <c r="I69" s="119"/>
      <c r="J69" s="119"/>
      <c r="K69" s="197"/>
      <c r="L69" s="197"/>
      <c r="M69" s="197"/>
      <c r="N69" s="197"/>
      <c r="O69" s="197"/>
      <c r="P69" s="197"/>
      <c r="Q69" s="108"/>
      <c r="R69" s="119"/>
      <c r="S69" s="119"/>
      <c r="T69" s="119"/>
      <c r="U69" s="119"/>
      <c r="V69" s="119"/>
      <c r="W69" s="119"/>
      <c r="X69" s="119"/>
      <c r="Y69" s="119"/>
      <c r="Z69" s="119"/>
      <c r="AA69" s="197"/>
      <c r="AB69" s="201"/>
      <c r="AC69" s="201"/>
      <c r="AD69" s="37"/>
      <c r="AE69" s="37"/>
      <c r="AF69" s="37"/>
    </row>
    <row r="70" spans="2:32" ht="12">
      <c r="B70" s="119"/>
      <c r="C70" s="119"/>
      <c r="D70" s="119"/>
      <c r="E70" s="119"/>
      <c r="F70" s="119"/>
      <c r="G70" s="119"/>
      <c r="H70" s="119"/>
      <c r="I70" s="119"/>
      <c r="J70" s="119"/>
      <c r="K70" s="197"/>
      <c r="L70" s="197"/>
      <c r="M70" s="197"/>
      <c r="N70" s="197"/>
      <c r="O70" s="197"/>
      <c r="P70" s="197"/>
      <c r="Q70" s="108"/>
      <c r="R70" s="119"/>
      <c r="S70" s="119"/>
      <c r="T70" s="119"/>
      <c r="U70" s="119"/>
      <c r="V70" s="119"/>
      <c r="W70" s="119"/>
      <c r="X70" s="119"/>
      <c r="Y70" s="119"/>
      <c r="Z70" s="119"/>
      <c r="AA70" s="197"/>
      <c r="AB70" s="201"/>
      <c r="AC70" s="201"/>
      <c r="AD70" s="37"/>
      <c r="AE70" s="37"/>
      <c r="AF70" s="37"/>
    </row>
    <row r="71" spans="2:32" ht="12">
      <c r="B71" s="119"/>
      <c r="C71" s="119"/>
      <c r="D71" s="119"/>
      <c r="E71" s="119"/>
      <c r="F71" s="119"/>
      <c r="G71" s="119"/>
      <c r="H71" s="119"/>
      <c r="I71" s="119"/>
      <c r="J71" s="119"/>
      <c r="K71" s="197"/>
      <c r="L71" s="197"/>
      <c r="M71" s="197"/>
      <c r="N71" s="197"/>
      <c r="O71" s="197"/>
      <c r="P71" s="197"/>
      <c r="Q71" s="108"/>
      <c r="R71" s="119"/>
      <c r="S71" s="119"/>
      <c r="T71" s="119"/>
      <c r="U71" s="119"/>
      <c r="V71" s="119"/>
      <c r="W71" s="119"/>
      <c r="X71" s="119"/>
      <c r="Y71" s="119"/>
      <c r="Z71" s="119"/>
      <c r="AA71" s="197"/>
      <c r="AB71" s="201"/>
      <c r="AC71" s="201"/>
      <c r="AD71" s="37"/>
      <c r="AE71" s="37"/>
      <c r="AF71" s="37"/>
    </row>
    <row r="72" spans="2:27" ht="12">
      <c r="B72" s="119"/>
      <c r="C72" s="119"/>
      <c r="D72" s="119"/>
      <c r="E72" s="119"/>
      <c r="F72" s="119"/>
      <c r="G72" s="119"/>
      <c r="H72" s="119"/>
      <c r="I72" s="119"/>
      <c r="J72" s="119"/>
      <c r="K72" s="197"/>
      <c r="L72" s="197"/>
      <c r="M72" s="197"/>
      <c r="N72" s="197"/>
      <c r="O72" s="197"/>
      <c r="P72" s="197"/>
      <c r="R72" s="119"/>
      <c r="S72" s="119"/>
      <c r="T72" s="119"/>
      <c r="U72" s="119"/>
      <c r="V72" s="119"/>
      <c r="W72" s="119"/>
      <c r="X72" s="119"/>
      <c r="Y72" s="119"/>
      <c r="Z72" s="119"/>
      <c r="AA72" s="197"/>
    </row>
    <row r="73" spans="2:27" ht="12">
      <c r="B73" s="119"/>
      <c r="C73" s="119"/>
      <c r="D73" s="119"/>
      <c r="E73" s="119"/>
      <c r="F73" s="119"/>
      <c r="G73" s="119"/>
      <c r="H73" s="119"/>
      <c r="I73" s="119"/>
      <c r="J73" s="119"/>
      <c r="K73" s="197"/>
      <c r="L73" s="197"/>
      <c r="M73" s="197"/>
      <c r="N73" s="197"/>
      <c r="O73" s="197"/>
      <c r="P73" s="197"/>
      <c r="R73" s="119"/>
      <c r="S73" s="119"/>
      <c r="T73" s="119"/>
      <c r="U73" s="119"/>
      <c r="V73" s="119"/>
      <c r="W73" s="119"/>
      <c r="X73" s="119"/>
      <c r="Y73" s="119"/>
      <c r="Z73" s="119"/>
      <c r="AA73" s="197"/>
    </row>
    <row r="74" spans="2:27" ht="12">
      <c r="B74" s="119"/>
      <c r="C74" s="119"/>
      <c r="D74" s="119"/>
      <c r="E74" s="119"/>
      <c r="F74" s="119"/>
      <c r="G74" s="119"/>
      <c r="H74" s="119"/>
      <c r="I74" s="119"/>
      <c r="J74" s="119"/>
      <c r="K74" s="197"/>
      <c r="L74" s="197"/>
      <c r="M74" s="197"/>
      <c r="N74" s="197"/>
      <c r="O74" s="197"/>
      <c r="P74" s="197"/>
      <c r="R74" s="119"/>
      <c r="S74" s="119"/>
      <c r="T74" s="119"/>
      <c r="U74" s="119"/>
      <c r="V74" s="119"/>
      <c r="W74" s="119"/>
      <c r="X74" s="119"/>
      <c r="Y74" s="119"/>
      <c r="Z74" s="119"/>
      <c r="AA74" s="197"/>
    </row>
    <row r="75" spans="2:27" ht="12">
      <c r="B75" s="119"/>
      <c r="C75" s="119"/>
      <c r="D75" s="119"/>
      <c r="E75" s="119"/>
      <c r="F75" s="119"/>
      <c r="G75" s="119"/>
      <c r="H75" s="119"/>
      <c r="I75" s="119"/>
      <c r="J75" s="119"/>
      <c r="K75" s="197"/>
      <c r="L75" s="197"/>
      <c r="M75" s="197"/>
      <c r="N75" s="197"/>
      <c r="O75" s="197"/>
      <c r="P75" s="197"/>
      <c r="R75" s="119"/>
      <c r="S75" s="119"/>
      <c r="T75" s="119"/>
      <c r="U75" s="119"/>
      <c r="V75" s="119"/>
      <c r="W75" s="119"/>
      <c r="X75" s="119"/>
      <c r="Y75" s="119"/>
      <c r="Z75" s="119"/>
      <c r="AA75" s="197"/>
    </row>
    <row r="76" spans="2:27" ht="12">
      <c r="B76" s="119"/>
      <c r="C76" s="119"/>
      <c r="D76" s="119"/>
      <c r="E76" s="119"/>
      <c r="F76" s="119"/>
      <c r="G76" s="119"/>
      <c r="H76" s="119"/>
      <c r="I76" s="119"/>
      <c r="J76" s="119"/>
      <c r="K76" s="197"/>
      <c r="L76" s="197"/>
      <c r="M76" s="197"/>
      <c r="N76" s="197"/>
      <c r="O76" s="197"/>
      <c r="P76" s="197"/>
      <c r="R76" s="119"/>
      <c r="S76" s="119"/>
      <c r="T76" s="119"/>
      <c r="U76" s="119"/>
      <c r="V76" s="119"/>
      <c r="W76" s="119"/>
      <c r="X76" s="119"/>
      <c r="Y76" s="119"/>
      <c r="Z76" s="119"/>
      <c r="AA76" s="197"/>
    </row>
    <row r="77" spans="2:27" ht="12">
      <c r="B77" s="119"/>
      <c r="C77" s="119"/>
      <c r="D77" s="119"/>
      <c r="E77" s="119"/>
      <c r="F77" s="119"/>
      <c r="G77" s="119"/>
      <c r="H77" s="119"/>
      <c r="I77" s="119"/>
      <c r="J77" s="119"/>
      <c r="K77" s="197"/>
      <c r="L77" s="197"/>
      <c r="M77" s="197"/>
      <c r="N77" s="197"/>
      <c r="O77" s="197"/>
      <c r="P77" s="197"/>
      <c r="R77" s="119"/>
      <c r="S77" s="119"/>
      <c r="T77" s="119"/>
      <c r="U77" s="119"/>
      <c r="V77" s="119"/>
      <c r="W77" s="119"/>
      <c r="X77" s="119"/>
      <c r="Y77" s="119"/>
      <c r="Z77" s="119"/>
      <c r="AA77" s="197"/>
    </row>
    <row r="78" spans="2:27" ht="12">
      <c r="B78" s="119"/>
      <c r="C78" s="119"/>
      <c r="D78" s="119"/>
      <c r="E78" s="119"/>
      <c r="F78" s="119"/>
      <c r="G78" s="119"/>
      <c r="H78" s="119"/>
      <c r="I78" s="119"/>
      <c r="J78" s="119"/>
      <c r="K78" s="197"/>
      <c r="L78" s="197"/>
      <c r="M78" s="197"/>
      <c r="N78" s="197"/>
      <c r="O78" s="197"/>
      <c r="P78" s="197"/>
      <c r="R78" s="119"/>
      <c r="S78" s="119"/>
      <c r="T78" s="119"/>
      <c r="U78" s="119"/>
      <c r="V78" s="119"/>
      <c r="W78" s="119"/>
      <c r="X78" s="119"/>
      <c r="Y78" s="119"/>
      <c r="Z78" s="119"/>
      <c r="AA78" s="197"/>
    </row>
    <row r="79" spans="2:27" ht="12">
      <c r="B79" s="119"/>
      <c r="C79" s="119"/>
      <c r="D79" s="119"/>
      <c r="E79" s="119"/>
      <c r="F79" s="119"/>
      <c r="G79" s="119"/>
      <c r="H79" s="119"/>
      <c r="I79" s="119"/>
      <c r="J79" s="119"/>
      <c r="K79" s="197"/>
      <c r="L79" s="197"/>
      <c r="M79" s="197"/>
      <c r="N79" s="197"/>
      <c r="O79" s="197"/>
      <c r="P79" s="197"/>
      <c r="R79" s="119"/>
      <c r="S79" s="119"/>
      <c r="T79" s="119"/>
      <c r="U79" s="119"/>
      <c r="V79" s="119"/>
      <c r="W79" s="119"/>
      <c r="X79" s="119"/>
      <c r="Y79" s="119"/>
      <c r="Z79" s="119"/>
      <c r="AA79" s="197"/>
    </row>
    <row r="80" spans="2:27" ht="12">
      <c r="B80" s="119"/>
      <c r="C80" s="119"/>
      <c r="D80" s="119"/>
      <c r="E80" s="119"/>
      <c r="F80" s="119"/>
      <c r="G80" s="119"/>
      <c r="H80" s="119"/>
      <c r="I80" s="119"/>
      <c r="J80" s="119"/>
      <c r="K80" s="197"/>
      <c r="L80" s="197"/>
      <c r="M80" s="197"/>
      <c r="N80" s="197"/>
      <c r="O80" s="197"/>
      <c r="P80" s="197"/>
      <c r="R80" s="119"/>
      <c r="S80" s="119"/>
      <c r="T80" s="119"/>
      <c r="U80" s="119"/>
      <c r="V80" s="119"/>
      <c r="W80" s="119"/>
      <c r="X80" s="119"/>
      <c r="Y80" s="119"/>
      <c r="Z80" s="119"/>
      <c r="AA80" s="197"/>
    </row>
    <row r="81" spans="2:27" ht="12">
      <c r="B81" s="119"/>
      <c r="C81" s="119"/>
      <c r="D81" s="119"/>
      <c r="E81" s="119"/>
      <c r="F81" s="119"/>
      <c r="G81" s="119"/>
      <c r="H81" s="119"/>
      <c r="I81" s="119"/>
      <c r="J81" s="119"/>
      <c r="K81" s="197"/>
      <c r="L81" s="197"/>
      <c r="M81" s="197"/>
      <c r="N81" s="197"/>
      <c r="O81" s="197"/>
      <c r="P81" s="197"/>
      <c r="R81" s="119"/>
      <c r="S81" s="119"/>
      <c r="T81" s="119"/>
      <c r="U81" s="119"/>
      <c r="V81" s="119"/>
      <c r="W81" s="119"/>
      <c r="X81" s="119"/>
      <c r="Y81" s="119"/>
      <c r="Z81" s="119"/>
      <c r="AA81" s="197"/>
    </row>
  </sheetData>
  <sheetProtection/>
  <mergeCells count="2">
    <mergeCell ref="R3:AF3"/>
    <mergeCell ref="B3:P3"/>
  </mergeCells>
  <hyperlinks>
    <hyperlink ref="A36" location="Contents!A1" display="Return to Contents Page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3" r:id="rId1"/>
  <headerFooter alignWithMargins="0">
    <oddFooter>&amp;C61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T24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14.57421875" style="0" customWidth="1"/>
  </cols>
  <sheetData>
    <row r="2" ht="12">
      <c r="L2" s="94"/>
    </row>
    <row r="3" ht="12">
      <c r="L3" s="94"/>
    </row>
    <row r="4" spans="1:13" ht="17.25">
      <c r="A4" s="76" t="s">
        <v>18</v>
      </c>
      <c r="B4" t="s">
        <v>43</v>
      </c>
      <c r="L4" s="94"/>
      <c r="M4" s="95" t="s">
        <v>50</v>
      </c>
    </row>
    <row r="5" spans="1:12" ht="15">
      <c r="A5" s="6" t="s">
        <v>40</v>
      </c>
      <c r="L5" s="94"/>
    </row>
    <row r="6" spans="1:20" ht="15">
      <c r="A6" s="6"/>
      <c r="B6">
        <v>2002</v>
      </c>
      <c r="C6">
        <v>2003</v>
      </c>
      <c r="D6">
        <v>2004</v>
      </c>
      <c r="E6">
        <v>2005</v>
      </c>
      <c r="F6">
        <v>2006</v>
      </c>
      <c r="G6">
        <v>2007</v>
      </c>
      <c r="H6">
        <v>2008</v>
      </c>
      <c r="I6">
        <v>2009</v>
      </c>
      <c r="J6">
        <v>2010</v>
      </c>
      <c r="K6">
        <v>2011</v>
      </c>
      <c r="L6" s="94"/>
      <c r="M6">
        <v>2005</v>
      </c>
      <c r="N6">
        <v>2006</v>
      </c>
      <c r="O6">
        <v>2007</v>
      </c>
      <c r="P6">
        <v>2008</v>
      </c>
      <c r="Q6">
        <v>2009</v>
      </c>
      <c r="R6">
        <v>2010</v>
      </c>
      <c r="S6">
        <v>2011</v>
      </c>
      <c r="T6">
        <v>2012</v>
      </c>
    </row>
    <row r="7" spans="1:20" ht="15" thickBot="1">
      <c r="A7" s="6" t="s">
        <v>41</v>
      </c>
      <c r="B7" s="60">
        <v>5.3319399999999995</v>
      </c>
      <c r="C7" s="60">
        <v>5.42</v>
      </c>
      <c r="D7" s="57">
        <v>4.915560000000001</v>
      </c>
      <c r="E7" s="72">
        <v>5.2</v>
      </c>
      <c r="F7" s="72">
        <v>5.64</v>
      </c>
      <c r="G7" s="72">
        <v>5.32</v>
      </c>
      <c r="H7" s="72">
        <v>6.17</v>
      </c>
      <c r="I7" s="72">
        <v>7.450047722099999</v>
      </c>
      <c r="J7" s="72">
        <f>+J11/1.05</f>
        <v>8.402428674480952</v>
      </c>
      <c r="K7" s="72">
        <f>+K11/1.05</f>
        <v>0</v>
      </c>
      <c r="L7" s="94"/>
      <c r="M7" s="77">
        <f aca="true" t="shared" si="0" ref="M7:T7">M11/1.05</f>
        <v>4.948515338666666</v>
      </c>
      <c r="N7" s="77">
        <f t="shared" si="0"/>
        <v>5.3845068713333335</v>
      </c>
      <c r="O7" s="77">
        <f t="shared" si="0"/>
        <v>5.069639570666666</v>
      </c>
      <c r="P7" s="77">
        <f t="shared" si="0"/>
        <v>5.835149185142857</v>
      </c>
      <c r="Q7" s="113">
        <f t="shared" si="0"/>
        <v>7.028464536409456</v>
      </c>
      <c r="R7" s="113">
        <f t="shared" si="0"/>
        <v>7.138492963623171</v>
      </c>
      <c r="S7" s="113">
        <f t="shared" si="0"/>
        <v>6.961118808219457</v>
      </c>
      <c r="T7" s="113">
        <f t="shared" si="0"/>
        <v>7.141979337726304</v>
      </c>
    </row>
    <row r="8" ht="12" thickTop="1">
      <c r="L8" s="94"/>
    </row>
    <row r="9" ht="12">
      <c r="L9" s="94"/>
    </row>
    <row r="10" spans="2:20" ht="12">
      <c r="B10">
        <v>2002</v>
      </c>
      <c r="C10">
        <v>2003</v>
      </c>
      <c r="D10">
        <v>2004</v>
      </c>
      <c r="E10">
        <v>2005</v>
      </c>
      <c r="F10">
        <v>2006</v>
      </c>
      <c r="G10">
        <v>2007</v>
      </c>
      <c r="H10">
        <v>2008</v>
      </c>
      <c r="I10">
        <v>2009</v>
      </c>
      <c r="J10">
        <v>2010</v>
      </c>
      <c r="K10">
        <v>2011</v>
      </c>
      <c r="L10" s="94"/>
      <c r="M10">
        <v>2005</v>
      </c>
      <c r="N10">
        <v>2006</v>
      </c>
      <c r="O10">
        <v>2007</v>
      </c>
      <c r="P10">
        <v>2008</v>
      </c>
      <c r="Q10">
        <v>2009</v>
      </c>
      <c r="R10">
        <v>2010</v>
      </c>
      <c r="S10">
        <v>2011</v>
      </c>
      <c r="T10">
        <v>2012</v>
      </c>
    </row>
    <row r="11" spans="1:20" ht="15">
      <c r="A11" s="6" t="s">
        <v>42</v>
      </c>
      <c r="B11" s="4">
        <f aca="true" t="shared" si="1" ref="B11:I11">B7*1.05</f>
        <v>5.598536999999999</v>
      </c>
      <c r="C11" s="4">
        <f t="shared" si="1"/>
        <v>5.691</v>
      </c>
      <c r="D11" s="4">
        <f t="shared" si="1"/>
        <v>5.1613380000000015</v>
      </c>
      <c r="E11" s="4">
        <f t="shared" si="1"/>
        <v>5.460000000000001</v>
      </c>
      <c r="F11" s="4">
        <f t="shared" si="1"/>
        <v>5.922</v>
      </c>
      <c r="G11" s="4">
        <f t="shared" si="1"/>
        <v>5.586</v>
      </c>
      <c r="H11" s="4">
        <f t="shared" si="1"/>
        <v>6.4785</v>
      </c>
      <c r="I11" s="4">
        <f t="shared" si="1"/>
        <v>7.822550108204999</v>
      </c>
      <c r="J11" s="4">
        <v>8.822550108205</v>
      </c>
      <c r="L11" s="94"/>
      <c r="M11">
        <v>5.195941105599999</v>
      </c>
      <c r="N11">
        <v>5.653732214900001</v>
      </c>
      <c r="O11" s="4">
        <v>5.3231215492</v>
      </c>
      <c r="P11" s="4">
        <v>6.1269066444</v>
      </c>
      <c r="Q11" s="114">
        <v>7.379887763229929</v>
      </c>
      <c r="R11" s="114">
        <v>7.49541761180433</v>
      </c>
      <c r="S11" s="114">
        <v>7.30917474863043</v>
      </c>
      <c r="T11" s="114">
        <v>7.4990783046126195</v>
      </c>
    </row>
    <row r="12" spans="12:19" ht="12">
      <c r="L12" s="94"/>
      <c r="S12" s="4"/>
    </row>
    <row r="13" ht="12">
      <c r="L13" s="94"/>
    </row>
    <row r="14" ht="12">
      <c r="L14" s="94"/>
    </row>
    <row r="15" ht="12">
      <c r="L15" s="94"/>
    </row>
    <row r="17" ht="17.25">
      <c r="A17" s="76"/>
    </row>
    <row r="18" ht="15">
      <c r="A18" s="6"/>
    </row>
    <row r="19" ht="15">
      <c r="A19" s="6"/>
    </row>
    <row r="20" spans="1:6" ht="15">
      <c r="A20" s="6"/>
      <c r="F20" s="84"/>
    </row>
    <row r="24" ht="15">
      <c r="A2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6384" width="8.8515625" style="192" customWidth="1"/>
  </cols>
  <sheetData>
    <row r="1" ht="15">
      <c r="A1" s="246" t="s">
        <v>129</v>
      </c>
    </row>
    <row r="32" ht="12">
      <c r="A32" s="244" t="s">
        <v>84</v>
      </c>
    </row>
  </sheetData>
  <sheetProtection/>
  <hyperlinks>
    <hyperlink ref="A32" location="Contents!A1" display="Return to Contents Page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="60" zoomScaleNormal="60" zoomScalePageLayoutView="0" workbookViewId="0" topLeftCell="A1">
      <selection activeCell="I26" sqref="I26"/>
    </sheetView>
  </sheetViews>
  <sheetFormatPr defaultColWidth="9.140625" defaultRowHeight="12.75"/>
  <cols>
    <col min="1" max="1" width="25.57421875" style="0" customWidth="1"/>
    <col min="2" max="2" width="13.57421875" style="0" customWidth="1"/>
    <col min="3" max="3" width="14.421875" style="0" customWidth="1"/>
    <col min="4" max="4" width="12.57421875" style="0" customWidth="1"/>
    <col min="5" max="10" width="5.8515625" style="0" customWidth="1"/>
    <col min="11" max="11" width="13.8515625" style="0" bestFit="1" customWidth="1"/>
    <col min="12" max="12" width="10.00390625" style="0" bestFit="1" customWidth="1"/>
    <col min="13" max="14" width="5.8515625" style="0" customWidth="1"/>
    <col min="15" max="15" width="5.00390625" style="0" bestFit="1" customWidth="1"/>
    <col min="16" max="16" width="5.00390625" style="0" customWidth="1"/>
    <col min="17" max="17" width="5.57421875" style="0" customWidth="1"/>
    <col min="18" max="18" width="10.140625" style="9" customWidth="1"/>
    <col min="19" max="21" width="5.57421875" style="0" bestFit="1" customWidth="1"/>
    <col min="22" max="22" width="3.00390625" style="0" bestFit="1" customWidth="1"/>
    <col min="23" max="24" width="5.57421875" style="0" bestFit="1" customWidth="1"/>
    <col min="28" max="28" width="13.421875" style="0" bestFit="1" customWidth="1"/>
  </cols>
  <sheetData>
    <row r="1" spans="1:5" ht="15">
      <c r="A1" s="1" t="str">
        <f>'Annual Data'!A1</f>
        <v>Table 5.5.1 Domestic electricity prices in the IEA</v>
      </c>
      <c r="C1" s="1"/>
      <c r="D1" s="1"/>
      <c r="E1" s="1"/>
    </row>
    <row r="3" spans="1:11" ht="12">
      <c r="A3" s="91" t="s">
        <v>48</v>
      </c>
      <c r="B3" s="85" t="s">
        <v>45</v>
      </c>
      <c r="C3" s="160">
        <f>'Table 5.5.1'!L36</f>
        <v>15.102421732332576</v>
      </c>
      <c r="D3" s="191" t="s">
        <v>83</v>
      </c>
      <c r="H3" s="30"/>
      <c r="J3" s="10"/>
      <c r="K3" s="20"/>
    </row>
    <row r="4" spans="1:18" s="30" customFormat="1" ht="12">
      <c r="A4" s="157"/>
      <c r="B4" s="85"/>
      <c r="C4" s="158"/>
      <c r="F4"/>
      <c r="G4"/>
      <c r="I4" s="20"/>
      <c r="J4" s="33"/>
      <c r="K4" s="20"/>
      <c r="R4" s="159"/>
    </row>
    <row r="5" spans="1:12" ht="15">
      <c r="A5" s="156" t="s">
        <v>132</v>
      </c>
      <c r="B5" t="s">
        <v>30</v>
      </c>
      <c r="C5" t="s">
        <v>20</v>
      </c>
      <c r="D5" t="s">
        <v>32</v>
      </c>
      <c r="E5" s="42" t="s">
        <v>59</v>
      </c>
      <c r="F5" s="101"/>
      <c r="H5" s="5"/>
      <c r="I5" s="22"/>
      <c r="J5" s="10"/>
      <c r="K5" s="173" t="s">
        <v>78</v>
      </c>
      <c r="L5" s="173" t="s">
        <v>79</v>
      </c>
    </row>
    <row r="6" spans="1:12" ht="12.75" customHeight="1">
      <c r="A6" s="267" t="s">
        <v>17</v>
      </c>
      <c r="B6" s="149">
        <v>7.568127856955951</v>
      </c>
      <c r="C6" s="33">
        <f aca="true" t="shared" si="0" ref="C6:C33">D6-B6</f>
        <v>0.8948547621685234</v>
      </c>
      <c r="D6" s="180">
        <v>8.462982619124475</v>
      </c>
      <c r="E6" s="96">
        <f aca="true" t="shared" si="1" ref="E6:E33">$C$3</f>
        <v>15.102421732332576</v>
      </c>
      <c r="J6" s="10"/>
      <c r="K6" s="42" t="s">
        <v>80</v>
      </c>
      <c r="L6" s="42" t="s">
        <v>18</v>
      </c>
    </row>
    <row r="7" spans="1:12" ht="12.75" customHeight="1">
      <c r="A7" s="265" t="s">
        <v>63</v>
      </c>
      <c r="B7" s="149">
        <v>7.452465945660625</v>
      </c>
      <c r="C7" s="33">
        <f t="shared" si="0"/>
        <v>1.0209864196668255</v>
      </c>
      <c r="D7" s="180">
        <v>8.47345236532745</v>
      </c>
      <c r="E7" s="96">
        <f t="shared" si="1"/>
        <v>15.102421732332576</v>
      </c>
      <c r="J7" s="10"/>
      <c r="K7" s="42" t="s">
        <v>81</v>
      </c>
      <c r="L7" s="42" t="s">
        <v>14</v>
      </c>
    </row>
    <row r="8" spans="1:12" ht="12.75" customHeight="1">
      <c r="A8" s="265" t="s">
        <v>67</v>
      </c>
      <c r="B8" s="149">
        <v>6.685243034460076</v>
      </c>
      <c r="C8" s="33">
        <f t="shared" si="0"/>
        <v>1.8344319146186043</v>
      </c>
      <c r="D8" s="180">
        <v>8.51967494907868</v>
      </c>
      <c r="E8" s="96">
        <f t="shared" si="1"/>
        <v>15.102421732332576</v>
      </c>
      <c r="J8" s="10"/>
      <c r="K8" s="42" t="s">
        <v>33</v>
      </c>
      <c r="L8" s="42" t="s">
        <v>76</v>
      </c>
    </row>
    <row r="9" spans="1:12" ht="12.75" customHeight="1">
      <c r="A9" s="265" t="s">
        <v>65</v>
      </c>
      <c r="B9" s="149">
        <v>5.474119748431599</v>
      </c>
      <c r="C9" s="33">
        <f t="shared" si="0"/>
        <v>3.2838826034119943</v>
      </c>
      <c r="D9" s="149">
        <v>8.758002351843594</v>
      </c>
      <c r="E9" s="96">
        <f t="shared" si="1"/>
        <v>15.102421732332576</v>
      </c>
      <c r="J9" s="10"/>
      <c r="K9" s="42" t="s">
        <v>82</v>
      </c>
      <c r="L9" s="42" t="s">
        <v>74</v>
      </c>
    </row>
    <row r="10" spans="1:11" ht="12.75" customHeight="1">
      <c r="A10" s="265" t="s">
        <v>34</v>
      </c>
      <c r="B10" s="149">
        <v>7.879325092206019</v>
      </c>
      <c r="C10" s="33">
        <f t="shared" si="0"/>
        <v>2.1274177754614767</v>
      </c>
      <c r="D10" s="149">
        <v>10.006742867667496</v>
      </c>
      <c r="E10" s="96">
        <f t="shared" si="1"/>
        <v>15.102421732332576</v>
      </c>
      <c r="J10" s="10"/>
      <c r="K10" s="98" t="s">
        <v>51</v>
      </c>
    </row>
    <row r="11" spans="1:28" ht="12.75" customHeight="1">
      <c r="A11" s="265" t="s">
        <v>18</v>
      </c>
      <c r="B11" s="177">
        <v>9.540283579464687</v>
      </c>
      <c r="C11" s="33">
        <f t="shared" si="0"/>
        <v>0.47701417897323495</v>
      </c>
      <c r="D11" s="177">
        <v>10.017297758437921</v>
      </c>
      <c r="E11" s="96">
        <f t="shared" si="1"/>
        <v>15.102421732332576</v>
      </c>
      <c r="H11" s="30"/>
      <c r="I11" s="20"/>
      <c r="J11" s="10"/>
      <c r="K11" s="20"/>
      <c r="AB11" s="42"/>
    </row>
    <row r="12" spans="1:11" ht="12.75" customHeight="1">
      <c r="A12" s="267" t="s">
        <v>76</v>
      </c>
      <c r="B12" s="177">
        <v>10.383870321186617</v>
      </c>
      <c r="C12" s="33">
        <f t="shared" si="0"/>
        <v>2.2946128531947405</v>
      </c>
      <c r="D12" s="149">
        <v>12.678483174381357</v>
      </c>
      <c r="E12" s="96">
        <f t="shared" si="1"/>
        <v>15.102421732332576</v>
      </c>
      <c r="H12" s="30"/>
      <c r="I12" s="81"/>
      <c r="J12" s="10"/>
      <c r="K12" s="20"/>
    </row>
    <row r="13" spans="1:11" ht="12" customHeight="1">
      <c r="A13" s="267" t="s">
        <v>35</v>
      </c>
      <c r="B13" s="177">
        <v>9.944180397439322</v>
      </c>
      <c r="C13" s="33">
        <f t="shared" si="0"/>
        <v>2.792634528689831</v>
      </c>
      <c r="D13" s="149">
        <v>12.736814926129153</v>
      </c>
      <c r="E13" s="96">
        <f t="shared" si="1"/>
        <v>15.102421732332576</v>
      </c>
      <c r="H13" s="30"/>
      <c r="I13" s="20"/>
      <c r="J13" s="10"/>
      <c r="K13" s="20"/>
    </row>
    <row r="14" spans="1:11" ht="12.75" customHeight="1">
      <c r="A14" s="267" t="s">
        <v>74</v>
      </c>
      <c r="B14" s="177">
        <v>10.771035273238365</v>
      </c>
      <c r="C14" s="33">
        <f t="shared" si="0"/>
        <v>2.154201312092022</v>
      </c>
      <c r="D14" s="177">
        <v>12.925236585330387</v>
      </c>
      <c r="E14" s="96">
        <f t="shared" si="1"/>
        <v>15.102421732332576</v>
      </c>
      <c r="H14" s="30"/>
      <c r="I14" s="81"/>
      <c r="J14" s="10"/>
      <c r="K14" s="20"/>
    </row>
    <row r="15" spans="1:11" ht="12.75" customHeight="1">
      <c r="A15" s="265" t="s">
        <v>10</v>
      </c>
      <c r="B15" s="149">
        <v>10.88513407644348</v>
      </c>
      <c r="C15" s="33">
        <f t="shared" si="0"/>
        <v>2.383326568841106</v>
      </c>
      <c r="D15" s="149">
        <v>13.268460645284586</v>
      </c>
      <c r="E15" s="96">
        <f t="shared" si="1"/>
        <v>15.102421732332576</v>
      </c>
      <c r="H15" s="30"/>
      <c r="I15" s="81"/>
      <c r="J15" s="10"/>
      <c r="K15" s="20"/>
    </row>
    <row r="16" spans="1:11" ht="12">
      <c r="A16" s="265" t="s">
        <v>9</v>
      </c>
      <c r="B16" s="149">
        <v>9.594269806399948</v>
      </c>
      <c r="C16" s="33">
        <f t="shared" si="0"/>
        <v>3.869221947471514</v>
      </c>
      <c r="D16" s="149">
        <v>13.463491753871462</v>
      </c>
      <c r="E16" s="96">
        <f t="shared" si="1"/>
        <v>15.102421732332576</v>
      </c>
      <c r="H16" s="30"/>
      <c r="I16" s="20"/>
      <c r="J16" s="10"/>
      <c r="K16" s="20"/>
    </row>
    <row r="17" spans="1:5" ht="12" customHeight="1">
      <c r="A17" s="267" t="s">
        <v>13</v>
      </c>
      <c r="B17" s="183">
        <v>8.537453810972936</v>
      </c>
      <c r="C17" s="33">
        <f t="shared" si="0"/>
        <v>5.312001671457805</v>
      </c>
      <c r="D17" s="149">
        <v>13.849455482430741</v>
      </c>
      <c r="E17" s="96">
        <f t="shared" si="1"/>
        <v>15.102421732332576</v>
      </c>
    </row>
    <row r="18" spans="1:5" ht="12.75" customHeight="1">
      <c r="A18" s="265" t="s">
        <v>3</v>
      </c>
      <c r="B18" s="149">
        <v>9.462647191947987</v>
      </c>
      <c r="C18" s="33">
        <f t="shared" si="0"/>
        <v>4.716628737466182</v>
      </c>
      <c r="D18" s="149">
        <v>14.17927592941417</v>
      </c>
      <c r="E18" s="96">
        <f t="shared" si="1"/>
        <v>15.102421732332576</v>
      </c>
    </row>
    <row r="19" spans="1:5" ht="12.75" customHeight="1">
      <c r="A19" s="265" t="s">
        <v>4</v>
      </c>
      <c r="B19" s="149">
        <v>9.37493963382712</v>
      </c>
      <c r="C19" s="33">
        <f t="shared" si="0"/>
        <v>5.265477082864393</v>
      </c>
      <c r="D19" s="149">
        <v>14.640416716691513</v>
      </c>
      <c r="E19" s="96">
        <f t="shared" si="1"/>
        <v>15.102421732332576</v>
      </c>
    </row>
    <row r="20" spans="1:28" ht="12.75" customHeight="1">
      <c r="A20" s="267" t="s">
        <v>6</v>
      </c>
      <c r="B20" s="134">
        <v>9.756216878861993</v>
      </c>
      <c r="C20" s="33">
        <f t="shared" si="0"/>
        <v>5.808209869111648</v>
      </c>
      <c r="D20" s="180">
        <v>15.564426747973641</v>
      </c>
      <c r="E20" s="96">
        <f t="shared" si="1"/>
        <v>15.102421732332576</v>
      </c>
      <c r="R20"/>
      <c r="AB20" s="42"/>
    </row>
    <row r="21" spans="1:18" ht="14.25" customHeight="1">
      <c r="A21" s="267" t="s">
        <v>14</v>
      </c>
      <c r="B21" s="22">
        <v>14.9697595</v>
      </c>
      <c r="C21" s="33">
        <f t="shared" si="0"/>
        <v>0.748488</v>
      </c>
      <c r="D21" s="177">
        <v>15.7182475</v>
      </c>
      <c r="E21" s="96">
        <f t="shared" si="1"/>
        <v>15.102421732332576</v>
      </c>
      <c r="R21"/>
    </row>
    <row r="22" spans="1:18" ht="14.25" customHeight="1">
      <c r="A22" s="265" t="s">
        <v>66</v>
      </c>
      <c r="B22" s="177">
        <v>13.49553140425273</v>
      </c>
      <c r="C22" s="33">
        <f t="shared" si="0"/>
        <v>2.3571635289102737</v>
      </c>
      <c r="D22" s="177">
        <v>15.852694933163004</v>
      </c>
      <c r="E22" s="96">
        <f t="shared" si="1"/>
        <v>15.102421732332576</v>
      </c>
      <c r="R22"/>
    </row>
    <row r="23" spans="1:18" ht="14.25" customHeight="1">
      <c r="A23" s="265" t="s">
        <v>15</v>
      </c>
      <c r="B23" s="177">
        <v>14.470540678338024</v>
      </c>
      <c r="C23" s="33">
        <f t="shared" si="0"/>
        <v>1.4225835607449717</v>
      </c>
      <c r="D23" s="149">
        <v>15.893124239082995</v>
      </c>
      <c r="E23" s="96">
        <f t="shared" si="1"/>
        <v>15.102421732332576</v>
      </c>
      <c r="R23"/>
    </row>
    <row r="24" spans="1:5" ht="14.25" customHeight="1">
      <c r="A24" s="265" t="s">
        <v>0</v>
      </c>
      <c r="B24" s="149">
        <v>10.614291253828174</v>
      </c>
      <c r="C24" s="33">
        <f t="shared" si="0"/>
        <v>6.617962739213478</v>
      </c>
      <c r="D24" s="149">
        <v>17.232253993041653</v>
      </c>
      <c r="E24" s="96">
        <f t="shared" si="1"/>
        <v>15.102421732332576</v>
      </c>
    </row>
    <row r="25" spans="1:5" ht="14.25" customHeight="1">
      <c r="A25" s="265" t="s">
        <v>64</v>
      </c>
      <c r="B25" s="149">
        <v>15.79942908712958</v>
      </c>
      <c r="C25" s="33">
        <f t="shared" si="0"/>
        <v>2.346451928818608</v>
      </c>
      <c r="D25" s="149">
        <v>18.145881015948188</v>
      </c>
      <c r="E25" s="96">
        <f t="shared" si="1"/>
        <v>15.102421732332576</v>
      </c>
    </row>
    <row r="26" spans="1:5" ht="14.25" customHeight="1">
      <c r="A26" s="267" t="s">
        <v>62</v>
      </c>
      <c r="B26" s="149">
        <v>16.758631619846376</v>
      </c>
      <c r="C26" s="33">
        <f t="shared" si="0"/>
        <v>1.6520582875246284</v>
      </c>
      <c r="D26" s="149">
        <v>18.410689907371005</v>
      </c>
      <c r="E26" s="96">
        <f t="shared" si="1"/>
        <v>15.102421732332576</v>
      </c>
    </row>
    <row r="27" spans="1:5" ht="14.25" customHeight="1">
      <c r="A27" s="265" t="s">
        <v>7</v>
      </c>
      <c r="B27" s="149">
        <v>16.425322065864194</v>
      </c>
      <c r="C27" s="33">
        <f t="shared" si="0"/>
        <v>2.21741844606456</v>
      </c>
      <c r="D27" s="149">
        <v>18.642740511928753</v>
      </c>
      <c r="E27" s="96">
        <f t="shared" si="1"/>
        <v>15.102421732332576</v>
      </c>
    </row>
    <row r="28" spans="1:5" ht="14.25" customHeight="1">
      <c r="A28" s="265" t="s">
        <v>11</v>
      </c>
      <c r="B28" s="177">
        <v>9.56800811897367</v>
      </c>
      <c r="C28" s="33">
        <f t="shared" si="0"/>
        <v>10.189534721395566</v>
      </c>
      <c r="D28" s="177">
        <v>19.757542840369236</v>
      </c>
      <c r="E28" s="96">
        <f t="shared" si="1"/>
        <v>15.102421732332576</v>
      </c>
    </row>
    <row r="29" spans="1:30" ht="12" customHeight="1">
      <c r="A29" s="267" t="s">
        <v>12</v>
      </c>
      <c r="B29" s="149">
        <v>17.887883409982607</v>
      </c>
      <c r="C29" s="33">
        <f t="shared" si="0"/>
        <v>4.863064781944686</v>
      </c>
      <c r="D29" s="149">
        <v>22.750948191927293</v>
      </c>
      <c r="E29" s="96">
        <f t="shared" si="1"/>
        <v>15.102421732332576</v>
      </c>
      <c r="AB29" s="42"/>
      <c r="AC29" s="42"/>
      <c r="AD29" s="42"/>
    </row>
    <row r="30" spans="1:5" ht="14.25" customHeight="1">
      <c r="A30" s="265" t="s">
        <v>8</v>
      </c>
      <c r="B30" s="149">
        <v>14.93391431476507</v>
      </c>
      <c r="C30" s="33">
        <f t="shared" si="0"/>
        <v>8.528137032654138</v>
      </c>
      <c r="D30" s="149">
        <v>23.46205134741921</v>
      </c>
      <c r="E30" s="96">
        <f t="shared" si="1"/>
        <v>15.102421732332576</v>
      </c>
    </row>
    <row r="31" spans="1:5" ht="14.25" customHeight="1">
      <c r="A31" s="267" t="s">
        <v>1</v>
      </c>
      <c r="B31" s="149">
        <v>15.90216833052177</v>
      </c>
      <c r="C31" s="33">
        <f t="shared" si="0"/>
        <v>8.934659730417879</v>
      </c>
      <c r="D31" s="149">
        <v>24.83682806093965</v>
      </c>
      <c r="E31" s="96">
        <f t="shared" si="1"/>
        <v>15.102421732332576</v>
      </c>
    </row>
    <row r="32" spans="1:28" ht="14.25" customHeight="1">
      <c r="A32" s="267" t="s">
        <v>2</v>
      </c>
      <c r="B32" s="177">
        <v>9.36152917457424</v>
      </c>
      <c r="C32" s="33">
        <f t="shared" si="0"/>
        <v>15.909953238764079</v>
      </c>
      <c r="D32" s="177">
        <v>25.27148241333832</v>
      </c>
      <c r="E32" s="96">
        <f t="shared" si="1"/>
        <v>15.102421732332576</v>
      </c>
      <c r="AB32" s="42"/>
    </row>
    <row r="33" spans="1:21" ht="14.25" customHeight="1">
      <c r="A33" s="291" t="s">
        <v>5</v>
      </c>
      <c r="B33" s="217">
        <v>12.159161278366359</v>
      </c>
      <c r="C33" s="270">
        <f t="shared" si="0"/>
        <v>14.52271314673131</v>
      </c>
      <c r="D33" s="269">
        <v>26.681874425097668</v>
      </c>
      <c r="E33" s="271">
        <f t="shared" si="1"/>
        <v>15.102421732332576</v>
      </c>
      <c r="K33" s="131"/>
      <c r="L33" s="149"/>
      <c r="M33" s="10"/>
      <c r="N33" s="149"/>
      <c r="R33" s="133"/>
      <c r="S33" s="177"/>
      <c r="T33" s="10"/>
      <c r="U33" s="177"/>
    </row>
    <row r="34" spans="4:21" ht="12">
      <c r="D34" s="177"/>
      <c r="K34" s="133"/>
      <c r="L34" s="177"/>
      <c r="M34" s="10"/>
      <c r="N34" s="177"/>
      <c r="R34"/>
      <c r="S34" s="177"/>
      <c r="T34" s="10"/>
      <c r="U34" s="177"/>
    </row>
    <row r="35" spans="12:21" ht="12">
      <c r="L35" s="177"/>
      <c r="M35" s="10"/>
      <c r="N35" s="177"/>
      <c r="R35" s="138"/>
      <c r="S35" s="22"/>
      <c r="T35" s="10"/>
      <c r="U35" s="22"/>
    </row>
    <row r="36" spans="11:21" ht="12">
      <c r="K36" s="138"/>
      <c r="L36" s="22"/>
      <c r="M36" s="10"/>
      <c r="N36" s="22"/>
      <c r="R36" s="138"/>
      <c r="S36" s="177"/>
      <c r="T36" s="10"/>
      <c r="U36" s="177"/>
    </row>
    <row r="37" spans="1:21" ht="12">
      <c r="A37" s="138"/>
      <c r="B37" s="177"/>
      <c r="C37" s="10"/>
      <c r="D37" s="182"/>
      <c r="K37" s="138"/>
      <c r="L37" s="177"/>
      <c r="M37" s="10"/>
      <c r="N37" s="177"/>
      <c r="R37" s="138"/>
      <c r="S37" s="183"/>
      <c r="T37" s="10"/>
      <c r="U37" s="184"/>
    </row>
    <row r="38" spans="1:21" ht="12">
      <c r="A38" s="138"/>
      <c r="B38" s="183"/>
      <c r="C38" s="10"/>
      <c r="D38" s="182"/>
      <c r="K38" s="138"/>
      <c r="L38" s="183"/>
      <c r="M38" s="10"/>
      <c r="N38" s="184"/>
      <c r="R38" s="138"/>
      <c r="S38" s="177"/>
      <c r="T38" s="10"/>
      <c r="U38" s="177"/>
    </row>
    <row r="39" spans="2:21" ht="12">
      <c r="B39" s="245"/>
      <c r="C39" s="33"/>
      <c r="D39" s="245"/>
      <c r="K39" s="138"/>
      <c r="L39" s="177"/>
      <c r="M39" s="10"/>
      <c r="N39" s="177"/>
      <c r="R39" s="138"/>
      <c r="S39" s="177"/>
      <c r="T39" s="10"/>
      <c r="U39" s="184"/>
    </row>
    <row r="40" spans="2:21" ht="12">
      <c r="B40" s="149"/>
      <c r="C40" s="33"/>
      <c r="D40" s="149"/>
      <c r="K40" s="138"/>
      <c r="L40" s="177"/>
      <c r="M40" s="10"/>
      <c r="N40" s="184"/>
      <c r="R40" s="137"/>
      <c r="S40" s="177"/>
      <c r="T40" s="10"/>
      <c r="U40" s="177"/>
    </row>
    <row r="41" spans="2:21" ht="12">
      <c r="B41" s="177"/>
      <c r="C41" s="33"/>
      <c r="D41" s="177"/>
      <c r="K41" s="137"/>
      <c r="L41" s="177"/>
      <c r="M41" s="10"/>
      <c r="N41" s="177"/>
      <c r="R41" s="133"/>
      <c r="S41" s="183"/>
      <c r="T41" s="10"/>
      <c r="U41" s="183"/>
    </row>
    <row r="42" spans="2:21" ht="14.25">
      <c r="B42" s="214"/>
      <c r="C42" s="214"/>
      <c r="D42" s="214"/>
      <c r="K42" s="133"/>
      <c r="L42" s="183"/>
      <c r="M42" s="10"/>
      <c r="N42" s="183"/>
      <c r="R42" s="133"/>
      <c r="S42" s="177"/>
      <c r="T42" s="10"/>
      <c r="U42" s="177"/>
    </row>
    <row r="43" spans="1:21" ht="14.25">
      <c r="A43" s="137"/>
      <c r="B43" s="214"/>
      <c r="C43" s="33"/>
      <c r="D43" s="214"/>
      <c r="K43" s="133"/>
      <c r="L43" s="177"/>
      <c r="M43" s="10"/>
      <c r="N43" s="177"/>
      <c r="R43" s="130"/>
      <c r="S43" s="186"/>
      <c r="T43" s="187"/>
      <c r="U43" s="188"/>
    </row>
    <row r="44" spans="1:24" ht="14.25">
      <c r="A44" s="137"/>
      <c r="B44" s="214"/>
      <c r="C44" s="33"/>
      <c r="D44" s="214"/>
      <c r="K44" s="130"/>
      <c r="L44" s="186"/>
      <c r="M44" s="187"/>
      <c r="N44" s="188"/>
      <c r="P44" s="4"/>
      <c r="R44" s="189"/>
      <c r="S44" s="190"/>
      <c r="T44" s="187"/>
      <c r="U44" s="190"/>
      <c r="W44" s="4"/>
      <c r="X44" s="4"/>
    </row>
    <row r="45" spans="2:21" ht="14.25">
      <c r="B45" s="214"/>
      <c r="C45" s="33"/>
      <c r="D45" s="214"/>
      <c r="K45" s="133"/>
      <c r="L45" s="177"/>
      <c r="M45" s="10"/>
      <c r="N45" s="177"/>
      <c r="R45" s="138"/>
      <c r="S45" s="177"/>
      <c r="T45" s="10"/>
      <c r="U45" s="177"/>
    </row>
    <row r="46" spans="1:21" ht="12">
      <c r="A46" s="130"/>
      <c r="B46" s="186"/>
      <c r="C46" s="187"/>
      <c r="D46" s="182"/>
      <c r="E46" s="3"/>
      <c r="F46" s="4"/>
      <c r="K46" s="138"/>
      <c r="L46" s="177"/>
      <c r="M46" s="10"/>
      <c r="N46" s="177"/>
      <c r="R46" s="131"/>
      <c r="S46" s="149"/>
      <c r="T46" s="10"/>
      <c r="U46" s="149"/>
    </row>
    <row r="47" spans="1:21" ht="12">
      <c r="A47" s="133"/>
      <c r="B47" s="177"/>
      <c r="C47" s="10"/>
      <c r="D47" s="182"/>
      <c r="K47" s="131"/>
      <c r="L47" s="149"/>
      <c r="M47" s="10"/>
      <c r="N47" s="149"/>
      <c r="R47" s="137"/>
      <c r="S47" s="179"/>
      <c r="T47" s="10"/>
      <c r="U47" s="177"/>
    </row>
    <row r="48" spans="1:21" ht="12">
      <c r="A48" s="138"/>
      <c r="B48" s="176"/>
      <c r="C48" s="10"/>
      <c r="D48" s="182"/>
      <c r="K48" s="137"/>
      <c r="L48" s="179"/>
      <c r="M48" s="10"/>
      <c r="N48" s="177"/>
      <c r="R48" s="137"/>
      <c r="S48" s="22"/>
      <c r="T48" s="10"/>
      <c r="U48" s="182"/>
    </row>
    <row r="49" spans="1:21" ht="12">
      <c r="A49" s="138"/>
      <c r="B49" s="177"/>
      <c r="C49" s="10"/>
      <c r="D49" s="182"/>
      <c r="K49" s="137"/>
      <c r="L49" s="22"/>
      <c r="M49" s="10"/>
      <c r="N49" s="182"/>
      <c r="R49" s="138"/>
      <c r="S49" s="177"/>
      <c r="T49" s="10"/>
      <c r="U49" s="177"/>
    </row>
    <row r="50" spans="1:21" ht="12">
      <c r="A50" s="131"/>
      <c r="B50" s="149"/>
      <c r="C50" s="10"/>
      <c r="D50" s="182"/>
      <c r="K50" s="138"/>
      <c r="L50" s="177"/>
      <c r="M50" s="10"/>
      <c r="N50" s="177"/>
      <c r="R50" s="138"/>
      <c r="S50" s="177"/>
      <c r="T50" s="10"/>
      <c r="U50" s="177"/>
    </row>
    <row r="51" spans="1:21" ht="12">
      <c r="A51" s="137"/>
      <c r="B51" s="179"/>
      <c r="C51" s="10"/>
      <c r="D51" s="182"/>
      <c r="K51" s="138"/>
      <c r="L51" s="177"/>
      <c r="M51" s="10"/>
      <c r="N51" s="177"/>
      <c r="R51" s="137"/>
      <c r="S51" s="177"/>
      <c r="T51" s="10"/>
      <c r="U51" s="184"/>
    </row>
    <row r="52" spans="1:21" ht="12">
      <c r="A52" s="138"/>
      <c r="B52" s="174"/>
      <c r="C52" s="10"/>
      <c r="D52" s="182"/>
      <c r="K52" s="137"/>
      <c r="L52" s="177"/>
      <c r="M52" s="10"/>
      <c r="N52" s="184"/>
      <c r="R52" s="138"/>
      <c r="S52" s="177"/>
      <c r="T52" s="10"/>
      <c r="U52" s="177"/>
    </row>
    <row r="53" spans="1:21" ht="12">
      <c r="A53" s="137"/>
      <c r="B53" s="22"/>
      <c r="C53" s="10"/>
      <c r="D53" s="182"/>
      <c r="F53" s="4"/>
      <c r="K53" s="138"/>
      <c r="L53" s="177"/>
      <c r="M53" s="10"/>
      <c r="N53" s="177"/>
      <c r="R53" s="138"/>
      <c r="S53" s="177"/>
      <c r="T53" s="10"/>
      <c r="U53" s="184"/>
    </row>
    <row r="54" spans="1:21" ht="12">
      <c r="A54" s="138"/>
      <c r="B54" s="177"/>
      <c r="C54" s="10"/>
      <c r="D54" s="176"/>
      <c r="K54" s="138"/>
      <c r="L54" s="177"/>
      <c r="M54" s="10"/>
      <c r="N54" s="184"/>
      <c r="R54" s="133"/>
      <c r="S54" s="177"/>
      <c r="T54" s="10"/>
      <c r="U54" s="177"/>
    </row>
    <row r="55" spans="1:6" ht="12">
      <c r="A55" s="137"/>
      <c r="B55" s="177"/>
      <c r="C55" s="10"/>
      <c r="D55" s="174"/>
      <c r="F55" s="4"/>
    </row>
    <row r="56" spans="1:21" ht="12">
      <c r="A56" s="138"/>
      <c r="B56" s="177"/>
      <c r="C56" s="10"/>
      <c r="D56" s="177"/>
      <c r="R56" s="131"/>
      <c r="S56" s="149"/>
      <c r="T56" s="10"/>
      <c r="U56" s="149"/>
    </row>
    <row r="57" spans="1:18" ht="12">
      <c r="A57" s="138"/>
      <c r="B57" s="177"/>
      <c r="C57" s="10"/>
      <c r="D57" s="184"/>
      <c r="K57" s="133"/>
      <c r="L57" s="176"/>
      <c r="M57" s="10"/>
      <c r="N57" s="176"/>
      <c r="R57"/>
    </row>
    <row r="58" spans="1:18" ht="12">
      <c r="A58" s="133"/>
      <c r="B58" s="177"/>
      <c r="C58" s="10"/>
      <c r="D58" s="177"/>
      <c r="K58" s="133"/>
      <c r="L58" s="174"/>
      <c r="N58" s="174"/>
      <c r="R58"/>
    </row>
    <row r="59" spans="11:18" ht="12">
      <c r="K59" s="138"/>
      <c r="L59" s="176"/>
      <c r="M59" s="10"/>
      <c r="N59" s="175"/>
      <c r="R59"/>
    </row>
    <row r="60" spans="11:18" ht="12">
      <c r="K60" s="138"/>
      <c r="L60" s="174"/>
      <c r="M60" s="10"/>
      <c r="N60" s="174"/>
      <c r="R60"/>
    </row>
    <row r="61" spans="1:18" ht="12">
      <c r="A61" s="133"/>
      <c r="B61" s="177"/>
      <c r="C61" s="10"/>
      <c r="D61" s="177"/>
      <c r="R61"/>
    </row>
  </sheetData>
  <sheetProtection/>
  <conditionalFormatting sqref="D56">
    <cfRule type="expression" priority="2" dxfId="0">
      <formula>Z50:AL179=1</formula>
    </cfRule>
  </conditionalFormatting>
  <conditionalFormatting sqref="N56">
    <cfRule type="expression" priority="1" dxfId="0">
      <formula>AJ50:AV179=1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mura0001</dc:creator>
  <cp:keywords/>
  <dc:description/>
  <cp:lastModifiedBy>Annut, Anwar (BEIS)</cp:lastModifiedBy>
  <cp:lastPrinted>2018-06-25T15:03:47Z</cp:lastPrinted>
  <dcterms:created xsi:type="dcterms:W3CDTF">2001-05-09T14:17:21Z</dcterms:created>
  <dcterms:modified xsi:type="dcterms:W3CDTF">2018-09-17T12:01:41Z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