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DFT\Desktop\docs\"/>
    </mc:Choice>
  </mc:AlternateContent>
  <bookViews>
    <workbookView xWindow="0" yWindow="0" windowWidth="28800" windowHeight="11835"/>
  </bookViews>
  <sheets>
    <sheet name="Introduction" sheetId="2" r:id="rId1"/>
    <sheet name="Calculator" sheetId="1" r:id="rId2"/>
    <sheet name="Calculator (2)" sheetId="9" r:id="rId3"/>
    <sheet name="Data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1" i="9" l="1"/>
  <c r="C91" i="9"/>
  <c r="C75" i="9"/>
  <c r="C77" i="9" s="1"/>
  <c r="C40" i="9"/>
  <c r="C42" i="9" s="1"/>
  <c r="C30" i="9"/>
  <c r="C73" i="9" s="1"/>
  <c r="D42" i="9" l="1"/>
  <c r="D91" i="9"/>
  <c r="C101" i="9" s="1"/>
  <c r="C97" i="9"/>
  <c r="C99" i="9"/>
  <c r="D99" i="9" l="1"/>
  <c r="D97" i="9"/>
  <c r="C30" i="1"/>
  <c r="C40" i="1" l="1"/>
  <c r="C73" i="1" s="1"/>
  <c r="C75" i="1" s="1"/>
  <c r="E91" i="1"/>
  <c r="C42" i="1" l="1"/>
  <c r="D42" i="1" s="1"/>
  <c r="C91" i="1"/>
  <c r="D99" i="1" l="1"/>
  <c r="D97" i="1"/>
  <c r="D91" i="1"/>
  <c r="C101" i="1" s="1"/>
  <c r="C77" i="1" l="1"/>
  <c r="C97" i="1" l="1"/>
  <c r="C99" i="1"/>
</calcChain>
</file>

<file path=xl/sharedStrings.xml><?xml version="1.0" encoding="utf-8"?>
<sst xmlns="http://schemas.openxmlformats.org/spreadsheetml/2006/main" count="237" uniqueCount="141">
  <si>
    <t>Score</t>
  </si>
  <si>
    <t>Funding Required</t>
  </si>
  <si>
    <t>Leverage Score</t>
  </si>
  <si>
    <t>VfM Elements</t>
  </si>
  <si>
    <t>1. Funding Leverage</t>
  </si>
  <si>
    <t>weights</t>
  </si>
  <si>
    <t>2. CO2 saved</t>
  </si>
  <si>
    <t>Overall VfM Score</t>
  </si>
  <si>
    <t>Base Cost (£)</t>
  </si>
  <si>
    <t>Cost Difference (£)</t>
  </si>
  <si>
    <t>Please fill in all boxes that are shaded blue</t>
  </si>
  <si>
    <t>Input the proportion of total cost you want to bid for</t>
  </si>
  <si>
    <t>3 elements to the value for money element</t>
  </si>
  <si>
    <t>weighted average of all elements</t>
  </si>
  <si>
    <t>Higher score awarded for bidding a higher proportion of cost.</t>
  </si>
  <si>
    <t>Scored on a scale from 0-4</t>
  </si>
  <si>
    <t>How many Buses are you Bidding For</t>
  </si>
  <si>
    <t>bus(es)</t>
  </si>
  <si>
    <t>g CO2e/km</t>
  </si>
  <si>
    <t>SD</t>
  </si>
  <si>
    <t>Biomethane</t>
  </si>
  <si>
    <t>Hydrogen</t>
  </si>
  <si>
    <t>DD</t>
  </si>
  <si>
    <t>Single or Double Decker</t>
  </si>
  <si>
    <t>Rewarded more for more GHG savings</t>
  </si>
  <si>
    <t>GHG savings Score</t>
  </si>
  <si>
    <t>Percentage Funding Bid for</t>
  </si>
  <si>
    <t>WTW GHG Savings %</t>
  </si>
  <si>
    <t>Hybrid</t>
  </si>
  <si>
    <t>Zero Emissions Capable</t>
  </si>
  <si>
    <t>WTW Euro VI Diesel Baseline</t>
  </si>
  <si>
    <t>The following 4 entries are found in your</t>
  </si>
  <si>
    <t>Funding Percentage</t>
  </si>
  <si>
    <t>Funding score</t>
  </si>
  <si>
    <t>GHG score</t>
  </si>
  <si>
    <t>Instructions for use</t>
  </si>
  <si>
    <t>Inputs</t>
  </si>
  <si>
    <t>Legend</t>
  </si>
  <si>
    <t>Outputs</t>
  </si>
  <si>
    <t>Zero emissions</t>
  </si>
  <si>
    <t>ZE Score</t>
  </si>
  <si>
    <t xml:space="preserve">per g CO2e saved, up to 50% incremental </t>
  </si>
  <si>
    <t>Zero Emissions Range</t>
  </si>
  <si>
    <t>Air Quality Score</t>
  </si>
  <si>
    <t>0 km</t>
  </si>
  <si>
    <t>Zero Emission Grant top up</t>
  </si>
  <si>
    <t>3. Air Quality</t>
  </si>
  <si>
    <t>Total Allowable Grant</t>
  </si>
  <si>
    <t>Co2 Grant</t>
  </si>
  <si>
    <t>GHG Emissions</t>
  </si>
  <si>
    <t>Maximum funding available in 75% of the cost difference</t>
  </si>
  <si>
    <t>Max Funding of up to 50% of cost difference</t>
  </si>
  <si>
    <t>Input cost of a baseline diesel bus</t>
  </si>
  <si>
    <t>If bidders wish to bid for multiple types of technology</t>
  </si>
  <si>
    <t>they must fill out and submit separate calculators for each</t>
  </si>
  <si>
    <t>type of technology.</t>
  </si>
  <si>
    <t>submitting two separate calculators.</t>
  </si>
  <si>
    <t>i.e. a bid for 12 electric buses and 10 hyrbid buses requires</t>
  </si>
  <si>
    <t>Grant Components</t>
  </si>
  <si>
    <t>VfM Scoring Criteria</t>
  </si>
  <si>
    <t>C02 saved</t>
  </si>
  <si>
    <t>Total Bid For</t>
  </si>
  <si>
    <t>Value for Money (VfM) Scores</t>
  </si>
  <si>
    <t>up to a max of 50%</t>
  </si>
  <si>
    <t>Please choose amount of funding you require</t>
  </si>
  <si>
    <t>&lt;note: Those bidding for less will score higher on VfM&gt;</t>
  </si>
  <si>
    <t>Note:</t>
  </si>
  <si>
    <t>Calculator Methodology</t>
  </si>
  <si>
    <t>calculate the maximum allowable grant that</t>
  </si>
  <si>
    <t>There are 3 scoring criteria which make up the overall VfM calculation.</t>
  </si>
  <si>
    <t>1. Carbon Dioxide equivalent Savings (gCO2e /km)</t>
  </si>
  <si>
    <t>3. Funding required</t>
  </si>
  <si>
    <t>Steps to calculate allowable grant and Value for Money (VfM)</t>
  </si>
  <si>
    <t>incremental cost difference of a EURO VI Diesel.</t>
  </si>
  <si>
    <t>for buses which can operate in Zero Emissions mode.</t>
  </si>
  <si>
    <t>2. Air quality (Zero Emission km)</t>
  </si>
  <si>
    <t>Step 1:</t>
  </si>
  <si>
    <t>Enter in the  cost of a EURO VI standard Diesel Bus</t>
  </si>
  <si>
    <t>Note: Bidders should approach manufacturers to get these costs</t>
  </si>
  <si>
    <t>Step 2:</t>
  </si>
  <si>
    <t>Enter whether or not the bus is Zero Emission (ZE) emission capable</t>
  </si>
  <si>
    <t>Step 3:</t>
  </si>
  <si>
    <t xml:space="preserve">Note: This will directly effect your VfM score </t>
  </si>
  <si>
    <t>Enter the Well To Wheel (WTW) GHG emission of the EURO VI Diesel Baseline</t>
  </si>
  <si>
    <t>Input GHG Emissions of Bus you are bidding for</t>
  </si>
  <si>
    <t>Input GHG Emissions of EURO VI Diesel Bus</t>
  </si>
  <si>
    <t>Bidders who require less funding will score better on VfM.</t>
  </si>
  <si>
    <t>they are entitled to as well as the Value for Money (VfM) of their bids.</t>
  </si>
  <si>
    <t>In short we award bids based on the amount GHG savings the bus generates,</t>
  </si>
  <si>
    <t>The maximum allowable grant any bid may receive based on the base grant</t>
  </si>
  <si>
    <r>
      <t xml:space="preserve">and top-up grant is </t>
    </r>
    <r>
      <rPr>
        <b/>
        <sz val="11"/>
        <color theme="1"/>
        <rFont val="Calibri"/>
        <family val="2"/>
        <scheme val="minor"/>
      </rPr>
      <t>75%</t>
    </r>
    <r>
      <rPr>
        <sz val="11"/>
        <color theme="1"/>
        <rFont val="Calibri"/>
        <family val="2"/>
        <scheme val="minor"/>
      </rPr>
      <t xml:space="preserve"> of the incremental cost difference of a EURO VI Diesel.</t>
    </r>
  </si>
  <si>
    <t>Base Grant</t>
  </si>
  <si>
    <t>Top-up Grant</t>
  </si>
  <si>
    <t xml:space="preserve">Note </t>
  </si>
  <si>
    <r>
      <t xml:space="preserve">In Particular, we award </t>
    </r>
    <r>
      <rPr>
        <b/>
        <sz val="11"/>
        <color theme="1"/>
        <rFont val="Calibri"/>
        <family val="2"/>
        <scheme val="minor"/>
      </rPr>
      <t>£150 per gCO2e/km</t>
    </r>
    <r>
      <rPr>
        <sz val="11"/>
        <color theme="1"/>
        <rFont val="Calibri"/>
        <family val="2"/>
        <scheme val="minor"/>
      </rPr>
      <t xml:space="preserve"> up to a maximum of</t>
    </r>
    <r>
      <rPr>
        <b/>
        <sz val="11"/>
        <color theme="1"/>
        <rFont val="Calibri"/>
        <family val="2"/>
        <scheme val="minor"/>
      </rPr>
      <t xml:space="preserve"> 50%</t>
    </r>
    <r>
      <rPr>
        <sz val="11"/>
        <color theme="1"/>
        <rFont val="Calibri"/>
        <family val="2"/>
        <scheme val="minor"/>
      </rPr>
      <t xml:space="preserve"> of the </t>
    </r>
  </si>
  <si>
    <t>yes</t>
  </si>
  <si>
    <t>no</t>
  </si>
  <si>
    <t xml:space="preserve">Ultra Low Emission Bus Scheme (ULEBS) Grant Calculator </t>
  </si>
  <si>
    <t>Battery Electric</t>
  </si>
  <si>
    <t>Plug-in Hybrid</t>
  </si>
  <si>
    <t>Bidders may copy the calculator sheet as many times</t>
  </si>
  <si>
    <t>as neccesary.</t>
  </si>
  <si>
    <t>Enter the number of buses you want to bid for.</t>
  </si>
  <si>
    <t>Enter the type of bus you are bidding for.</t>
  </si>
  <si>
    <t>Enter whether the bus is single decker (SD) or double decker (DD)</t>
  </si>
  <si>
    <t>Enter the Well to Wheel (WTW) GHG emissions of the bus</t>
  </si>
  <si>
    <t>Enter the ZE range of the bus in km.</t>
  </si>
  <si>
    <t xml:space="preserve">Enter the amount of funding that you require as proportion of total </t>
  </si>
  <si>
    <t>allowable grant</t>
  </si>
  <si>
    <t>The calculator will then calculate the total amount of funding this</t>
  </si>
  <si>
    <t xml:space="preserve">bid is eligible for, the amount of funding required and give a </t>
  </si>
  <si>
    <t>The amount in Kilometers the bus can operate with Zero Emissions (ZE)</t>
  </si>
  <si>
    <t>and where bidders ask for less funding then the allowable amount.</t>
  </si>
  <si>
    <t>Value for Money (VfM) score based on the data entered in steps 1-3.</t>
  </si>
  <si>
    <t>See calculator methodology for more details.</t>
  </si>
  <si>
    <t>1-19 km</t>
  </si>
  <si>
    <t>20-39 km</t>
  </si>
  <si>
    <t>40-59 km</t>
  </si>
  <si>
    <t>60+ km</t>
  </si>
  <si>
    <t>ZE capable range km</t>
  </si>
  <si>
    <t>buses ULEBS certificate</t>
  </si>
  <si>
    <t>Awarded £150 per g/Co2 saved against baseline</t>
  </si>
  <si>
    <r>
      <t>We also award a top-up grant of</t>
    </r>
    <r>
      <rPr>
        <b/>
        <sz val="11"/>
        <color theme="1"/>
        <rFont val="Calibri"/>
        <family val="2"/>
        <scheme val="minor"/>
      </rPr>
      <t xml:space="preserve"> £500 per km</t>
    </r>
    <r>
      <rPr>
        <sz val="11"/>
        <color theme="1"/>
        <rFont val="Calibri"/>
        <family val="2"/>
        <scheme val="minor"/>
      </rPr>
      <t xml:space="preserve"> up to a maximum of 10</t>
    </r>
    <r>
      <rPr>
        <b/>
        <sz val="11"/>
        <color theme="1"/>
        <rFont val="Calibri"/>
        <family val="2"/>
        <scheme val="minor"/>
      </rPr>
      <t>0km</t>
    </r>
  </si>
  <si>
    <t>Rewarded for ZE capability max up to 100km</t>
  </si>
  <si>
    <t>Awarded  top up grant of £500 per Zero Emission km up to max of 100km</t>
  </si>
  <si>
    <t>&lt;80%</t>
  </si>
  <si>
    <t>&gt;55%</t>
  </si>
  <si>
    <t>per zero emission km, up to 100 kilometers</t>
  </si>
  <si>
    <t>Max up to 100km</t>
  </si>
  <si>
    <t>The calculator in this spreadsheet allows ULEBS bidders to</t>
  </si>
  <si>
    <t>Infastructure bids will be asessed separately to the vehicle bids.</t>
  </si>
  <si>
    <t>80-85%</t>
  </si>
  <si>
    <t>86-90%</t>
  </si>
  <si>
    <t>91-99%</t>
  </si>
  <si>
    <t>&lt;30%</t>
  </si>
  <si>
    <t>Note: This information can be found on your ULEB certificate.</t>
  </si>
  <si>
    <t>Enter in the cost of your Ultra Low Emission Bus</t>
  </si>
  <si>
    <t>ULEB Cost (£)</t>
  </si>
  <si>
    <t>What type of ULEB are you bidding for?</t>
  </si>
  <si>
    <t>Input the capital cost of the particular ULEB as quoted by the manufacturer</t>
  </si>
  <si>
    <t>ULEB Well to Wheel (WTW) GHG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</si>
</sst>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£&quot;#,##0;[Red]\-&quot;£&quot;#,##0"/>
    <numFmt numFmtId="164" formatCode="0.0"/>
    <numFmt numFmtId="165" formatCode="&quot;£&quot;#,##0"/>
    <numFmt numFmtId="166" formatCode="&quot;£&quot;#,##0.0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4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sz val="2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8"/>
      <color theme="5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0"/>
      <color theme="5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ck">
        <color theme="1"/>
      </bottom>
      <diagonal/>
    </border>
    <border>
      <left style="dotted">
        <color theme="2" tint="-0.24994659260841701"/>
      </left>
      <right style="dotted">
        <color theme="2" tint="-0.24994659260841701"/>
      </right>
      <top style="dotted">
        <color theme="2" tint="-0.24994659260841701"/>
      </top>
      <bottom style="dotted">
        <color theme="2" tint="-0.24994659260841701"/>
      </bottom>
      <diagonal/>
    </border>
    <border>
      <left/>
      <right/>
      <top style="thick">
        <color theme="1"/>
      </top>
      <bottom/>
      <diagonal/>
    </border>
    <border>
      <left style="dotted">
        <color theme="1"/>
      </left>
      <right style="dotted">
        <color theme="1"/>
      </right>
      <top style="dotted">
        <color theme="1"/>
      </top>
      <bottom style="dotted">
        <color theme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164" fontId="0" fillId="0" borderId="0" xfId="0" applyNumberFormat="1" applyFill="1" applyBorder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0" fillId="2" borderId="0" xfId="0" applyFill="1" applyAlignment="1">
      <alignment horizontal="center"/>
    </xf>
    <xf numFmtId="9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/>
    <xf numFmtId="165" fontId="0" fillId="0" borderId="0" xfId="0" applyNumberFormat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wrapText="1"/>
    </xf>
    <xf numFmtId="0" fontId="3" fillId="0" borderId="0" xfId="0" applyFont="1" applyAlignment="1"/>
    <xf numFmtId="165" fontId="0" fillId="0" borderId="0" xfId="0" applyNumberFormat="1"/>
    <xf numFmtId="0" fontId="6" fillId="0" borderId="0" xfId="0" applyFont="1"/>
    <xf numFmtId="0" fontId="8" fillId="4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9" fontId="0" fillId="2" borderId="0" xfId="0" applyNumberFormat="1" applyFill="1" applyAlignment="1">
      <alignment horizontal="center"/>
    </xf>
    <xf numFmtId="0" fontId="5" fillId="0" borderId="0" xfId="0" applyFont="1" applyAlignment="1">
      <alignment horizontal="center" vertical="center"/>
    </xf>
    <xf numFmtId="166" fontId="0" fillId="0" borderId="0" xfId="0" applyNumberFormat="1"/>
    <xf numFmtId="0" fontId="10" fillId="0" borderId="0" xfId="0" applyFont="1"/>
    <xf numFmtId="0" fontId="0" fillId="0" borderId="4" xfId="0" applyBorder="1"/>
    <xf numFmtId="0" fontId="11" fillId="0" borderId="0" xfId="0" applyFont="1"/>
    <xf numFmtId="6" fontId="0" fillId="0" borderId="0" xfId="0" applyNumberFormat="1"/>
    <xf numFmtId="0" fontId="12" fillId="0" borderId="0" xfId="0" applyFont="1"/>
    <xf numFmtId="0" fontId="0" fillId="0" borderId="5" xfId="0" applyBorder="1"/>
    <xf numFmtId="0" fontId="0" fillId="0" borderId="6" xfId="0" applyBorder="1" applyAlignment="1">
      <alignment horizontal="center"/>
    </xf>
    <xf numFmtId="9" fontId="0" fillId="0" borderId="6" xfId="0" applyNumberFormat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/>
    <xf numFmtId="0" fontId="1" fillId="0" borderId="0" xfId="0" applyFont="1" applyAlignment="1">
      <alignment horizontal="center"/>
    </xf>
    <xf numFmtId="165" fontId="10" fillId="2" borderId="1" xfId="0" applyNumberFormat="1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164" fontId="10" fillId="3" borderId="1" xfId="0" applyNumberFormat="1" applyFont="1" applyFill="1" applyBorder="1" applyAlignment="1">
      <alignment horizontal="center"/>
    </xf>
    <xf numFmtId="0" fontId="18" fillId="0" borderId="0" xfId="0" applyFont="1"/>
    <xf numFmtId="0" fontId="7" fillId="0" borderId="0" xfId="0" applyFont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1" fillId="0" borderId="0" xfId="0" applyFont="1"/>
    <xf numFmtId="0" fontId="4" fillId="0" borderId="0" xfId="0" applyFont="1" applyAlignment="1">
      <alignment horizontal="left"/>
    </xf>
    <xf numFmtId="0" fontId="1" fillId="4" borderId="8" xfId="0" applyFont="1" applyFill="1" applyBorder="1" applyAlignment="1">
      <alignment horizontal="center"/>
    </xf>
    <xf numFmtId="165" fontId="0" fillId="4" borderId="0" xfId="0" applyNumberFormat="1" applyFill="1" applyAlignment="1" applyProtection="1">
      <alignment horizontal="center"/>
      <protection locked="0"/>
    </xf>
    <xf numFmtId="49" fontId="0" fillId="4" borderId="0" xfId="0" applyNumberFormat="1" applyFill="1" applyAlignment="1" applyProtection="1">
      <alignment horizontal="center"/>
      <protection locked="0"/>
    </xf>
    <xf numFmtId="0" fontId="0" fillId="4" borderId="0" xfId="0" applyNumberFormat="1" applyFill="1" applyAlignment="1" applyProtection="1">
      <alignment horizontal="center"/>
      <protection locked="0"/>
    </xf>
    <xf numFmtId="9" fontId="0" fillId="4" borderId="0" xfId="0" applyNumberForma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 locked="0"/>
    </xf>
    <xf numFmtId="6" fontId="0" fillId="5" borderId="3" xfId="0" applyNumberFormat="1" applyFont="1" applyFill="1" applyBorder="1" applyAlignment="1">
      <alignment horizontal="center" vertical="center"/>
    </xf>
    <xf numFmtId="6" fontId="0" fillId="5" borderId="1" xfId="0" applyNumberFormat="1" applyFont="1" applyFill="1" applyBorder="1" applyAlignment="1">
      <alignment horizontal="center" vertical="center"/>
    </xf>
    <xf numFmtId="9" fontId="0" fillId="5" borderId="6" xfId="0" applyNumberFormat="1" applyFill="1" applyBorder="1" applyAlignment="1">
      <alignment horizontal="center"/>
    </xf>
    <xf numFmtId="9" fontId="0" fillId="0" borderId="0" xfId="0" applyNumberFormat="1"/>
    <xf numFmtId="0" fontId="2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3:F77"/>
  <sheetViews>
    <sheetView showGridLines="0" tabSelected="1" workbookViewId="0">
      <selection activeCell="B7" sqref="B7"/>
    </sheetView>
  </sheetViews>
  <sheetFormatPr defaultRowHeight="15" x14ac:dyDescent="0.25"/>
  <cols>
    <col min="1" max="1" width="13.85546875" bestFit="1" customWidth="1"/>
    <col min="2" max="2" width="16" customWidth="1"/>
    <col min="3" max="3" width="18.5703125" bestFit="1" customWidth="1"/>
    <col min="4" max="4" width="19.7109375" customWidth="1"/>
  </cols>
  <sheetData>
    <row r="3" spans="2:3" ht="28.5" x14ac:dyDescent="0.45">
      <c r="B3" s="5" t="s">
        <v>97</v>
      </c>
    </row>
    <row r="4" spans="2:3" ht="26.25" x14ac:dyDescent="0.4">
      <c r="B4" s="17" t="s">
        <v>35</v>
      </c>
    </row>
    <row r="5" spans="2:3" ht="26.25" x14ac:dyDescent="0.4">
      <c r="B5" s="17"/>
    </row>
    <row r="6" spans="2:3" ht="18.75" x14ac:dyDescent="0.3">
      <c r="B6" s="43" t="s">
        <v>37</v>
      </c>
      <c r="C6" s="1"/>
    </row>
    <row r="7" spans="2:3" ht="15.75" x14ac:dyDescent="0.25">
      <c r="B7" s="18" t="s">
        <v>36</v>
      </c>
      <c r="C7" s="19" t="s">
        <v>38</v>
      </c>
    </row>
    <row r="8" spans="2:3" ht="16.5" customHeight="1" x14ac:dyDescent="0.25"/>
    <row r="10" spans="2:3" ht="21" x14ac:dyDescent="0.35">
      <c r="B10" s="44" t="s">
        <v>72</v>
      </c>
    </row>
    <row r="11" spans="2:3" x14ac:dyDescent="0.25">
      <c r="B11" s="3" t="s">
        <v>66</v>
      </c>
    </row>
    <row r="12" spans="2:3" x14ac:dyDescent="0.25">
      <c r="B12" t="s">
        <v>53</v>
      </c>
    </row>
    <row r="13" spans="2:3" x14ac:dyDescent="0.25">
      <c r="B13" t="s">
        <v>54</v>
      </c>
    </row>
    <row r="14" spans="2:3" x14ac:dyDescent="0.25">
      <c r="B14" t="s">
        <v>55</v>
      </c>
    </row>
    <row r="15" spans="2:3" x14ac:dyDescent="0.25">
      <c r="B15" t="s">
        <v>57</v>
      </c>
    </row>
    <row r="16" spans="2:3" x14ac:dyDescent="0.25">
      <c r="B16" t="s">
        <v>56</v>
      </c>
    </row>
    <row r="17" spans="2:2" x14ac:dyDescent="0.25">
      <c r="B17" t="s">
        <v>100</v>
      </c>
    </row>
    <row r="18" spans="2:2" x14ac:dyDescent="0.25">
      <c r="B18" t="s">
        <v>101</v>
      </c>
    </row>
    <row r="19" spans="2:2" x14ac:dyDescent="0.25">
      <c r="B19" s="3" t="s">
        <v>130</v>
      </c>
    </row>
    <row r="21" spans="2:2" ht="18.75" x14ac:dyDescent="0.3">
      <c r="B21" s="45" t="s">
        <v>76</v>
      </c>
    </row>
    <row r="22" spans="2:2" x14ac:dyDescent="0.25">
      <c r="B22" t="s">
        <v>77</v>
      </c>
    </row>
    <row r="23" spans="2:2" x14ac:dyDescent="0.25">
      <c r="B23" t="s">
        <v>136</v>
      </c>
    </row>
    <row r="24" spans="2:2" x14ac:dyDescent="0.25">
      <c r="B24" t="s">
        <v>103</v>
      </c>
    </row>
    <row r="25" spans="2:2" x14ac:dyDescent="0.25">
      <c r="B25" t="s">
        <v>104</v>
      </c>
    </row>
    <row r="26" spans="2:2" x14ac:dyDescent="0.25">
      <c r="B26" t="s">
        <v>102</v>
      </c>
    </row>
    <row r="27" spans="2:2" x14ac:dyDescent="0.25">
      <c r="B27" s="51" t="s">
        <v>78</v>
      </c>
    </row>
    <row r="30" spans="2:2" ht="18.75" x14ac:dyDescent="0.3">
      <c r="B30" s="45" t="s">
        <v>79</v>
      </c>
    </row>
    <row r="31" spans="2:2" x14ac:dyDescent="0.25">
      <c r="B31" t="s">
        <v>105</v>
      </c>
    </row>
    <row r="32" spans="2:2" x14ac:dyDescent="0.25">
      <c r="B32" t="s">
        <v>83</v>
      </c>
    </row>
    <row r="33" spans="2:6" x14ac:dyDescent="0.25">
      <c r="B33" t="s">
        <v>80</v>
      </c>
    </row>
    <row r="34" spans="2:6" x14ac:dyDescent="0.25">
      <c r="B34" t="s">
        <v>106</v>
      </c>
    </row>
    <row r="35" spans="2:6" x14ac:dyDescent="0.25">
      <c r="B35" s="51" t="s">
        <v>135</v>
      </c>
    </row>
    <row r="36" spans="2:6" x14ac:dyDescent="0.25">
      <c r="B36" s="51"/>
    </row>
    <row r="38" spans="2:6" ht="18.75" x14ac:dyDescent="0.3">
      <c r="B38" s="45" t="s">
        <v>81</v>
      </c>
    </row>
    <row r="39" spans="2:6" x14ac:dyDescent="0.25">
      <c r="B39" t="s">
        <v>107</v>
      </c>
    </row>
    <row r="40" spans="2:6" x14ac:dyDescent="0.25">
      <c r="B40" t="s">
        <v>108</v>
      </c>
    </row>
    <row r="41" spans="2:6" x14ac:dyDescent="0.25">
      <c r="B41" s="51" t="s">
        <v>82</v>
      </c>
    </row>
    <row r="43" spans="2:6" x14ac:dyDescent="0.25">
      <c r="B43" t="s">
        <v>109</v>
      </c>
    </row>
    <row r="44" spans="2:6" x14ac:dyDescent="0.25">
      <c r="B44" t="s">
        <v>110</v>
      </c>
    </row>
    <row r="45" spans="2:6" x14ac:dyDescent="0.25">
      <c r="B45" t="s">
        <v>113</v>
      </c>
    </row>
    <row r="46" spans="2:6" x14ac:dyDescent="0.25">
      <c r="B46" t="s">
        <v>114</v>
      </c>
    </row>
    <row r="47" spans="2:6" ht="15.75" thickBot="1" x14ac:dyDescent="0.3"/>
    <row r="48" spans="2:6" ht="15.75" thickTop="1" x14ac:dyDescent="0.25">
      <c r="B48" s="33"/>
      <c r="C48" s="33"/>
      <c r="D48" s="33"/>
      <c r="E48" s="33"/>
      <c r="F48" s="33"/>
    </row>
    <row r="49" spans="2:5" ht="21" x14ac:dyDescent="0.35">
      <c r="B49" s="44" t="s">
        <v>67</v>
      </c>
    </row>
    <row r="50" spans="2:5" ht="18.75" x14ac:dyDescent="0.3">
      <c r="B50" s="42"/>
    </row>
    <row r="51" spans="2:5" x14ac:dyDescent="0.25">
      <c r="B51" s="46" t="s">
        <v>129</v>
      </c>
      <c r="C51" s="47"/>
      <c r="D51" s="47"/>
      <c r="E51" s="47"/>
    </row>
    <row r="52" spans="2:5" x14ac:dyDescent="0.25">
      <c r="B52" s="46" t="s">
        <v>68</v>
      </c>
      <c r="C52" s="47"/>
      <c r="D52" s="47"/>
      <c r="E52" s="47"/>
    </row>
    <row r="53" spans="2:5" x14ac:dyDescent="0.25">
      <c r="B53" s="46" t="s">
        <v>87</v>
      </c>
      <c r="C53" s="47"/>
      <c r="D53" s="47"/>
      <c r="E53" s="47"/>
    </row>
    <row r="54" spans="2:5" ht="18.75" x14ac:dyDescent="0.3">
      <c r="B54" s="48"/>
      <c r="C54" s="47"/>
      <c r="D54" s="47"/>
      <c r="E54" s="47"/>
    </row>
    <row r="55" spans="2:5" ht="18.75" x14ac:dyDescent="0.3">
      <c r="B55" s="49" t="s">
        <v>69</v>
      </c>
      <c r="C55" s="47"/>
      <c r="D55" s="47"/>
      <c r="E55" s="47"/>
    </row>
    <row r="56" spans="2:5" x14ac:dyDescent="0.25">
      <c r="B56" s="50" t="s">
        <v>70</v>
      </c>
      <c r="C56" s="50"/>
      <c r="D56" s="47"/>
      <c r="E56" s="47"/>
    </row>
    <row r="57" spans="2:5" x14ac:dyDescent="0.25">
      <c r="B57" s="50" t="s">
        <v>75</v>
      </c>
      <c r="C57" s="50"/>
      <c r="D57" s="47"/>
      <c r="E57" s="47"/>
    </row>
    <row r="58" spans="2:5" x14ac:dyDescent="0.25">
      <c r="B58" s="50" t="s">
        <v>71</v>
      </c>
      <c r="C58" s="50"/>
      <c r="D58" s="47"/>
      <c r="E58" s="47"/>
    </row>
    <row r="59" spans="2:5" x14ac:dyDescent="0.25">
      <c r="B59" s="47"/>
      <c r="C59" s="47"/>
      <c r="D59" s="47"/>
      <c r="E59" s="47"/>
    </row>
    <row r="60" spans="2:5" x14ac:dyDescent="0.25">
      <c r="B60" s="47" t="s">
        <v>88</v>
      </c>
      <c r="C60" s="47"/>
      <c r="D60" s="47"/>
      <c r="E60" s="47"/>
    </row>
    <row r="61" spans="2:5" x14ac:dyDescent="0.25">
      <c r="B61" s="47" t="s">
        <v>111</v>
      </c>
      <c r="C61" s="47"/>
      <c r="D61" s="47"/>
      <c r="E61" s="47"/>
    </row>
    <row r="62" spans="2:5" x14ac:dyDescent="0.25">
      <c r="B62" s="47" t="s">
        <v>112</v>
      </c>
      <c r="C62" s="47"/>
      <c r="D62" s="47"/>
      <c r="E62" s="47"/>
    </row>
    <row r="63" spans="2:5" x14ac:dyDescent="0.25">
      <c r="B63" s="47"/>
      <c r="C63" s="47"/>
      <c r="D63" s="47"/>
      <c r="E63" s="47"/>
    </row>
    <row r="64" spans="2:5" x14ac:dyDescent="0.25">
      <c r="B64" s="52" t="s">
        <v>91</v>
      </c>
      <c r="C64" s="47"/>
      <c r="D64" s="47"/>
      <c r="E64" s="47"/>
    </row>
    <row r="65" spans="2:5" x14ac:dyDescent="0.25">
      <c r="B65" s="47" t="s">
        <v>94</v>
      </c>
      <c r="C65" s="47"/>
      <c r="D65" s="47"/>
      <c r="E65" s="47"/>
    </row>
    <row r="66" spans="2:5" x14ac:dyDescent="0.25">
      <c r="B66" s="47" t="s">
        <v>73</v>
      </c>
      <c r="C66" s="47"/>
      <c r="D66" s="47"/>
      <c r="E66" s="47"/>
    </row>
    <row r="67" spans="2:5" x14ac:dyDescent="0.25">
      <c r="B67" s="47"/>
      <c r="C67" s="47"/>
      <c r="D67" s="47"/>
      <c r="E67" s="47"/>
    </row>
    <row r="68" spans="2:5" x14ac:dyDescent="0.25">
      <c r="B68" s="52" t="s">
        <v>92</v>
      </c>
      <c r="C68" s="47"/>
      <c r="D68" s="47"/>
      <c r="E68" s="47"/>
    </row>
    <row r="69" spans="2:5" x14ac:dyDescent="0.25">
      <c r="B69" s="47" t="s">
        <v>122</v>
      </c>
      <c r="C69" s="47"/>
      <c r="D69" s="47"/>
      <c r="E69" s="47"/>
    </row>
    <row r="70" spans="2:5" x14ac:dyDescent="0.25">
      <c r="B70" s="47" t="s">
        <v>74</v>
      </c>
      <c r="C70" s="47"/>
      <c r="D70" s="47"/>
      <c r="E70" s="47"/>
    </row>
    <row r="71" spans="2:5" x14ac:dyDescent="0.25">
      <c r="B71" s="52"/>
      <c r="C71" s="47"/>
      <c r="D71" s="47"/>
      <c r="E71" s="47"/>
    </row>
    <row r="72" spans="2:5" x14ac:dyDescent="0.25">
      <c r="B72" s="52" t="s">
        <v>93</v>
      </c>
      <c r="C72" s="47"/>
      <c r="D72" s="47"/>
      <c r="E72" s="47"/>
    </row>
    <row r="73" spans="2:5" x14ac:dyDescent="0.25">
      <c r="B73" s="47" t="s">
        <v>89</v>
      </c>
      <c r="C73" s="2"/>
    </row>
    <row r="74" spans="2:5" x14ac:dyDescent="0.25">
      <c r="B74" s="47" t="s">
        <v>90</v>
      </c>
      <c r="C74" s="2"/>
    </row>
    <row r="75" spans="2:5" x14ac:dyDescent="0.25">
      <c r="C75" s="2"/>
    </row>
    <row r="77" spans="2:5" x14ac:dyDescent="0.25">
      <c r="C77" s="2"/>
    </row>
  </sheetData>
  <sheetProtection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I105"/>
  <sheetViews>
    <sheetView showGridLines="0" topLeftCell="A88" workbookViewId="0">
      <selection activeCell="C82" sqref="C82"/>
    </sheetView>
  </sheetViews>
  <sheetFormatPr defaultRowHeight="15" x14ac:dyDescent="0.25"/>
  <cols>
    <col min="2" max="2" width="52.28515625" customWidth="1"/>
    <col min="3" max="3" width="28.28515625" customWidth="1"/>
    <col min="4" max="4" width="21.5703125" customWidth="1"/>
    <col min="5" max="5" width="19" customWidth="1"/>
    <col min="6" max="6" width="14.42578125" customWidth="1"/>
    <col min="7" max="7" width="13.28515625" customWidth="1"/>
    <col min="9" max="9" width="26.28515625" customWidth="1"/>
  </cols>
  <sheetData>
    <row r="3" spans="2:3" ht="28.5" x14ac:dyDescent="0.45">
      <c r="B3" s="5" t="s">
        <v>97</v>
      </c>
      <c r="C3" s="3"/>
    </row>
    <row r="4" spans="2:3" ht="15.75" x14ac:dyDescent="0.25">
      <c r="B4" s="26" t="s">
        <v>10</v>
      </c>
    </row>
    <row r="5" spans="2:3" ht="19.5" thickBot="1" x14ac:dyDescent="0.3">
      <c r="B5" s="22"/>
    </row>
    <row r="6" spans="2:3" ht="15.75" thickBot="1" x14ac:dyDescent="0.3">
      <c r="B6" s="59">
        <v>150</v>
      </c>
      <c r="C6" s="8" t="s">
        <v>41</v>
      </c>
    </row>
    <row r="7" spans="2:3" ht="15.75" thickBot="1" x14ac:dyDescent="0.3">
      <c r="B7" s="60">
        <v>500</v>
      </c>
      <c r="C7" s="8" t="s">
        <v>127</v>
      </c>
    </row>
    <row r="9" spans="2:3" hidden="1" x14ac:dyDescent="0.25">
      <c r="B9" t="s">
        <v>19</v>
      </c>
    </row>
    <row r="10" spans="2:3" hidden="1" x14ac:dyDescent="0.25">
      <c r="B10" t="s">
        <v>22</v>
      </c>
      <c r="C10" s="4"/>
    </row>
    <row r="11" spans="2:3" hidden="1" x14ac:dyDescent="0.25">
      <c r="B11" t="s">
        <v>28</v>
      </c>
      <c r="C11" s="4"/>
    </row>
    <row r="12" spans="2:3" hidden="1" x14ac:dyDescent="0.25">
      <c r="B12" t="s">
        <v>21</v>
      </c>
      <c r="C12" s="4"/>
    </row>
    <row r="13" spans="2:3" hidden="1" x14ac:dyDescent="0.25">
      <c r="B13" t="s">
        <v>20</v>
      </c>
      <c r="C13" s="4"/>
    </row>
    <row r="14" spans="2:3" hidden="1" x14ac:dyDescent="0.25">
      <c r="B14" t="s">
        <v>98</v>
      </c>
      <c r="C14" s="4"/>
    </row>
    <row r="15" spans="2:3" hidden="1" x14ac:dyDescent="0.25">
      <c r="B15" t="s">
        <v>99</v>
      </c>
      <c r="C15" s="4"/>
    </row>
    <row r="16" spans="2:3" x14ac:dyDescent="0.25">
      <c r="C16" s="4"/>
    </row>
    <row r="17" spans="2:9" x14ac:dyDescent="0.25">
      <c r="B17" t="s">
        <v>8</v>
      </c>
      <c r="C17" s="54"/>
      <c r="E17" s="27"/>
      <c r="I17" s="8" t="s">
        <v>52</v>
      </c>
    </row>
    <row r="18" spans="2:9" x14ac:dyDescent="0.25">
      <c r="C18" s="10"/>
    </row>
    <row r="19" spans="2:9" x14ac:dyDescent="0.25">
      <c r="B19" t="s">
        <v>137</v>
      </c>
      <c r="C19" s="54"/>
      <c r="I19" s="8" t="s">
        <v>139</v>
      </c>
    </row>
    <row r="20" spans="2:9" x14ac:dyDescent="0.25">
      <c r="I20" s="8"/>
    </row>
    <row r="21" spans="2:9" x14ac:dyDescent="0.25">
      <c r="B21" t="s">
        <v>138</v>
      </c>
      <c r="C21" s="55" t="s">
        <v>28</v>
      </c>
      <c r="I21" s="8"/>
    </row>
    <row r="22" spans="2:9" x14ac:dyDescent="0.25">
      <c r="I22" s="8"/>
    </row>
    <row r="23" spans="2:9" x14ac:dyDescent="0.25">
      <c r="I23" s="8"/>
    </row>
    <row r="24" spans="2:9" x14ac:dyDescent="0.25">
      <c r="I24" s="8"/>
    </row>
    <row r="25" spans="2:9" x14ac:dyDescent="0.25">
      <c r="B25" t="s">
        <v>23</v>
      </c>
      <c r="C25" s="55" t="s">
        <v>19</v>
      </c>
      <c r="I25" s="8"/>
    </row>
    <row r="26" spans="2:9" x14ac:dyDescent="0.25">
      <c r="I26" s="8"/>
    </row>
    <row r="27" spans="2:9" x14ac:dyDescent="0.25">
      <c r="B27" t="s">
        <v>16</v>
      </c>
      <c r="C27" s="56"/>
      <c r="D27" s="8" t="s">
        <v>17</v>
      </c>
      <c r="I27" s="8"/>
    </row>
    <row r="28" spans="2:9" x14ac:dyDescent="0.25">
      <c r="I28" s="8"/>
    </row>
    <row r="30" spans="2:9" x14ac:dyDescent="0.25">
      <c r="B30" t="s">
        <v>9</v>
      </c>
      <c r="C30" s="20">
        <f>(C19-C17)*C27</f>
        <v>0</v>
      </c>
    </row>
    <row r="34" spans="2:9" x14ac:dyDescent="0.25">
      <c r="B34" s="9" t="s">
        <v>31</v>
      </c>
    </row>
    <row r="35" spans="2:9" x14ac:dyDescent="0.25">
      <c r="B35" s="9" t="s">
        <v>120</v>
      </c>
    </row>
    <row r="36" spans="2:9" x14ac:dyDescent="0.25">
      <c r="B36" t="s">
        <v>49</v>
      </c>
      <c r="C36" s="56"/>
      <c r="D36" s="8" t="s">
        <v>18</v>
      </c>
      <c r="I36" s="8" t="s">
        <v>84</v>
      </c>
    </row>
    <row r="37" spans="2:9" x14ac:dyDescent="0.25">
      <c r="D37" s="8"/>
    </row>
    <row r="38" spans="2:9" x14ac:dyDescent="0.25">
      <c r="B38" t="s">
        <v>30</v>
      </c>
      <c r="C38" s="56"/>
      <c r="D38" s="8" t="s">
        <v>18</v>
      </c>
      <c r="I38" s="8" t="s">
        <v>85</v>
      </c>
    </row>
    <row r="39" spans="2:9" x14ac:dyDescent="0.25">
      <c r="D39" s="8"/>
      <c r="E39" s="16"/>
    </row>
    <row r="40" spans="2:9" x14ac:dyDescent="0.25">
      <c r="B40" t="s">
        <v>140</v>
      </c>
      <c r="C40" s="6">
        <f>C38-C36</f>
        <v>0</v>
      </c>
      <c r="D40" s="8" t="s">
        <v>18</v>
      </c>
    </row>
    <row r="41" spans="2:9" x14ac:dyDescent="0.25">
      <c r="D41" s="8"/>
    </row>
    <row r="42" spans="2:9" x14ac:dyDescent="0.25">
      <c r="B42" t="s">
        <v>27</v>
      </c>
      <c r="C42" s="21" t="str">
        <f>IF(ISNUMBER(C40/C38), C40/C38, "-")</f>
        <v>-</v>
      </c>
      <c r="D42" s="63" t="str">
        <f>IF(C42&lt;0.3,"Bid not eligible"," ")</f>
        <v xml:space="preserve"> </v>
      </c>
    </row>
    <row r="43" spans="2:9" ht="10.5" customHeight="1" x14ac:dyDescent="0.25"/>
    <row r="44" spans="2:9" hidden="1" x14ac:dyDescent="0.25">
      <c r="C44" s="4" t="s">
        <v>95</v>
      </c>
    </row>
    <row r="45" spans="2:9" hidden="1" x14ac:dyDescent="0.25">
      <c r="C45" s="4" t="s">
        <v>96</v>
      </c>
    </row>
    <row r="46" spans="2:9" x14ac:dyDescent="0.25">
      <c r="B46" t="s">
        <v>29</v>
      </c>
      <c r="C46" s="57" t="s">
        <v>96</v>
      </c>
      <c r="D46" s="4"/>
      <c r="E46" s="4"/>
      <c r="F46" s="4"/>
      <c r="G46" s="4"/>
    </row>
    <row r="48" spans="2:9" x14ac:dyDescent="0.25">
      <c r="B48" t="s">
        <v>42</v>
      </c>
      <c r="C48" s="58">
        <v>0</v>
      </c>
      <c r="D48" s="8" t="s">
        <v>119</v>
      </c>
    </row>
    <row r="49" spans="2:9" x14ac:dyDescent="0.25">
      <c r="D49" s="8"/>
    </row>
    <row r="51" spans="2:9" ht="21" x14ac:dyDescent="0.35">
      <c r="B51" s="28" t="s">
        <v>59</v>
      </c>
    </row>
    <row r="52" spans="2:9" ht="15.75" thickBot="1" x14ac:dyDescent="0.3">
      <c r="B52" s="29"/>
      <c r="C52" s="29"/>
      <c r="D52" s="29"/>
      <c r="E52" s="29"/>
      <c r="F52" s="29"/>
      <c r="G52" s="29"/>
    </row>
    <row r="53" spans="2:9" ht="15.75" thickTop="1" x14ac:dyDescent="0.25"/>
    <row r="54" spans="2:9" x14ac:dyDescent="0.25">
      <c r="B54" t="s">
        <v>1</v>
      </c>
      <c r="C54" s="61" t="s">
        <v>125</v>
      </c>
      <c r="D54" s="61" t="s">
        <v>131</v>
      </c>
      <c r="E54" s="61" t="s">
        <v>132</v>
      </c>
      <c r="F54" s="61" t="s">
        <v>133</v>
      </c>
      <c r="G54" s="61">
        <v>1</v>
      </c>
      <c r="I54" s="15" t="s">
        <v>14</v>
      </c>
    </row>
    <row r="55" spans="2:9" x14ac:dyDescent="0.25">
      <c r="B55" t="s">
        <v>2</v>
      </c>
      <c r="C55" s="30">
        <v>4</v>
      </c>
      <c r="D55" s="30">
        <v>3</v>
      </c>
      <c r="E55" s="30">
        <v>2</v>
      </c>
      <c r="F55" s="30">
        <v>1</v>
      </c>
      <c r="G55" s="30">
        <v>0</v>
      </c>
      <c r="I55" s="8" t="s">
        <v>15</v>
      </c>
    </row>
    <row r="56" spans="2:9" ht="16.5" customHeight="1" x14ac:dyDescent="0.25">
      <c r="C56" s="4"/>
      <c r="D56" s="4"/>
      <c r="E56" s="4"/>
      <c r="F56" s="4"/>
      <c r="G56" s="4"/>
      <c r="I56" s="8"/>
    </row>
    <row r="57" spans="2:9" x14ac:dyDescent="0.25">
      <c r="B57" t="s">
        <v>60</v>
      </c>
      <c r="C57" s="61" t="s">
        <v>134</v>
      </c>
      <c r="D57" s="61">
        <v>0.3</v>
      </c>
      <c r="E57" s="61">
        <v>0.35</v>
      </c>
      <c r="F57" s="61">
        <v>0.45</v>
      </c>
      <c r="G57" s="61" t="s">
        <v>126</v>
      </c>
      <c r="H57" s="4"/>
      <c r="I57" s="8" t="s">
        <v>24</v>
      </c>
    </row>
    <row r="58" spans="2:9" x14ac:dyDescent="0.25">
      <c r="B58" t="s">
        <v>25</v>
      </c>
      <c r="C58" s="30">
        <v>0</v>
      </c>
      <c r="D58" s="30">
        <v>1</v>
      </c>
      <c r="E58" s="30">
        <v>2</v>
      </c>
      <c r="F58" s="30">
        <v>3</v>
      </c>
      <c r="G58" s="30">
        <v>4</v>
      </c>
    </row>
    <row r="59" spans="2:9" x14ac:dyDescent="0.25">
      <c r="C59" s="4"/>
      <c r="D59" s="4"/>
      <c r="E59" s="4"/>
      <c r="F59" s="4"/>
      <c r="G59" s="4"/>
    </row>
    <row r="60" spans="2:9" x14ac:dyDescent="0.25">
      <c r="C60" s="4"/>
      <c r="D60" s="4"/>
      <c r="E60" s="4"/>
      <c r="F60" s="4"/>
      <c r="G60" s="4"/>
    </row>
    <row r="61" spans="2:9" x14ac:dyDescent="0.25">
      <c r="B61" t="s">
        <v>42</v>
      </c>
      <c r="C61" s="61" t="s">
        <v>44</v>
      </c>
      <c r="D61" s="61" t="s">
        <v>115</v>
      </c>
      <c r="E61" s="61" t="s">
        <v>116</v>
      </c>
      <c r="F61" s="61" t="s">
        <v>117</v>
      </c>
      <c r="G61" s="61" t="s">
        <v>118</v>
      </c>
      <c r="I61" s="8" t="s">
        <v>123</v>
      </c>
    </row>
    <row r="62" spans="2:9" x14ac:dyDescent="0.25">
      <c r="B62" t="s">
        <v>43</v>
      </c>
      <c r="C62" s="30">
        <v>0</v>
      </c>
      <c r="D62" s="30">
        <v>1</v>
      </c>
      <c r="E62" s="30">
        <v>2</v>
      </c>
      <c r="F62" s="30">
        <v>3</v>
      </c>
      <c r="G62" s="30">
        <v>4</v>
      </c>
    </row>
    <row r="63" spans="2:9" x14ac:dyDescent="0.25">
      <c r="C63" s="4"/>
      <c r="D63" s="4"/>
      <c r="E63" s="4"/>
      <c r="F63" s="4"/>
      <c r="G63" s="4"/>
    </row>
    <row r="64" spans="2:9" ht="15.75" thickBot="1" x14ac:dyDescent="0.3">
      <c r="B64" s="29"/>
      <c r="C64" s="29"/>
      <c r="D64" s="29"/>
      <c r="E64" s="29"/>
      <c r="F64" s="29"/>
      <c r="G64" s="29"/>
    </row>
    <row r="65" spans="2:9" ht="15.75" thickTop="1" x14ac:dyDescent="0.25">
      <c r="C65" s="4"/>
      <c r="D65" s="4"/>
      <c r="E65" s="4"/>
      <c r="F65" s="4"/>
      <c r="G65" s="4"/>
    </row>
    <row r="66" spans="2:9" x14ac:dyDescent="0.25">
      <c r="C66" s="4"/>
      <c r="D66" s="4"/>
      <c r="E66" s="4"/>
      <c r="F66" s="4"/>
      <c r="G66" s="4"/>
    </row>
    <row r="67" spans="2:9" ht="21" x14ac:dyDescent="0.35">
      <c r="B67" s="28" t="s">
        <v>58</v>
      </c>
    </row>
    <row r="68" spans="2:9" x14ac:dyDescent="0.25">
      <c r="B68" s="37" t="s">
        <v>121</v>
      </c>
    </row>
    <row r="69" spans="2:9" x14ac:dyDescent="0.25">
      <c r="B69" s="37" t="s">
        <v>63</v>
      </c>
    </row>
    <row r="70" spans="2:9" x14ac:dyDescent="0.25">
      <c r="B70" s="37" t="s">
        <v>124</v>
      </c>
      <c r="C70" s="27"/>
    </row>
    <row r="71" spans="2:9" x14ac:dyDescent="0.25">
      <c r="B71" s="37"/>
    </row>
    <row r="72" spans="2:9" x14ac:dyDescent="0.25">
      <c r="C72" s="4"/>
    </row>
    <row r="73" spans="2:9" x14ac:dyDescent="0.25">
      <c r="B73" t="s">
        <v>48</v>
      </c>
      <c r="C73" s="20">
        <f>IF(C27*C40*B6&gt;0.5*C30,0.5*C30,C40*B6*C27)</f>
        <v>0</v>
      </c>
      <c r="D73" s="62"/>
      <c r="I73" s="8" t="s">
        <v>51</v>
      </c>
    </row>
    <row r="74" spans="2:9" x14ac:dyDescent="0.25">
      <c r="C74" s="4"/>
      <c r="D74" s="62"/>
    </row>
    <row r="75" spans="2:9" x14ac:dyDescent="0.25">
      <c r="B75" t="s">
        <v>45</v>
      </c>
      <c r="C75" s="20">
        <f>IF($C$46="yes",MIN(50000*$C$27, IF($C$48*$B$7*$C$27+$C$73&gt;0.75*$C$30,0.75*$C$30-$C$73,$C$48*$B$7*$C$27 )),0)</f>
        <v>0</v>
      </c>
      <c r="D75" s="62"/>
      <c r="I75" s="8" t="s">
        <v>128</v>
      </c>
    </row>
    <row r="76" spans="2:9" ht="15.75" thickBot="1" x14ac:dyDescent="0.3">
      <c r="C76" s="4"/>
    </row>
    <row r="77" spans="2:9" ht="15.75" thickBot="1" x14ac:dyDescent="0.3">
      <c r="B77" s="3" t="s">
        <v>47</v>
      </c>
      <c r="C77" s="11">
        <f>IF(ISNUMBER(C75),IF(C75+C73&gt;0.75*C30,0.75*C30,C75+C73))</f>
        <v>0</v>
      </c>
      <c r="D77" s="62"/>
      <c r="E77" s="23"/>
      <c r="F77" s="23"/>
      <c r="I77" s="8" t="s">
        <v>50</v>
      </c>
    </row>
    <row r="80" spans="2:9" x14ac:dyDescent="0.25">
      <c r="B80" s="39" t="s">
        <v>64</v>
      </c>
    </row>
    <row r="81" spans="2:9" x14ac:dyDescent="0.25">
      <c r="B81" s="40" t="s">
        <v>65</v>
      </c>
    </row>
    <row r="82" spans="2:9" x14ac:dyDescent="0.25">
      <c r="B82" t="s">
        <v>26</v>
      </c>
      <c r="C82" s="57">
        <v>1</v>
      </c>
      <c r="E82" s="38"/>
      <c r="F82" s="38"/>
      <c r="I82" s="8" t="s">
        <v>11</v>
      </c>
    </row>
    <row r="83" spans="2:9" x14ac:dyDescent="0.25">
      <c r="E83" s="38"/>
      <c r="F83" s="38"/>
      <c r="I83" s="8" t="s">
        <v>86</v>
      </c>
    </row>
    <row r="85" spans="2:9" ht="15.75" thickBot="1" x14ac:dyDescent="0.3"/>
    <row r="86" spans="2:9" ht="15.75" thickTop="1" x14ac:dyDescent="0.25">
      <c r="B86" s="33"/>
      <c r="C86" s="33"/>
      <c r="D86" s="33"/>
      <c r="E86" s="33"/>
      <c r="F86" s="33"/>
      <c r="G86" s="33"/>
    </row>
    <row r="87" spans="2:9" ht="21" x14ac:dyDescent="0.35">
      <c r="B87" s="28" t="s">
        <v>62</v>
      </c>
    </row>
    <row r="89" spans="2:9" x14ac:dyDescent="0.25">
      <c r="B89" s="12" t="s">
        <v>3</v>
      </c>
      <c r="C89" s="13" t="s">
        <v>4</v>
      </c>
      <c r="D89" s="14" t="s">
        <v>6</v>
      </c>
      <c r="E89" s="14" t="s">
        <v>46</v>
      </c>
      <c r="I89" s="8" t="s">
        <v>12</v>
      </c>
    </row>
    <row r="90" spans="2:9" x14ac:dyDescent="0.25">
      <c r="B90" t="s">
        <v>5</v>
      </c>
      <c r="C90" s="31">
        <v>0.33</v>
      </c>
      <c r="D90" s="31">
        <v>0.33</v>
      </c>
      <c r="E90" s="31">
        <v>0.33</v>
      </c>
    </row>
    <row r="91" spans="2:9" x14ac:dyDescent="0.25">
      <c r="B91" t="s">
        <v>0</v>
      </c>
      <c r="C91" s="32">
        <f>INDEX(Data!$C$5:$C$104,MATCH(Calculator!C82,Data!$B$5:$B$104,0))</f>
        <v>0</v>
      </c>
      <c r="D91" s="32">
        <f>IF(ISNUMBER(C42),INDEX(Data!$D$5:$D$104,MATCH(Calculator!C42,Data!$B$5:$B$104,1)),0)</f>
        <v>0</v>
      </c>
      <c r="E91" s="32">
        <f>INDEX(Data!$F$3:$F$64,MATCH(Calculator!C48,Data!$E$3:$E$64,1))</f>
        <v>0</v>
      </c>
    </row>
    <row r="92" spans="2:9" ht="15.75" thickBot="1" x14ac:dyDescent="0.3">
      <c r="B92" s="25"/>
      <c r="C92" s="25"/>
      <c r="D92" s="25"/>
      <c r="E92" s="25"/>
      <c r="F92" s="25"/>
      <c r="G92" s="25"/>
      <c r="H92" s="25"/>
    </row>
    <row r="93" spans="2:9" ht="15.75" thickTop="1" x14ac:dyDescent="0.25"/>
    <row r="96" spans="2:9" ht="15.75" thickBot="1" x14ac:dyDescent="0.3"/>
    <row r="97" spans="2:9" ht="36.75" thickBot="1" x14ac:dyDescent="0.6">
      <c r="B97" s="24" t="s">
        <v>47</v>
      </c>
      <c r="C97" s="35">
        <f>C77</f>
        <v>0</v>
      </c>
      <c r="D97" s="63" t="str">
        <f>D42</f>
        <v xml:space="preserve"> </v>
      </c>
    </row>
    <row r="98" spans="2:9" ht="36.75" thickBot="1" x14ac:dyDescent="0.6">
      <c r="C98" s="36"/>
    </row>
    <row r="99" spans="2:9" ht="36.75" thickBot="1" x14ac:dyDescent="0.6">
      <c r="B99" s="24" t="s">
        <v>61</v>
      </c>
      <c r="C99" s="35">
        <f>C77*C82</f>
        <v>0</v>
      </c>
      <c r="D99" s="63" t="str">
        <f>D42</f>
        <v xml:space="preserve"> </v>
      </c>
    </row>
    <row r="100" spans="2:9" ht="36.75" thickBot="1" x14ac:dyDescent="0.6">
      <c r="C100" s="36"/>
    </row>
    <row r="101" spans="2:9" ht="43.5" customHeight="1" thickBot="1" x14ac:dyDescent="0.6">
      <c r="B101" s="24" t="s">
        <v>7</v>
      </c>
      <c r="C101" s="41">
        <f>IF(ISNUMBER(C91*C90+E90*E91+D90*D91),C91*C90+E90*E91+D90*D91, "-")</f>
        <v>0</v>
      </c>
      <c r="I101" s="8" t="s">
        <v>13</v>
      </c>
    </row>
    <row r="102" spans="2:9" ht="17.25" customHeight="1" x14ac:dyDescent="0.25"/>
    <row r="103" spans="2:9" ht="32.25" customHeight="1" x14ac:dyDescent="0.25"/>
    <row r="104" spans="2:9" ht="17.25" customHeight="1" x14ac:dyDescent="0.25"/>
    <row r="105" spans="2:9" ht="17.25" customHeight="1" x14ac:dyDescent="0.25"/>
  </sheetData>
  <sheetProtection sheet="1" objects="1" scenarios="1" selectLockedCells="1"/>
  <dataValidations count="5">
    <dataValidation type="decimal" allowBlank="1" showInputMessage="1" showErrorMessage="1" errorTitle="Error" error="This is not a valid input" promptTitle="Please Enter a Number" sqref="C48">
      <formula1>0</formula1>
      <formula2>2000</formula2>
    </dataValidation>
    <dataValidation type="whole" operator="greaterThan" allowBlank="1" showInputMessage="1" showErrorMessage="1" sqref="C27">
      <formula1>0</formula1>
    </dataValidation>
    <dataValidation type="list" allowBlank="1" showInputMessage="1" showErrorMessage="1" sqref="C46">
      <formula1>$C$44:$C$45</formula1>
    </dataValidation>
    <dataValidation type="list" allowBlank="1" showInputMessage="1" showErrorMessage="1" sqref="C25">
      <formula1>$B$9:$B$10</formula1>
    </dataValidation>
    <dataValidation type="list" allowBlank="1" showInputMessage="1" showErrorMessage="1" sqref="C21">
      <formula1>$B$11:$B$15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Data!$B$5:$B$104</xm:f>
          </x14:formula1>
          <xm:sqref>C82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05"/>
  <sheetViews>
    <sheetView showGridLines="0" topLeftCell="A17" workbookViewId="0">
      <selection activeCell="C19" sqref="C19"/>
    </sheetView>
  </sheetViews>
  <sheetFormatPr defaultRowHeight="15" x14ac:dyDescent="0.25"/>
  <cols>
    <col min="2" max="2" width="52.28515625" customWidth="1"/>
    <col min="3" max="3" width="28.28515625" customWidth="1"/>
    <col min="4" max="4" width="21.5703125" customWidth="1"/>
    <col min="5" max="5" width="19" customWidth="1"/>
    <col min="6" max="6" width="14.42578125" customWidth="1"/>
    <col min="7" max="7" width="13.28515625" customWidth="1"/>
    <col min="9" max="9" width="26.28515625" customWidth="1"/>
  </cols>
  <sheetData>
    <row r="3" spans="2:3" ht="28.5" x14ac:dyDescent="0.45">
      <c r="B3" s="5" t="s">
        <v>97</v>
      </c>
      <c r="C3" s="3"/>
    </row>
    <row r="4" spans="2:3" ht="15.75" x14ac:dyDescent="0.25">
      <c r="B4" s="26" t="s">
        <v>10</v>
      </c>
    </row>
    <row r="5" spans="2:3" ht="19.5" thickBot="1" x14ac:dyDescent="0.3">
      <c r="B5" s="22"/>
    </row>
    <row r="6" spans="2:3" ht="15.75" thickBot="1" x14ac:dyDescent="0.3">
      <c r="B6" s="59">
        <v>150</v>
      </c>
      <c r="C6" s="8" t="s">
        <v>41</v>
      </c>
    </row>
    <row r="7" spans="2:3" ht="15.75" thickBot="1" x14ac:dyDescent="0.3">
      <c r="B7" s="60">
        <v>500</v>
      </c>
      <c r="C7" s="8" t="s">
        <v>127</v>
      </c>
    </row>
    <row r="9" spans="2:3" hidden="1" x14ac:dyDescent="0.25">
      <c r="B9" t="s">
        <v>19</v>
      </c>
    </row>
    <row r="10" spans="2:3" hidden="1" x14ac:dyDescent="0.25">
      <c r="B10" t="s">
        <v>22</v>
      </c>
      <c r="C10" s="4"/>
    </row>
    <row r="11" spans="2:3" hidden="1" x14ac:dyDescent="0.25">
      <c r="B11" t="s">
        <v>28</v>
      </c>
      <c r="C11" s="4"/>
    </row>
    <row r="12" spans="2:3" hidden="1" x14ac:dyDescent="0.25">
      <c r="B12" t="s">
        <v>21</v>
      </c>
      <c r="C12" s="4"/>
    </row>
    <row r="13" spans="2:3" hidden="1" x14ac:dyDescent="0.25">
      <c r="B13" t="s">
        <v>20</v>
      </c>
      <c r="C13" s="4"/>
    </row>
    <row r="14" spans="2:3" hidden="1" x14ac:dyDescent="0.25">
      <c r="B14" t="s">
        <v>98</v>
      </c>
      <c r="C14" s="4"/>
    </row>
    <row r="15" spans="2:3" hidden="1" x14ac:dyDescent="0.25">
      <c r="B15" t="s">
        <v>99</v>
      </c>
      <c r="C15" s="4"/>
    </row>
    <row r="16" spans="2:3" x14ac:dyDescent="0.25">
      <c r="C16" s="4"/>
    </row>
    <row r="17" spans="2:9" x14ac:dyDescent="0.25">
      <c r="B17" t="s">
        <v>8</v>
      </c>
      <c r="C17" s="54"/>
      <c r="E17" s="27"/>
      <c r="I17" s="8" t="s">
        <v>52</v>
      </c>
    </row>
    <row r="18" spans="2:9" x14ac:dyDescent="0.25">
      <c r="C18" s="10"/>
    </row>
    <row r="19" spans="2:9" x14ac:dyDescent="0.25">
      <c r="B19" t="s">
        <v>137</v>
      </c>
      <c r="C19" s="54"/>
      <c r="I19" s="8" t="s">
        <v>139</v>
      </c>
    </row>
    <row r="20" spans="2:9" x14ac:dyDescent="0.25">
      <c r="I20" s="8"/>
    </row>
    <row r="21" spans="2:9" x14ac:dyDescent="0.25">
      <c r="B21" t="s">
        <v>138</v>
      </c>
      <c r="C21" s="55" t="s">
        <v>28</v>
      </c>
      <c r="I21" s="8"/>
    </row>
    <row r="22" spans="2:9" x14ac:dyDescent="0.25">
      <c r="I22" s="8"/>
    </row>
    <row r="23" spans="2:9" x14ac:dyDescent="0.25">
      <c r="I23" s="8"/>
    </row>
    <row r="24" spans="2:9" x14ac:dyDescent="0.25">
      <c r="I24" s="8"/>
    </row>
    <row r="25" spans="2:9" x14ac:dyDescent="0.25">
      <c r="B25" t="s">
        <v>23</v>
      </c>
      <c r="C25" s="55" t="s">
        <v>19</v>
      </c>
      <c r="I25" s="8"/>
    </row>
    <row r="26" spans="2:9" x14ac:dyDescent="0.25">
      <c r="I26" s="8"/>
    </row>
    <row r="27" spans="2:9" x14ac:dyDescent="0.25">
      <c r="B27" t="s">
        <v>16</v>
      </c>
      <c r="C27" s="56"/>
      <c r="D27" s="8" t="s">
        <v>17</v>
      </c>
      <c r="I27" s="8"/>
    </row>
    <row r="28" spans="2:9" x14ac:dyDescent="0.25">
      <c r="I28" s="8"/>
    </row>
    <row r="30" spans="2:9" x14ac:dyDescent="0.25">
      <c r="B30" t="s">
        <v>9</v>
      </c>
      <c r="C30" s="20">
        <f>(C19-C17)*C27</f>
        <v>0</v>
      </c>
    </row>
    <row r="34" spans="2:9" x14ac:dyDescent="0.25">
      <c r="B34" s="9" t="s">
        <v>31</v>
      </c>
    </row>
    <row r="35" spans="2:9" x14ac:dyDescent="0.25">
      <c r="B35" s="9" t="s">
        <v>120</v>
      </c>
    </row>
    <row r="36" spans="2:9" x14ac:dyDescent="0.25">
      <c r="B36" t="s">
        <v>49</v>
      </c>
      <c r="C36" s="56"/>
      <c r="D36" s="8" t="s">
        <v>18</v>
      </c>
      <c r="I36" s="8" t="s">
        <v>84</v>
      </c>
    </row>
    <row r="37" spans="2:9" x14ac:dyDescent="0.25">
      <c r="D37" s="8"/>
    </row>
    <row r="38" spans="2:9" x14ac:dyDescent="0.25">
      <c r="B38" t="s">
        <v>30</v>
      </c>
      <c r="C38" s="56"/>
      <c r="D38" s="8" t="s">
        <v>18</v>
      </c>
      <c r="I38" s="8" t="s">
        <v>85</v>
      </c>
    </row>
    <row r="39" spans="2:9" x14ac:dyDescent="0.25">
      <c r="D39" s="8"/>
      <c r="E39" s="16"/>
    </row>
    <row r="40" spans="2:9" x14ac:dyDescent="0.25">
      <c r="B40" t="s">
        <v>140</v>
      </c>
      <c r="C40" s="6">
        <f>C38-C36</f>
        <v>0</v>
      </c>
      <c r="D40" s="8" t="s">
        <v>18</v>
      </c>
    </row>
    <row r="41" spans="2:9" x14ac:dyDescent="0.25">
      <c r="D41" s="8"/>
    </row>
    <row r="42" spans="2:9" x14ac:dyDescent="0.25">
      <c r="B42" t="s">
        <v>27</v>
      </c>
      <c r="C42" s="21" t="str">
        <f>IF(ISNUMBER(C40/C38), C40/C38, "-")</f>
        <v>-</v>
      </c>
      <c r="D42" s="63" t="str">
        <f>IF(C42&lt;0.3,"Bid not eligible"," ")</f>
        <v xml:space="preserve"> </v>
      </c>
    </row>
    <row r="43" spans="2:9" ht="10.5" customHeight="1" x14ac:dyDescent="0.25"/>
    <row r="44" spans="2:9" hidden="1" x14ac:dyDescent="0.25">
      <c r="C44" s="4" t="s">
        <v>95</v>
      </c>
    </row>
    <row r="45" spans="2:9" hidden="1" x14ac:dyDescent="0.25">
      <c r="C45" s="4" t="s">
        <v>96</v>
      </c>
    </row>
    <row r="46" spans="2:9" x14ac:dyDescent="0.25">
      <c r="B46" t="s">
        <v>29</v>
      </c>
      <c r="C46" s="57" t="s">
        <v>96</v>
      </c>
      <c r="D46" s="4"/>
      <c r="E46" s="4"/>
      <c r="F46" s="4"/>
      <c r="G46" s="4"/>
    </row>
    <row r="48" spans="2:9" x14ac:dyDescent="0.25">
      <c r="B48" t="s">
        <v>42</v>
      </c>
      <c r="C48" s="58">
        <v>0</v>
      </c>
      <c r="D48" s="8" t="s">
        <v>119</v>
      </c>
    </row>
    <row r="49" spans="2:9" x14ac:dyDescent="0.25">
      <c r="D49" s="8"/>
    </row>
    <row r="51" spans="2:9" ht="21" x14ac:dyDescent="0.35">
      <c r="B51" s="28" t="s">
        <v>59</v>
      </c>
    </row>
    <row r="52" spans="2:9" ht="15.75" thickBot="1" x14ac:dyDescent="0.3">
      <c r="B52" s="29"/>
      <c r="C52" s="29"/>
      <c r="D52" s="29"/>
      <c r="E52" s="29"/>
      <c r="F52" s="29"/>
      <c r="G52" s="29"/>
    </row>
    <row r="53" spans="2:9" ht="15.75" thickTop="1" x14ac:dyDescent="0.25"/>
    <row r="54" spans="2:9" x14ac:dyDescent="0.25">
      <c r="B54" t="s">
        <v>1</v>
      </c>
      <c r="C54" s="61" t="s">
        <v>125</v>
      </c>
      <c r="D54" s="61" t="s">
        <v>131</v>
      </c>
      <c r="E54" s="61" t="s">
        <v>132</v>
      </c>
      <c r="F54" s="61" t="s">
        <v>133</v>
      </c>
      <c r="G54" s="61">
        <v>1</v>
      </c>
      <c r="I54" s="15" t="s">
        <v>14</v>
      </c>
    </row>
    <row r="55" spans="2:9" x14ac:dyDescent="0.25">
      <c r="B55" t="s">
        <v>2</v>
      </c>
      <c r="C55" s="30">
        <v>4</v>
      </c>
      <c r="D55" s="30">
        <v>3</v>
      </c>
      <c r="E55" s="30">
        <v>2</v>
      </c>
      <c r="F55" s="30">
        <v>1</v>
      </c>
      <c r="G55" s="30">
        <v>0</v>
      </c>
      <c r="I55" s="8" t="s">
        <v>15</v>
      </c>
    </row>
    <row r="56" spans="2:9" ht="16.5" customHeight="1" x14ac:dyDescent="0.25">
      <c r="C56" s="4"/>
      <c r="D56" s="4"/>
      <c r="E56" s="4"/>
      <c r="F56" s="4"/>
      <c r="G56" s="4"/>
      <c r="I56" s="8"/>
    </row>
    <row r="57" spans="2:9" x14ac:dyDescent="0.25">
      <c r="B57" t="s">
        <v>60</v>
      </c>
      <c r="C57" s="61" t="s">
        <v>134</v>
      </c>
      <c r="D57" s="61">
        <v>0.3</v>
      </c>
      <c r="E57" s="61">
        <v>0.35</v>
      </c>
      <c r="F57" s="61">
        <v>0.45</v>
      </c>
      <c r="G57" s="61" t="s">
        <v>126</v>
      </c>
      <c r="H57" s="4"/>
      <c r="I57" s="8" t="s">
        <v>24</v>
      </c>
    </row>
    <row r="58" spans="2:9" x14ac:dyDescent="0.25">
      <c r="B58" t="s">
        <v>25</v>
      </c>
      <c r="C58" s="30">
        <v>0</v>
      </c>
      <c r="D58" s="30">
        <v>1</v>
      </c>
      <c r="E58" s="30">
        <v>2</v>
      </c>
      <c r="F58" s="30">
        <v>3</v>
      </c>
      <c r="G58" s="30">
        <v>4</v>
      </c>
    </row>
    <row r="59" spans="2:9" x14ac:dyDescent="0.25">
      <c r="C59" s="4"/>
      <c r="D59" s="4"/>
      <c r="E59" s="4"/>
      <c r="F59" s="4"/>
      <c r="G59" s="4"/>
    </row>
    <row r="60" spans="2:9" x14ac:dyDescent="0.25">
      <c r="C60" s="4"/>
      <c r="D60" s="4"/>
      <c r="E60" s="4"/>
      <c r="F60" s="4"/>
      <c r="G60" s="4"/>
    </row>
    <row r="61" spans="2:9" x14ac:dyDescent="0.25">
      <c r="B61" t="s">
        <v>42</v>
      </c>
      <c r="C61" s="61" t="s">
        <v>44</v>
      </c>
      <c r="D61" s="61" t="s">
        <v>115</v>
      </c>
      <c r="E61" s="61" t="s">
        <v>116</v>
      </c>
      <c r="F61" s="61" t="s">
        <v>117</v>
      </c>
      <c r="G61" s="61" t="s">
        <v>118</v>
      </c>
      <c r="I61" s="8" t="s">
        <v>123</v>
      </c>
    </row>
    <row r="62" spans="2:9" x14ac:dyDescent="0.25">
      <c r="B62" t="s">
        <v>43</v>
      </c>
      <c r="C62" s="30">
        <v>0</v>
      </c>
      <c r="D62" s="30">
        <v>1</v>
      </c>
      <c r="E62" s="30">
        <v>2</v>
      </c>
      <c r="F62" s="30">
        <v>3</v>
      </c>
      <c r="G62" s="30">
        <v>4</v>
      </c>
    </row>
    <row r="63" spans="2:9" x14ac:dyDescent="0.25">
      <c r="C63" s="4"/>
      <c r="D63" s="4"/>
      <c r="E63" s="4"/>
      <c r="F63" s="4"/>
      <c r="G63" s="4"/>
    </row>
    <row r="64" spans="2:9" ht="15.75" thickBot="1" x14ac:dyDescent="0.3">
      <c r="B64" s="29"/>
      <c r="C64" s="29"/>
      <c r="D64" s="29"/>
      <c r="E64" s="29"/>
      <c r="F64" s="29"/>
      <c r="G64" s="29"/>
    </row>
    <row r="65" spans="2:9" ht="15.75" thickTop="1" x14ac:dyDescent="0.25">
      <c r="C65" s="4"/>
      <c r="D65" s="4"/>
      <c r="E65" s="4"/>
      <c r="F65" s="4"/>
      <c r="G65" s="4"/>
    </row>
    <row r="66" spans="2:9" x14ac:dyDescent="0.25">
      <c r="C66" s="4"/>
      <c r="D66" s="4"/>
      <c r="E66" s="4"/>
      <c r="F66" s="4"/>
      <c r="G66" s="4"/>
    </row>
    <row r="67" spans="2:9" ht="21" x14ac:dyDescent="0.35">
      <c r="B67" s="28" t="s">
        <v>58</v>
      </c>
    </row>
    <row r="68" spans="2:9" x14ac:dyDescent="0.25">
      <c r="B68" s="37" t="s">
        <v>121</v>
      </c>
    </row>
    <row r="69" spans="2:9" x14ac:dyDescent="0.25">
      <c r="B69" s="37" t="s">
        <v>63</v>
      </c>
    </row>
    <row r="70" spans="2:9" x14ac:dyDescent="0.25">
      <c r="B70" s="37" t="s">
        <v>124</v>
      </c>
      <c r="C70" s="27"/>
    </row>
    <row r="71" spans="2:9" x14ac:dyDescent="0.25">
      <c r="B71" s="37"/>
    </row>
    <row r="72" spans="2:9" x14ac:dyDescent="0.25">
      <c r="C72" s="4"/>
    </row>
    <row r="73" spans="2:9" x14ac:dyDescent="0.25">
      <c r="B73" t="s">
        <v>48</v>
      </c>
      <c r="C73" s="20">
        <f>IF(C27*C40*B6&gt;0.5*C30,0.5*C30,C40*B6*C27)</f>
        <v>0</v>
      </c>
      <c r="D73" s="62"/>
      <c r="I73" s="8" t="s">
        <v>51</v>
      </c>
    </row>
    <row r="74" spans="2:9" x14ac:dyDescent="0.25">
      <c r="C74" s="4"/>
      <c r="D74" s="62"/>
    </row>
    <row r="75" spans="2:9" x14ac:dyDescent="0.25">
      <c r="B75" t="s">
        <v>45</v>
      </c>
      <c r="C75" s="20">
        <f>IF($C$46="yes",MIN(50000*$C$27, IF($C$48*$B$7*$C$27+$C$73&gt;0.75*$C$30,0.75*$C$30-$C$73,$C$48*$B$7*$C$27 )),0)</f>
        <v>0</v>
      </c>
      <c r="D75" s="62"/>
      <c r="I75" s="8" t="s">
        <v>128</v>
      </c>
    </row>
    <row r="76" spans="2:9" ht="15.75" thickBot="1" x14ac:dyDescent="0.3">
      <c r="C76" s="4"/>
    </row>
    <row r="77" spans="2:9" ht="15.75" thickBot="1" x14ac:dyDescent="0.3">
      <c r="B77" s="3" t="s">
        <v>47</v>
      </c>
      <c r="C77" s="11">
        <f>IF(ISNUMBER(C75),IF(C75+C73&gt;0.75*C30,0.75*C30,C75+C73))</f>
        <v>0</v>
      </c>
      <c r="D77" s="62"/>
      <c r="E77" s="23"/>
      <c r="F77" s="23"/>
      <c r="I77" s="8" t="s">
        <v>50</v>
      </c>
    </row>
    <row r="80" spans="2:9" x14ac:dyDescent="0.25">
      <c r="B80" s="39" t="s">
        <v>64</v>
      </c>
    </row>
    <row r="81" spans="2:9" x14ac:dyDescent="0.25">
      <c r="B81" s="40" t="s">
        <v>65</v>
      </c>
    </row>
    <row r="82" spans="2:9" x14ac:dyDescent="0.25">
      <c r="B82" t="s">
        <v>26</v>
      </c>
      <c r="C82" s="57">
        <v>1</v>
      </c>
      <c r="E82" s="38"/>
      <c r="F82" s="38"/>
      <c r="I82" s="8" t="s">
        <v>11</v>
      </c>
    </row>
    <row r="83" spans="2:9" x14ac:dyDescent="0.25">
      <c r="E83" s="38"/>
      <c r="F83" s="38"/>
      <c r="I83" s="8" t="s">
        <v>86</v>
      </c>
    </row>
    <row r="85" spans="2:9" ht="15.75" thickBot="1" x14ac:dyDescent="0.3"/>
    <row r="86" spans="2:9" ht="15.75" thickTop="1" x14ac:dyDescent="0.25">
      <c r="B86" s="33"/>
      <c r="C86" s="33"/>
      <c r="D86" s="33"/>
      <c r="E86" s="33"/>
      <c r="F86" s="33"/>
      <c r="G86" s="33"/>
    </row>
    <row r="87" spans="2:9" ht="21" x14ac:dyDescent="0.35">
      <c r="B87" s="28" t="s">
        <v>62</v>
      </c>
    </row>
    <row r="89" spans="2:9" x14ac:dyDescent="0.25">
      <c r="B89" s="12" t="s">
        <v>3</v>
      </c>
      <c r="C89" s="13" t="s">
        <v>4</v>
      </c>
      <c r="D89" s="14" t="s">
        <v>6</v>
      </c>
      <c r="E89" s="14" t="s">
        <v>46</v>
      </c>
      <c r="I89" s="8" t="s">
        <v>12</v>
      </c>
    </row>
    <row r="90" spans="2:9" x14ac:dyDescent="0.25">
      <c r="B90" t="s">
        <v>5</v>
      </c>
      <c r="C90" s="31">
        <v>0.33</v>
      </c>
      <c r="D90" s="31">
        <v>0.33</v>
      </c>
      <c r="E90" s="31">
        <v>0.33</v>
      </c>
    </row>
    <row r="91" spans="2:9" x14ac:dyDescent="0.25">
      <c r="B91" t="s">
        <v>0</v>
      </c>
      <c r="C91" s="32">
        <f>INDEX(Data!$C$5:$C$104,MATCH('Calculator (2)'!C82,Data!$B$5:$B$104,0))</f>
        <v>0</v>
      </c>
      <c r="D91" s="32">
        <f>IF(ISNUMBER(C42),INDEX(Data!$D$5:$D$104,MATCH('Calculator (2)'!C42,Data!$B$5:$B$104,1)),0)</f>
        <v>0</v>
      </c>
      <c r="E91" s="32">
        <f>INDEX(Data!$F$3:$F$64,MATCH('Calculator (2)'!C48,Data!$E$3:$E$64,1))</f>
        <v>0</v>
      </c>
    </row>
    <row r="92" spans="2:9" ht="15.75" thickBot="1" x14ac:dyDescent="0.3">
      <c r="B92" s="25"/>
      <c r="C92" s="25"/>
      <c r="D92" s="25"/>
      <c r="E92" s="25"/>
      <c r="F92" s="25"/>
      <c r="G92" s="25"/>
      <c r="H92" s="25"/>
    </row>
    <row r="93" spans="2:9" ht="15.75" thickTop="1" x14ac:dyDescent="0.25"/>
    <row r="96" spans="2:9" ht="15.75" thickBot="1" x14ac:dyDescent="0.3"/>
    <row r="97" spans="2:9" ht="36.75" thickBot="1" x14ac:dyDescent="0.6">
      <c r="B97" s="24" t="s">
        <v>47</v>
      </c>
      <c r="C97" s="35">
        <f>C77</f>
        <v>0</v>
      </c>
      <c r="D97" s="63" t="str">
        <f>D42</f>
        <v xml:space="preserve"> </v>
      </c>
    </row>
    <row r="98" spans="2:9" ht="36.75" thickBot="1" x14ac:dyDescent="0.6">
      <c r="C98" s="36"/>
    </row>
    <row r="99" spans="2:9" ht="36.75" thickBot="1" x14ac:dyDescent="0.6">
      <c r="B99" s="24" t="s">
        <v>61</v>
      </c>
      <c r="C99" s="35">
        <f>C77*C82</f>
        <v>0</v>
      </c>
      <c r="D99" s="63" t="str">
        <f>D42</f>
        <v xml:space="preserve"> </v>
      </c>
    </row>
    <row r="100" spans="2:9" ht="36.75" thickBot="1" x14ac:dyDescent="0.6">
      <c r="C100" s="36"/>
    </row>
    <row r="101" spans="2:9" ht="43.5" customHeight="1" thickBot="1" x14ac:dyDescent="0.6">
      <c r="B101" s="24" t="s">
        <v>7</v>
      </c>
      <c r="C101" s="41">
        <f>IF(ISNUMBER(C91*C90+E90*E91+D90*D91),C91*C90+E90*E91+D90*D91, "-")</f>
        <v>0</v>
      </c>
      <c r="I101" s="8" t="s">
        <v>13</v>
      </c>
    </row>
    <row r="102" spans="2:9" ht="17.25" customHeight="1" x14ac:dyDescent="0.25"/>
    <row r="103" spans="2:9" ht="32.25" customHeight="1" x14ac:dyDescent="0.25"/>
    <row r="104" spans="2:9" ht="17.25" customHeight="1" x14ac:dyDescent="0.25"/>
    <row r="105" spans="2:9" ht="17.25" customHeight="1" x14ac:dyDescent="0.25"/>
  </sheetData>
  <sheetProtection sheet="1" objects="1" scenarios="1" selectLockedCells="1"/>
  <dataValidations count="5">
    <dataValidation type="list" allowBlank="1" showInputMessage="1" showErrorMessage="1" sqref="C21">
      <formula1>$B$11:$B$15</formula1>
    </dataValidation>
    <dataValidation type="list" allowBlank="1" showInputMessage="1" showErrorMessage="1" sqref="C25">
      <formula1>$B$9:$B$10</formula1>
    </dataValidation>
    <dataValidation type="list" allowBlank="1" showInputMessage="1" showErrorMessage="1" sqref="C46">
      <formula1>$C$44:$C$45</formula1>
    </dataValidation>
    <dataValidation type="whole" operator="greaterThan" allowBlank="1" showInputMessage="1" showErrorMessage="1" sqref="C27">
      <formula1>0</formula1>
    </dataValidation>
    <dataValidation type="decimal" allowBlank="1" showInputMessage="1" showErrorMessage="1" errorTitle="Error" error="This is not a valid input" promptTitle="Please Enter a Number" sqref="C48">
      <formula1>0</formula1>
      <formula2>2000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Data!$B$5:$B$104</xm:f>
          </x14:formula1>
          <xm:sqref>C82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O105"/>
  <sheetViews>
    <sheetView showGridLines="0" workbookViewId="0">
      <selection activeCell="E112" sqref="E112"/>
    </sheetView>
  </sheetViews>
  <sheetFormatPr defaultRowHeight="15" outlineLevelRow="1" x14ac:dyDescent="0.25"/>
  <cols>
    <col min="2" max="2" width="18.85546875" bestFit="1" customWidth="1"/>
    <col min="3" max="3" width="15.28515625" customWidth="1"/>
    <col min="4" max="4" width="15.140625" customWidth="1"/>
    <col min="5" max="5" width="17.140625" customWidth="1"/>
    <col min="8" max="8" width="23.140625" customWidth="1"/>
    <col min="9" max="9" width="26.5703125" customWidth="1"/>
    <col min="10" max="10" width="12.7109375" customWidth="1"/>
    <col min="11" max="11" width="18.140625" customWidth="1"/>
    <col min="12" max="12" width="25.28515625" customWidth="1"/>
    <col min="13" max="13" width="31" customWidth="1"/>
    <col min="14" max="15" width="11" customWidth="1"/>
    <col min="16" max="16" width="47.7109375" customWidth="1"/>
    <col min="17" max="17" width="44.7109375" customWidth="1"/>
    <col min="18" max="18" width="34" customWidth="1"/>
    <col min="19" max="19" width="30.5703125" customWidth="1"/>
    <col min="20" max="20" width="42.28515625" customWidth="1"/>
    <col min="21" max="21" width="50.5703125" customWidth="1"/>
    <col min="22" max="22" width="41.5703125" customWidth="1"/>
    <col min="23" max="23" width="41.7109375" customWidth="1"/>
    <col min="24" max="24" width="55.140625" customWidth="1"/>
    <col min="25" max="25" width="13.85546875" customWidth="1"/>
    <col min="26" max="26" width="13" customWidth="1"/>
    <col min="27" max="27" width="20.7109375" customWidth="1"/>
    <col min="28" max="28" width="18.5703125" customWidth="1"/>
    <col min="29" max="29" width="11" customWidth="1"/>
    <col min="30" max="30" width="13.28515625" customWidth="1"/>
    <col min="31" max="31" width="23" customWidth="1"/>
    <col min="32" max="32" width="15.85546875" customWidth="1"/>
    <col min="33" max="33" width="21.7109375" customWidth="1"/>
    <col min="34" max="34" width="32.42578125" customWidth="1"/>
    <col min="35" max="35" width="13.28515625" customWidth="1"/>
  </cols>
  <sheetData>
    <row r="2" spans="2:15" x14ac:dyDescent="0.25">
      <c r="B2" s="53" t="s">
        <v>32</v>
      </c>
      <c r="C2" s="53" t="s">
        <v>33</v>
      </c>
      <c r="D2" s="53" t="s">
        <v>34</v>
      </c>
      <c r="E2" s="53" t="s">
        <v>39</v>
      </c>
      <c r="F2" s="53" t="s">
        <v>40</v>
      </c>
    </row>
    <row r="3" spans="2:15" hidden="1" outlineLevel="1" x14ac:dyDescent="0.25">
      <c r="B3" s="3"/>
      <c r="C3" s="3"/>
      <c r="D3" s="3"/>
      <c r="E3" s="3"/>
      <c r="F3" s="3"/>
      <c r="O3" s="27"/>
    </row>
    <row r="4" spans="2:15" hidden="1" outlineLevel="1" x14ac:dyDescent="0.25">
      <c r="B4" s="3"/>
      <c r="C4" s="3"/>
      <c r="D4" s="3"/>
      <c r="E4" s="34">
        <v>0</v>
      </c>
      <c r="F4" s="34">
        <v>0</v>
      </c>
    </row>
    <row r="5" spans="2:15" hidden="1" outlineLevel="1" x14ac:dyDescent="0.25">
      <c r="B5" s="7">
        <v>0.01</v>
      </c>
      <c r="C5" s="4">
        <v>4</v>
      </c>
      <c r="D5" s="4">
        <v>0</v>
      </c>
      <c r="E5" s="4">
        <v>1</v>
      </c>
      <c r="F5" s="4">
        <v>1</v>
      </c>
    </row>
    <row r="6" spans="2:15" hidden="1" outlineLevel="1" x14ac:dyDescent="0.25">
      <c r="B6" s="7">
        <v>0.02</v>
      </c>
      <c r="C6" s="4">
        <v>4</v>
      </c>
      <c r="D6" s="4">
        <v>0</v>
      </c>
      <c r="E6" s="4">
        <v>2</v>
      </c>
      <c r="F6" s="4">
        <v>1</v>
      </c>
    </row>
    <row r="7" spans="2:15" hidden="1" outlineLevel="1" x14ac:dyDescent="0.25">
      <c r="B7" s="7">
        <v>0.03</v>
      </c>
      <c r="C7" s="4">
        <v>4</v>
      </c>
      <c r="D7" s="4">
        <v>0</v>
      </c>
      <c r="E7" s="4">
        <v>3</v>
      </c>
      <c r="F7" s="4">
        <v>1</v>
      </c>
    </row>
    <row r="8" spans="2:15" hidden="1" outlineLevel="1" x14ac:dyDescent="0.25">
      <c r="B8" s="7">
        <v>0.04</v>
      </c>
      <c r="C8" s="4">
        <v>4</v>
      </c>
      <c r="D8" s="4">
        <v>0</v>
      </c>
      <c r="E8" s="4">
        <v>4</v>
      </c>
      <c r="F8" s="4">
        <v>1</v>
      </c>
    </row>
    <row r="9" spans="2:15" hidden="1" outlineLevel="1" x14ac:dyDescent="0.25">
      <c r="B9" s="7">
        <v>0.05</v>
      </c>
      <c r="C9" s="4">
        <v>4</v>
      </c>
      <c r="D9" s="4">
        <v>0</v>
      </c>
      <c r="E9" s="4">
        <v>5</v>
      </c>
      <c r="F9" s="4">
        <v>1</v>
      </c>
    </row>
    <row r="10" spans="2:15" hidden="1" outlineLevel="1" x14ac:dyDescent="0.25">
      <c r="B10" s="7">
        <v>0.06</v>
      </c>
      <c r="C10" s="4">
        <v>4</v>
      </c>
      <c r="D10" s="4">
        <v>0</v>
      </c>
      <c r="E10" s="4">
        <v>6</v>
      </c>
      <c r="F10" s="4">
        <v>1</v>
      </c>
    </row>
    <row r="11" spans="2:15" hidden="1" outlineLevel="1" x14ac:dyDescent="0.25">
      <c r="B11" s="7">
        <v>7.0000000000000007E-2</v>
      </c>
      <c r="C11" s="4">
        <v>4</v>
      </c>
      <c r="D11" s="4">
        <v>0</v>
      </c>
      <c r="E11" s="4">
        <v>7</v>
      </c>
      <c r="F11" s="4">
        <v>1</v>
      </c>
    </row>
    <row r="12" spans="2:15" hidden="1" outlineLevel="1" x14ac:dyDescent="0.25">
      <c r="B12" s="7">
        <v>0.08</v>
      </c>
      <c r="C12" s="4">
        <v>4</v>
      </c>
      <c r="D12" s="4">
        <v>0</v>
      </c>
      <c r="E12" s="4">
        <v>8</v>
      </c>
      <c r="F12" s="4">
        <v>1</v>
      </c>
    </row>
    <row r="13" spans="2:15" hidden="1" outlineLevel="1" x14ac:dyDescent="0.25">
      <c r="B13" s="7">
        <v>0.09</v>
      </c>
      <c r="C13" s="4">
        <v>4</v>
      </c>
      <c r="D13" s="4">
        <v>0</v>
      </c>
      <c r="E13" s="4">
        <v>9</v>
      </c>
      <c r="F13" s="4">
        <v>1</v>
      </c>
    </row>
    <row r="14" spans="2:15" hidden="1" outlineLevel="1" x14ac:dyDescent="0.25">
      <c r="B14" s="7">
        <v>0.1</v>
      </c>
      <c r="C14" s="4">
        <v>4</v>
      </c>
      <c r="D14" s="4">
        <v>0</v>
      </c>
      <c r="E14" s="4">
        <v>10</v>
      </c>
      <c r="F14" s="4">
        <v>1</v>
      </c>
    </row>
    <row r="15" spans="2:15" hidden="1" outlineLevel="1" x14ac:dyDescent="0.25">
      <c r="B15" s="7">
        <v>0.11</v>
      </c>
      <c r="C15" s="4">
        <v>4</v>
      </c>
      <c r="D15" s="4">
        <v>0</v>
      </c>
      <c r="E15" s="4">
        <v>11</v>
      </c>
      <c r="F15" s="4">
        <v>1</v>
      </c>
    </row>
    <row r="16" spans="2:15" hidden="1" outlineLevel="1" x14ac:dyDescent="0.25">
      <c r="B16" s="7">
        <v>0.12</v>
      </c>
      <c r="C16" s="4">
        <v>4</v>
      </c>
      <c r="D16" s="4">
        <v>0</v>
      </c>
      <c r="E16" s="4">
        <v>12</v>
      </c>
      <c r="F16" s="4">
        <v>1</v>
      </c>
    </row>
    <row r="17" spans="2:6" hidden="1" outlineLevel="1" x14ac:dyDescent="0.25">
      <c r="B17" s="7">
        <v>0.13</v>
      </c>
      <c r="C17" s="4">
        <v>4</v>
      </c>
      <c r="D17" s="4">
        <v>0</v>
      </c>
      <c r="E17" s="4">
        <v>13</v>
      </c>
      <c r="F17" s="4">
        <v>1</v>
      </c>
    </row>
    <row r="18" spans="2:6" hidden="1" outlineLevel="1" x14ac:dyDescent="0.25">
      <c r="B18" s="7">
        <v>0.14000000000000001</v>
      </c>
      <c r="C18" s="4">
        <v>4</v>
      </c>
      <c r="D18" s="4">
        <v>0</v>
      </c>
      <c r="E18" s="4">
        <v>14</v>
      </c>
      <c r="F18" s="4">
        <v>1</v>
      </c>
    </row>
    <row r="19" spans="2:6" hidden="1" outlineLevel="1" x14ac:dyDescent="0.25">
      <c r="B19" s="7">
        <v>0.15</v>
      </c>
      <c r="C19" s="4">
        <v>4</v>
      </c>
      <c r="D19" s="4">
        <v>0</v>
      </c>
      <c r="E19" s="4">
        <v>15</v>
      </c>
      <c r="F19" s="4">
        <v>1</v>
      </c>
    </row>
    <row r="20" spans="2:6" hidden="1" outlineLevel="1" x14ac:dyDescent="0.25">
      <c r="B20" s="7">
        <v>0.16</v>
      </c>
      <c r="C20" s="4">
        <v>4</v>
      </c>
      <c r="D20" s="4">
        <v>0</v>
      </c>
      <c r="E20" s="4">
        <v>16</v>
      </c>
      <c r="F20" s="4">
        <v>1</v>
      </c>
    </row>
    <row r="21" spans="2:6" hidden="1" outlineLevel="1" x14ac:dyDescent="0.25">
      <c r="B21" s="7">
        <v>0.17</v>
      </c>
      <c r="C21" s="4">
        <v>4</v>
      </c>
      <c r="D21" s="4">
        <v>0</v>
      </c>
      <c r="E21" s="4">
        <v>17</v>
      </c>
      <c r="F21" s="4">
        <v>1</v>
      </c>
    </row>
    <row r="22" spans="2:6" hidden="1" outlineLevel="1" x14ac:dyDescent="0.25">
      <c r="B22" s="7">
        <v>0.18</v>
      </c>
      <c r="C22" s="4">
        <v>4</v>
      </c>
      <c r="D22" s="4">
        <v>0</v>
      </c>
      <c r="E22" s="4">
        <v>18</v>
      </c>
      <c r="F22" s="4">
        <v>1</v>
      </c>
    </row>
    <row r="23" spans="2:6" hidden="1" outlineLevel="1" x14ac:dyDescent="0.25">
      <c r="B23" s="7">
        <v>0.19</v>
      </c>
      <c r="C23" s="4">
        <v>4</v>
      </c>
      <c r="D23" s="4">
        <v>0</v>
      </c>
      <c r="E23" s="4">
        <v>19</v>
      </c>
      <c r="F23" s="4">
        <v>1</v>
      </c>
    </row>
    <row r="24" spans="2:6" hidden="1" outlineLevel="1" x14ac:dyDescent="0.25">
      <c r="B24" s="7">
        <v>0.2</v>
      </c>
      <c r="C24" s="4">
        <v>4</v>
      </c>
      <c r="D24" s="4">
        <v>0</v>
      </c>
      <c r="E24" s="4">
        <v>20</v>
      </c>
      <c r="F24" s="4">
        <v>2</v>
      </c>
    </row>
    <row r="25" spans="2:6" hidden="1" outlineLevel="1" x14ac:dyDescent="0.25">
      <c r="B25" s="7">
        <v>0.21</v>
      </c>
      <c r="C25" s="4">
        <v>4</v>
      </c>
      <c r="D25" s="4">
        <v>0</v>
      </c>
      <c r="E25" s="4">
        <v>21</v>
      </c>
      <c r="F25" s="4">
        <v>2</v>
      </c>
    </row>
    <row r="26" spans="2:6" hidden="1" outlineLevel="1" x14ac:dyDescent="0.25">
      <c r="B26" s="7">
        <v>0.22</v>
      </c>
      <c r="C26" s="4">
        <v>4</v>
      </c>
      <c r="D26" s="4">
        <v>0</v>
      </c>
      <c r="E26" s="4">
        <v>22</v>
      </c>
      <c r="F26" s="4">
        <v>2</v>
      </c>
    </row>
    <row r="27" spans="2:6" hidden="1" outlineLevel="1" x14ac:dyDescent="0.25">
      <c r="B27" s="7">
        <v>0.23</v>
      </c>
      <c r="C27" s="4">
        <v>4</v>
      </c>
      <c r="D27" s="4">
        <v>0</v>
      </c>
      <c r="E27" s="4">
        <v>23</v>
      </c>
      <c r="F27" s="4">
        <v>2</v>
      </c>
    </row>
    <row r="28" spans="2:6" hidden="1" outlineLevel="1" x14ac:dyDescent="0.25">
      <c r="B28" s="7">
        <v>0.24</v>
      </c>
      <c r="C28" s="4">
        <v>4</v>
      </c>
      <c r="D28" s="4">
        <v>0</v>
      </c>
      <c r="E28" s="4">
        <v>24</v>
      </c>
      <c r="F28" s="4">
        <v>2</v>
      </c>
    </row>
    <row r="29" spans="2:6" hidden="1" outlineLevel="1" x14ac:dyDescent="0.25">
      <c r="B29" s="7">
        <v>0.25</v>
      </c>
      <c r="C29" s="4">
        <v>4</v>
      </c>
      <c r="D29" s="4">
        <v>0</v>
      </c>
      <c r="E29" s="4">
        <v>25</v>
      </c>
      <c r="F29" s="4">
        <v>2</v>
      </c>
    </row>
    <row r="30" spans="2:6" hidden="1" outlineLevel="1" x14ac:dyDescent="0.25">
      <c r="B30" s="7">
        <v>0.26</v>
      </c>
      <c r="C30" s="4">
        <v>4</v>
      </c>
      <c r="D30" s="4">
        <v>0</v>
      </c>
      <c r="E30" s="4">
        <v>26</v>
      </c>
      <c r="F30" s="4">
        <v>2</v>
      </c>
    </row>
    <row r="31" spans="2:6" hidden="1" outlineLevel="1" x14ac:dyDescent="0.25">
      <c r="B31" s="7">
        <v>0.27</v>
      </c>
      <c r="C31" s="4">
        <v>4</v>
      </c>
      <c r="D31" s="4">
        <v>0</v>
      </c>
      <c r="E31" s="4">
        <v>27</v>
      </c>
      <c r="F31" s="4">
        <v>2</v>
      </c>
    </row>
    <row r="32" spans="2:6" hidden="1" outlineLevel="1" x14ac:dyDescent="0.25">
      <c r="B32" s="7">
        <v>0.28000000000000003</v>
      </c>
      <c r="C32" s="4">
        <v>4</v>
      </c>
      <c r="D32" s="4">
        <v>0</v>
      </c>
      <c r="E32" s="4">
        <v>28</v>
      </c>
      <c r="F32" s="4">
        <v>2</v>
      </c>
    </row>
    <row r="33" spans="2:6" hidden="1" outlineLevel="1" x14ac:dyDescent="0.25">
      <c r="B33" s="7">
        <v>0.28999999999999998</v>
      </c>
      <c r="C33" s="4">
        <v>4</v>
      </c>
      <c r="D33" s="4">
        <v>0</v>
      </c>
      <c r="E33" s="4">
        <v>29</v>
      </c>
      <c r="F33" s="4">
        <v>2</v>
      </c>
    </row>
    <row r="34" spans="2:6" hidden="1" outlineLevel="1" x14ac:dyDescent="0.25">
      <c r="B34" s="7">
        <v>0.3</v>
      </c>
      <c r="C34" s="4">
        <v>4</v>
      </c>
      <c r="D34" s="4">
        <v>1</v>
      </c>
      <c r="E34" s="4">
        <v>30</v>
      </c>
      <c r="F34" s="4">
        <v>2</v>
      </c>
    </row>
    <row r="35" spans="2:6" hidden="1" outlineLevel="1" x14ac:dyDescent="0.25">
      <c r="B35" s="7">
        <v>0.31</v>
      </c>
      <c r="C35" s="4">
        <v>4</v>
      </c>
      <c r="D35" s="4">
        <v>1</v>
      </c>
      <c r="E35" s="4">
        <v>31</v>
      </c>
      <c r="F35" s="4">
        <v>2</v>
      </c>
    </row>
    <row r="36" spans="2:6" hidden="1" outlineLevel="1" x14ac:dyDescent="0.25">
      <c r="B36" s="7">
        <v>0.32</v>
      </c>
      <c r="C36" s="4">
        <v>4</v>
      </c>
      <c r="D36" s="4">
        <v>1</v>
      </c>
      <c r="E36" s="4">
        <v>32</v>
      </c>
      <c r="F36" s="4">
        <v>2</v>
      </c>
    </row>
    <row r="37" spans="2:6" hidden="1" outlineLevel="1" x14ac:dyDescent="0.25">
      <c r="B37" s="7">
        <v>0.33</v>
      </c>
      <c r="C37" s="4">
        <v>4</v>
      </c>
      <c r="D37" s="4">
        <v>1</v>
      </c>
      <c r="E37" s="4">
        <v>33</v>
      </c>
      <c r="F37" s="4">
        <v>2</v>
      </c>
    </row>
    <row r="38" spans="2:6" hidden="1" outlineLevel="1" x14ac:dyDescent="0.25">
      <c r="B38" s="7">
        <v>0.34</v>
      </c>
      <c r="C38" s="4">
        <v>4</v>
      </c>
      <c r="D38" s="4">
        <v>1</v>
      </c>
      <c r="E38" s="4">
        <v>34</v>
      </c>
      <c r="F38" s="4">
        <v>2</v>
      </c>
    </row>
    <row r="39" spans="2:6" hidden="1" outlineLevel="1" x14ac:dyDescent="0.25">
      <c r="B39" s="7">
        <v>0.35</v>
      </c>
      <c r="C39" s="4">
        <v>4</v>
      </c>
      <c r="D39" s="4">
        <v>2</v>
      </c>
      <c r="E39" s="4">
        <v>35</v>
      </c>
      <c r="F39" s="4">
        <v>2</v>
      </c>
    </row>
    <row r="40" spans="2:6" hidden="1" outlineLevel="1" x14ac:dyDescent="0.25">
      <c r="B40" s="7">
        <v>0.36</v>
      </c>
      <c r="C40" s="4">
        <v>4</v>
      </c>
      <c r="D40" s="4">
        <v>2</v>
      </c>
      <c r="E40" s="4">
        <v>36</v>
      </c>
      <c r="F40" s="4">
        <v>2</v>
      </c>
    </row>
    <row r="41" spans="2:6" hidden="1" outlineLevel="1" x14ac:dyDescent="0.25">
      <c r="B41" s="7">
        <v>0.37</v>
      </c>
      <c r="C41" s="4">
        <v>4</v>
      </c>
      <c r="D41" s="4">
        <v>2</v>
      </c>
      <c r="E41" s="4">
        <v>37</v>
      </c>
      <c r="F41" s="4">
        <v>2</v>
      </c>
    </row>
    <row r="42" spans="2:6" hidden="1" outlineLevel="1" x14ac:dyDescent="0.25">
      <c r="B42" s="7">
        <v>0.38</v>
      </c>
      <c r="C42" s="4">
        <v>4</v>
      </c>
      <c r="D42" s="4">
        <v>2</v>
      </c>
      <c r="E42" s="4">
        <v>38</v>
      </c>
      <c r="F42" s="4">
        <v>2</v>
      </c>
    </row>
    <row r="43" spans="2:6" hidden="1" outlineLevel="1" x14ac:dyDescent="0.25">
      <c r="B43" s="7">
        <v>0.39</v>
      </c>
      <c r="C43" s="4">
        <v>4</v>
      </c>
      <c r="D43" s="4">
        <v>2</v>
      </c>
      <c r="E43" s="4">
        <v>39</v>
      </c>
      <c r="F43" s="4">
        <v>2</v>
      </c>
    </row>
    <row r="44" spans="2:6" hidden="1" outlineLevel="1" x14ac:dyDescent="0.25">
      <c r="B44" s="7">
        <v>0.4</v>
      </c>
      <c r="C44" s="4">
        <v>4</v>
      </c>
      <c r="D44" s="4">
        <v>2</v>
      </c>
      <c r="E44" s="4">
        <v>40</v>
      </c>
      <c r="F44" s="4">
        <v>3</v>
      </c>
    </row>
    <row r="45" spans="2:6" hidden="1" outlineLevel="1" x14ac:dyDescent="0.25">
      <c r="B45" s="7">
        <v>0.41</v>
      </c>
      <c r="C45" s="4">
        <v>4</v>
      </c>
      <c r="D45" s="4">
        <v>2</v>
      </c>
      <c r="E45" s="4">
        <v>41</v>
      </c>
      <c r="F45" s="4">
        <v>3</v>
      </c>
    </row>
    <row r="46" spans="2:6" hidden="1" outlineLevel="1" x14ac:dyDescent="0.25">
      <c r="B46" s="7">
        <v>0.42</v>
      </c>
      <c r="C46" s="4">
        <v>4</v>
      </c>
      <c r="D46" s="4">
        <v>2</v>
      </c>
      <c r="E46" s="4">
        <v>42</v>
      </c>
      <c r="F46" s="4">
        <v>3</v>
      </c>
    </row>
    <row r="47" spans="2:6" hidden="1" outlineLevel="1" x14ac:dyDescent="0.25">
      <c r="B47" s="7">
        <v>0.43</v>
      </c>
      <c r="C47" s="4">
        <v>4</v>
      </c>
      <c r="D47" s="4">
        <v>2</v>
      </c>
      <c r="E47" s="4">
        <v>43</v>
      </c>
      <c r="F47" s="4">
        <v>3</v>
      </c>
    </row>
    <row r="48" spans="2:6" hidden="1" outlineLevel="1" x14ac:dyDescent="0.25">
      <c r="B48" s="7">
        <v>0.44</v>
      </c>
      <c r="C48" s="4">
        <v>4</v>
      </c>
      <c r="D48" s="4">
        <v>2</v>
      </c>
      <c r="E48" s="4">
        <v>44</v>
      </c>
      <c r="F48" s="4">
        <v>3</v>
      </c>
    </row>
    <row r="49" spans="2:6" hidden="1" outlineLevel="1" x14ac:dyDescent="0.25">
      <c r="B49" s="7">
        <v>0.45</v>
      </c>
      <c r="C49" s="4">
        <v>4</v>
      </c>
      <c r="D49" s="4">
        <v>3</v>
      </c>
      <c r="E49" s="4">
        <v>45</v>
      </c>
      <c r="F49" s="4">
        <v>3</v>
      </c>
    </row>
    <row r="50" spans="2:6" hidden="1" outlineLevel="1" x14ac:dyDescent="0.25">
      <c r="B50" s="7">
        <v>0.46</v>
      </c>
      <c r="C50" s="4">
        <v>4</v>
      </c>
      <c r="D50" s="4">
        <v>3</v>
      </c>
      <c r="E50" s="4">
        <v>46</v>
      </c>
      <c r="F50" s="4">
        <v>3</v>
      </c>
    </row>
    <row r="51" spans="2:6" hidden="1" outlineLevel="1" x14ac:dyDescent="0.25">
      <c r="B51" s="7">
        <v>0.47</v>
      </c>
      <c r="C51" s="4">
        <v>4</v>
      </c>
      <c r="D51" s="4">
        <v>3</v>
      </c>
      <c r="E51" s="4">
        <v>47</v>
      </c>
      <c r="F51" s="4">
        <v>3</v>
      </c>
    </row>
    <row r="52" spans="2:6" hidden="1" outlineLevel="1" x14ac:dyDescent="0.25">
      <c r="B52" s="7">
        <v>0.48</v>
      </c>
      <c r="C52" s="4">
        <v>4</v>
      </c>
      <c r="D52" s="4">
        <v>3</v>
      </c>
      <c r="E52" s="4">
        <v>48</v>
      </c>
      <c r="F52" s="4">
        <v>3</v>
      </c>
    </row>
    <row r="53" spans="2:6" hidden="1" outlineLevel="1" x14ac:dyDescent="0.25">
      <c r="B53" s="7">
        <v>0.49</v>
      </c>
      <c r="C53" s="4">
        <v>4</v>
      </c>
      <c r="D53" s="4">
        <v>3</v>
      </c>
      <c r="E53" s="4">
        <v>49</v>
      </c>
      <c r="F53" s="4">
        <v>3</v>
      </c>
    </row>
    <row r="54" spans="2:6" hidden="1" outlineLevel="1" x14ac:dyDescent="0.25">
      <c r="B54" s="7">
        <v>0.5</v>
      </c>
      <c r="C54" s="4">
        <v>4</v>
      </c>
      <c r="D54" s="4">
        <v>3</v>
      </c>
      <c r="E54" s="4">
        <v>50</v>
      </c>
      <c r="F54" s="4">
        <v>3</v>
      </c>
    </row>
    <row r="55" spans="2:6" hidden="1" outlineLevel="1" x14ac:dyDescent="0.25">
      <c r="B55" s="7">
        <v>0.51</v>
      </c>
      <c r="C55" s="4">
        <v>4</v>
      </c>
      <c r="D55" s="4">
        <v>3</v>
      </c>
      <c r="E55" s="4">
        <v>51</v>
      </c>
      <c r="F55" s="4">
        <v>3</v>
      </c>
    </row>
    <row r="56" spans="2:6" hidden="1" outlineLevel="1" x14ac:dyDescent="0.25">
      <c r="B56" s="7">
        <v>0.52</v>
      </c>
      <c r="C56" s="4">
        <v>4</v>
      </c>
      <c r="D56" s="4">
        <v>3</v>
      </c>
      <c r="E56" s="4">
        <v>52</v>
      </c>
      <c r="F56" s="4">
        <v>3</v>
      </c>
    </row>
    <row r="57" spans="2:6" hidden="1" outlineLevel="1" x14ac:dyDescent="0.25">
      <c r="B57" s="7">
        <v>0.53</v>
      </c>
      <c r="C57" s="4">
        <v>4</v>
      </c>
      <c r="D57" s="4">
        <v>3</v>
      </c>
      <c r="E57" s="4">
        <v>53</v>
      </c>
      <c r="F57" s="4">
        <v>3</v>
      </c>
    </row>
    <row r="58" spans="2:6" hidden="1" outlineLevel="1" x14ac:dyDescent="0.25">
      <c r="B58" s="7">
        <v>0.54</v>
      </c>
      <c r="C58" s="4">
        <v>4</v>
      </c>
      <c r="D58" s="4">
        <v>3</v>
      </c>
      <c r="E58" s="4">
        <v>54</v>
      </c>
      <c r="F58" s="4">
        <v>3</v>
      </c>
    </row>
    <row r="59" spans="2:6" hidden="1" outlineLevel="1" x14ac:dyDescent="0.25">
      <c r="B59" s="7">
        <v>0.55000000000000004</v>
      </c>
      <c r="C59" s="4">
        <v>4</v>
      </c>
      <c r="D59" s="4">
        <v>3</v>
      </c>
      <c r="E59" s="4">
        <v>55</v>
      </c>
      <c r="F59" s="4">
        <v>3</v>
      </c>
    </row>
    <row r="60" spans="2:6" hidden="1" outlineLevel="1" x14ac:dyDescent="0.25">
      <c r="B60" s="7">
        <v>0.56000000000000005</v>
      </c>
      <c r="C60" s="4">
        <v>4</v>
      </c>
      <c r="D60" s="4">
        <v>4</v>
      </c>
      <c r="E60" s="4">
        <v>56</v>
      </c>
      <c r="F60" s="4">
        <v>3</v>
      </c>
    </row>
    <row r="61" spans="2:6" hidden="1" outlineLevel="1" x14ac:dyDescent="0.25">
      <c r="B61" s="7">
        <v>0.56999999999999995</v>
      </c>
      <c r="C61" s="4">
        <v>4</v>
      </c>
      <c r="D61" s="4">
        <v>4</v>
      </c>
      <c r="E61" s="4">
        <v>57</v>
      </c>
      <c r="F61" s="4">
        <v>3</v>
      </c>
    </row>
    <row r="62" spans="2:6" hidden="1" outlineLevel="1" x14ac:dyDescent="0.25">
      <c r="B62" s="7">
        <v>0.57999999999999996</v>
      </c>
      <c r="C62" s="4">
        <v>4</v>
      </c>
      <c r="D62" s="4">
        <v>4</v>
      </c>
      <c r="E62" s="4">
        <v>58</v>
      </c>
      <c r="F62" s="4">
        <v>3</v>
      </c>
    </row>
    <row r="63" spans="2:6" hidden="1" outlineLevel="1" x14ac:dyDescent="0.25">
      <c r="B63" s="7">
        <v>0.59</v>
      </c>
      <c r="C63" s="4">
        <v>4</v>
      </c>
      <c r="D63" s="4">
        <v>4</v>
      </c>
      <c r="E63" s="4">
        <v>59</v>
      </c>
      <c r="F63" s="4">
        <v>3</v>
      </c>
    </row>
    <row r="64" spans="2:6" hidden="1" outlineLevel="1" x14ac:dyDescent="0.25">
      <c r="B64" s="7">
        <v>0.6</v>
      </c>
      <c r="C64" s="4">
        <v>4</v>
      </c>
      <c r="D64" s="4">
        <v>4</v>
      </c>
      <c r="E64" s="4">
        <v>60</v>
      </c>
      <c r="F64" s="4">
        <v>4</v>
      </c>
    </row>
    <row r="65" spans="2:6" hidden="1" outlineLevel="1" x14ac:dyDescent="0.25">
      <c r="B65" s="7">
        <v>0.61</v>
      </c>
      <c r="C65" s="4">
        <v>4</v>
      </c>
      <c r="D65" s="4">
        <v>4</v>
      </c>
      <c r="E65" s="4">
        <v>61</v>
      </c>
      <c r="F65" s="4">
        <v>4</v>
      </c>
    </row>
    <row r="66" spans="2:6" hidden="1" outlineLevel="1" x14ac:dyDescent="0.25">
      <c r="B66" s="7">
        <v>0.62</v>
      </c>
      <c r="C66" s="4">
        <v>4</v>
      </c>
      <c r="D66" s="4">
        <v>4</v>
      </c>
      <c r="E66" s="4">
        <v>62</v>
      </c>
      <c r="F66" s="4">
        <v>4</v>
      </c>
    </row>
    <row r="67" spans="2:6" hidden="1" outlineLevel="1" x14ac:dyDescent="0.25">
      <c r="B67" s="7">
        <v>0.63</v>
      </c>
      <c r="C67" s="4">
        <v>4</v>
      </c>
      <c r="D67" s="4">
        <v>4</v>
      </c>
      <c r="E67" s="4">
        <v>63</v>
      </c>
      <c r="F67" s="4">
        <v>4</v>
      </c>
    </row>
    <row r="68" spans="2:6" hidden="1" outlineLevel="1" x14ac:dyDescent="0.25">
      <c r="B68" s="7">
        <v>0.64</v>
      </c>
      <c r="C68" s="4">
        <v>4</v>
      </c>
      <c r="D68" s="4">
        <v>4</v>
      </c>
      <c r="E68" s="4">
        <v>64</v>
      </c>
      <c r="F68" s="4">
        <v>4</v>
      </c>
    </row>
    <row r="69" spans="2:6" hidden="1" outlineLevel="1" x14ac:dyDescent="0.25">
      <c r="B69" s="7">
        <v>0.65</v>
      </c>
      <c r="C69" s="4">
        <v>4</v>
      </c>
      <c r="D69" s="4">
        <v>4</v>
      </c>
      <c r="E69" s="4">
        <v>65</v>
      </c>
      <c r="F69" s="4">
        <v>4</v>
      </c>
    </row>
    <row r="70" spans="2:6" hidden="1" outlineLevel="1" x14ac:dyDescent="0.25">
      <c r="B70" s="7">
        <v>0.66</v>
      </c>
      <c r="C70" s="4">
        <v>4</v>
      </c>
      <c r="D70" s="4">
        <v>4</v>
      </c>
      <c r="E70" s="4">
        <v>66</v>
      </c>
      <c r="F70" s="4">
        <v>4</v>
      </c>
    </row>
    <row r="71" spans="2:6" hidden="1" outlineLevel="1" x14ac:dyDescent="0.25">
      <c r="B71" s="7">
        <v>0.67</v>
      </c>
      <c r="C71" s="4">
        <v>4</v>
      </c>
      <c r="D71" s="4">
        <v>4</v>
      </c>
      <c r="E71" s="4">
        <v>67</v>
      </c>
      <c r="F71" s="4">
        <v>4</v>
      </c>
    </row>
    <row r="72" spans="2:6" hidden="1" outlineLevel="1" x14ac:dyDescent="0.25">
      <c r="B72" s="7">
        <v>0.68</v>
      </c>
      <c r="C72" s="4">
        <v>4</v>
      </c>
      <c r="D72" s="4">
        <v>4</v>
      </c>
      <c r="E72" s="4">
        <v>68</v>
      </c>
      <c r="F72" s="4">
        <v>4</v>
      </c>
    </row>
    <row r="73" spans="2:6" hidden="1" outlineLevel="1" x14ac:dyDescent="0.25">
      <c r="B73" s="7">
        <v>0.69</v>
      </c>
      <c r="C73" s="4">
        <v>4</v>
      </c>
      <c r="D73" s="4">
        <v>4</v>
      </c>
      <c r="E73" s="4">
        <v>69</v>
      </c>
      <c r="F73" s="4">
        <v>4</v>
      </c>
    </row>
    <row r="74" spans="2:6" hidden="1" outlineLevel="1" x14ac:dyDescent="0.25">
      <c r="B74" s="7">
        <v>0.7</v>
      </c>
      <c r="C74" s="4">
        <v>4</v>
      </c>
      <c r="D74" s="4">
        <v>4</v>
      </c>
      <c r="E74" s="4">
        <v>70</v>
      </c>
      <c r="F74" s="4">
        <v>4</v>
      </c>
    </row>
    <row r="75" spans="2:6" hidden="1" outlineLevel="1" x14ac:dyDescent="0.25">
      <c r="B75" s="7">
        <v>0.71</v>
      </c>
      <c r="C75" s="4">
        <v>4</v>
      </c>
      <c r="D75" s="4">
        <v>4</v>
      </c>
      <c r="E75" s="4">
        <v>71</v>
      </c>
      <c r="F75" s="4">
        <v>4</v>
      </c>
    </row>
    <row r="76" spans="2:6" hidden="1" outlineLevel="1" x14ac:dyDescent="0.25">
      <c r="B76" s="7">
        <v>0.72</v>
      </c>
      <c r="C76" s="4">
        <v>4</v>
      </c>
      <c r="D76" s="4">
        <v>4</v>
      </c>
      <c r="E76" s="4">
        <v>72</v>
      </c>
      <c r="F76" s="4">
        <v>4</v>
      </c>
    </row>
    <row r="77" spans="2:6" hidden="1" outlineLevel="1" x14ac:dyDescent="0.25">
      <c r="B77" s="7">
        <v>0.73</v>
      </c>
      <c r="C77" s="4">
        <v>4</v>
      </c>
      <c r="D77" s="4">
        <v>4</v>
      </c>
      <c r="E77" s="4">
        <v>73</v>
      </c>
      <c r="F77" s="4">
        <v>4</v>
      </c>
    </row>
    <row r="78" spans="2:6" hidden="1" outlineLevel="1" x14ac:dyDescent="0.25">
      <c r="B78" s="7">
        <v>0.74</v>
      </c>
      <c r="C78" s="4">
        <v>4</v>
      </c>
      <c r="D78" s="4">
        <v>4</v>
      </c>
      <c r="E78" s="4">
        <v>74</v>
      </c>
      <c r="F78" s="4">
        <v>4</v>
      </c>
    </row>
    <row r="79" spans="2:6" hidden="1" outlineLevel="1" x14ac:dyDescent="0.25">
      <c r="B79" s="7">
        <v>0.75</v>
      </c>
      <c r="C79" s="4">
        <v>4</v>
      </c>
      <c r="D79" s="4">
        <v>4</v>
      </c>
      <c r="E79" s="4">
        <v>75</v>
      </c>
      <c r="F79" s="4">
        <v>4</v>
      </c>
    </row>
    <row r="80" spans="2:6" hidden="1" outlineLevel="1" x14ac:dyDescent="0.25">
      <c r="B80" s="7">
        <v>0.76</v>
      </c>
      <c r="C80" s="4">
        <v>4</v>
      </c>
      <c r="D80" s="4">
        <v>4</v>
      </c>
      <c r="E80" s="4">
        <v>76</v>
      </c>
      <c r="F80" s="4">
        <v>4</v>
      </c>
    </row>
    <row r="81" spans="2:6" hidden="1" outlineLevel="1" x14ac:dyDescent="0.25">
      <c r="B81" s="7">
        <v>0.77</v>
      </c>
      <c r="C81" s="4">
        <v>4</v>
      </c>
      <c r="D81" s="4">
        <v>4</v>
      </c>
      <c r="E81" s="4">
        <v>77</v>
      </c>
      <c r="F81" s="4">
        <v>4</v>
      </c>
    </row>
    <row r="82" spans="2:6" hidden="1" outlineLevel="1" x14ac:dyDescent="0.25">
      <c r="B82" s="7">
        <v>0.78</v>
      </c>
      <c r="C82" s="4">
        <v>4</v>
      </c>
      <c r="D82" s="4">
        <v>4</v>
      </c>
      <c r="E82" s="4">
        <v>78</v>
      </c>
      <c r="F82" s="4">
        <v>4</v>
      </c>
    </row>
    <row r="83" spans="2:6" hidden="1" outlineLevel="1" x14ac:dyDescent="0.25">
      <c r="B83" s="7">
        <v>0.79</v>
      </c>
      <c r="C83" s="4">
        <v>4</v>
      </c>
      <c r="D83" s="4">
        <v>4</v>
      </c>
      <c r="E83" s="4">
        <v>79</v>
      </c>
      <c r="F83" s="4">
        <v>4</v>
      </c>
    </row>
    <row r="84" spans="2:6" hidden="1" outlineLevel="1" x14ac:dyDescent="0.25">
      <c r="B84" s="7">
        <v>0.8</v>
      </c>
      <c r="C84" s="4">
        <v>3</v>
      </c>
      <c r="D84" s="4">
        <v>4</v>
      </c>
      <c r="E84" s="4">
        <v>80</v>
      </c>
      <c r="F84" s="4">
        <v>4</v>
      </c>
    </row>
    <row r="85" spans="2:6" hidden="1" outlineLevel="1" x14ac:dyDescent="0.25">
      <c r="B85" s="7">
        <v>0.81</v>
      </c>
      <c r="C85" s="4">
        <v>3</v>
      </c>
      <c r="D85" s="4">
        <v>4</v>
      </c>
      <c r="E85" s="4">
        <v>81</v>
      </c>
      <c r="F85" s="4">
        <v>4</v>
      </c>
    </row>
    <row r="86" spans="2:6" hidden="1" outlineLevel="1" x14ac:dyDescent="0.25">
      <c r="B86" s="7">
        <v>0.82</v>
      </c>
      <c r="C86" s="4">
        <v>3</v>
      </c>
      <c r="D86" s="4">
        <v>4</v>
      </c>
      <c r="E86" s="4">
        <v>82</v>
      </c>
      <c r="F86" s="4">
        <v>4</v>
      </c>
    </row>
    <row r="87" spans="2:6" hidden="1" outlineLevel="1" x14ac:dyDescent="0.25">
      <c r="B87" s="7">
        <v>0.83</v>
      </c>
      <c r="C87" s="4">
        <v>3</v>
      </c>
      <c r="D87" s="4">
        <v>4</v>
      </c>
      <c r="E87" s="4">
        <v>83</v>
      </c>
      <c r="F87" s="4">
        <v>4</v>
      </c>
    </row>
    <row r="88" spans="2:6" hidden="1" outlineLevel="1" x14ac:dyDescent="0.25">
      <c r="B88" s="7">
        <v>0.84</v>
      </c>
      <c r="C88" s="4">
        <v>3</v>
      </c>
      <c r="D88" s="4">
        <v>4</v>
      </c>
      <c r="E88" s="4">
        <v>84</v>
      </c>
      <c r="F88" s="4">
        <v>4</v>
      </c>
    </row>
    <row r="89" spans="2:6" hidden="1" outlineLevel="1" x14ac:dyDescent="0.25">
      <c r="B89" s="7">
        <v>0.85</v>
      </c>
      <c r="C89" s="4">
        <v>3</v>
      </c>
      <c r="D89" s="4">
        <v>4</v>
      </c>
      <c r="E89" s="4">
        <v>85</v>
      </c>
      <c r="F89" s="4">
        <v>4</v>
      </c>
    </row>
    <row r="90" spans="2:6" hidden="1" outlineLevel="1" x14ac:dyDescent="0.25">
      <c r="B90" s="7">
        <v>0.86</v>
      </c>
      <c r="C90" s="4">
        <v>2</v>
      </c>
      <c r="D90" s="4">
        <v>4</v>
      </c>
      <c r="E90" s="4">
        <v>86</v>
      </c>
      <c r="F90" s="4">
        <v>4</v>
      </c>
    </row>
    <row r="91" spans="2:6" hidden="1" outlineLevel="1" x14ac:dyDescent="0.25">
      <c r="B91" s="7">
        <v>0.87</v>
      </c>
      <c r="C91" s="4">
        <v>2</v>
      </c>
      <c r="D91" s="4">
        <v>4</v>
      </c>
      <c r="E91" s="4">
        <v>87</v>
      </c>
      <c r="F91" s="4">
        <v>4</v>
      </c>
    </row>
    <row r="92" spans="2:6" hidden="1" outlineLevel="1" x14ac:dyDescent="0.25">
      <c r="B92" s="7">
        <v>0.88</v>
      </c>
      <c r="C92" s="4">
        <v>2</v>
      </c>
      <c r="D92" s="4">
        <v>4</v>
      </c>
      <c r="E92" s="4">
        <v>88</v>
      </c>
      <c r="F92" s="4">
        <v>4</v>
      </c>
    </row>
    <row r="93" spans="2:6" hidden="1" outlineLevel="1" x14ac:dyDescent="0.25">
      <c r="B93" s="7">
        <v>0.89</v>
      </c>
      <c r="C93" s="4">
        <v>2</v>
      </c>
      <c r="D93" s="4">
        <v>4</v>
      </c>
      <c r="E93" s="4">
        <v>89</v>
      </c>
      <c r="F93" s="4">
        <v>4</v>
      </c>
    </row>
    <row r="94" spans="2:6" hidden="1" outlineLevel="1" x14ac:dyDescent="0.25">
      <c r="B94" s="7">
        <v>0.9</v>
      </c>
      <c r="C94" s="4">
        <v>2</v>
      </c>
      <c r="D94" s="4">
        <v>4</v>
      </c>
      <c r="E94" s="4">
        <v>90</v>
      </c>
      <c r="F94" s="4">
        <v>4</v>
      </c>
    </row>
    <row r="95" spans="2:6" hidden="1" outlineLevel="1" x14ac:dyDescent="0.25">
      <c r="B95" s="7">
        <v>0.91</v>
      </c>
      <c r="C95" s="4">
        <v>1</v>
      </c>
      <c r="D95" s="4">
        <v>4</v>
      </c>
      <c r="E95" s="4">
        <v>91</v>
      </c>
      <c r="F95" s="4">
        <v>4</v>
      </c>
    </row>
    <row r="96" spans="2:6" hidden="1" outlineLevel="1" x14ac:dyDescent="0.25">
      <c r="B96" s="7">
        <v>0.92</v>
      </c>
      <c r="C96" s="4">
        <v>1</v>
      </c>
      <c r="D96" s="4">
        <v>4</v>
      </c>
      <c r="E96" s="4">
        <v>92</v>
      </c>
      <c r="F96" s="4">
        <v>4</v>
      </c>
    </row>
    <row r="97" spans="2:6" hidden="1" outlineLevel="1" x14ac:dyDescent="0.25">
      <c r="B97" s="7">
        <v>0.93</v>
      </c>
      <c r="C97" s="4">
        <v>1</v>
      </c>
      <c r="D97" s="4">
        <v>4</v>
      </c>
      <c r="E97" s="4">
        <v>93</v>
      </c>
      <c r="F97" s="4">
        <v>4</v>
      </c>
    </row>
    <row r="98" spans="2:6" hidden="1" outlineLevel="1" x14ac:dyDescent="0.25">
      <c r="B98" s="7">
        <v>0.94</v>
      </c>
      <c r="C98" s="4">
        <v>1</v>
      </c>
      <c r="D98" s="4">
        <v>4</v>
      </c>
      <c r="E98" s="4">
        <v>94</v>
      </c>
      <c r="F98" s="4">
        <v>4</v>
      </c>
    </row>
    <row r="99" spans="2:6" hidden="1" outlineLevel="1" x14ac:dyDescent="0.25">
      <c r="B99" s="7">
        <v>0.95</v>
      </c>
      <c r="C99" s="4">
        <v>1</v>
      </c>
      <c r="D99" s="4">
        <v>4</v>
      </c>
      <c r="E99" s="4">
        <v>95</v>
      </c>
      <c r="F99" s="4">
        <v>4</v>
      </c>
    </row>
    <row r="100" spans="2:6" hidden="1" outlineLevel="1" x14ac:dyDescent="0.25">
      <c r="B100" s="7">
        <v>0.96</v>
      </c>
      <c r="C100" s="4">
        <v>1</v>
      </c>
      <c r="D100" s="4">
        <v>4</v>
      </c>
      <c r="E100" s="4">
        <v>96</v>
      </c>
      <c r="F100" s="4">
        <v>4</v>
      </c>
    </row>
    <row r="101" spans="2:6" hidden="1" outlineLevel="1" x14ac:dyDescent="0.25">
      <c r="B101" s="7">
        <v>0.97</v>
      </c>
      <c r="C101" s="4">
        <v>1</v>
      </c>
      <c r="D101" s="4">
        <v>4</v>
      </c>
      <c r="E101" s="4">
        <v>97</v>
      </c>
      <c r="F101" s="4">
        <v>4</v>
      </c>
    </row>
    <row r="102" spans="2:6" hidden="1" outlineLevel="1" x14ac:dyDescent="0.25">
      <c r="B102" s="7">
        <v>0.98</v>
      </c>
      <c r="C102" s="4">
        <v>1</v>
      </c>
      <c r="D102" s="4">
        <v>4</v>
      </c>
      <c r="E102" s="4">
        <v>98</v>
      </c>
      <c r="F102" s="4">
        <v>4</v>
      </c>
    </row>
    <row r="103" spans="2:6" hidden="1" outlineLevel="1" x14ac:dyDescent="0.25">
      <c r="B103" s="7">
        <v>0.99</v>
      </c>
      <c r="C103" s="4">
        <v>1</v>
      </c>
      <c r="D103" s="4">
        <v>4</v>
      </c>
      <c r="E103" s="4">
        <v>99</v>
      </c>
      <c r="F103" s="4">
        <v>4</v>
      </c>
    </row>
    <row r="104" spans="2:6" hidden="1" outlineLevel="1" x14ac:dyDescent="0.25">
      <c r="B104" s="7">
        <v>1</v>
      </c>
      <c r="C104" s="4">
        <v>0</v>
      </c>
      <c r="D104" s="4">
        <v>4</v>
      </c>
      <c r="E104" s="4">
        <v>100</v>
      </c>
      <c r="F104" s="4">
        <v>4</v>
      </c>
    </row>
    <row r="105" spans="2:6" collapsed="1" x14ac:dyDescent="0.25"/>
  </sheetData>
  <sheetProtection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Introduction</vt:lpstr>
      <vt:lpstr>Calculator</vt:lpstr>
      <vt:lpstr>Calculator (2)</vt:lpstr>
      <vt:lpstr>Data</vt:lpstr>
    </vt:vector>
  </TitlesOfParts>
  <Company>DfT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Ultra low emission bus scheme grant calculator</dc:title>
  <dc:creator>Daniel Foley</dc:creator>
  <cp:keywords>ultra low, bus scheme</cp:keywords>
  <cp:lastModifiedBy>DFT</cp:lastModifiedBy>
  <dcterms:created xsi:type="dcterms:W3CDTF">2017-10-11T16:00:41Z</dcterms:created>
  <dcterms:modified xsi:type="dcterms:W3CDTF">2018-05-14T14:22:17Z</dcterms:modified>
  <cp:category>buses</cp:category>
</cp:coreProperties>
</file>