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660" windowWidth="25440" windowHeight="12015" firstSheet="11" activeTab="11"/>
  </bookViews>
  <sheets>
    <sheet name="Output_all" sheetId="13" state="hidden" r:id="rId1"/>
    <sheet name="Output_allyears" sheetId="14" state="hidden" r:id="rId2"/>
    <sheet name="Output_allyears_gen" sheetId="15" state="hidden" r:id="rId3"/>
    <sheet name="Outcomes_gender_prior" sheetId="1" state="hidden" r:id="rId4"/>
    <sheet name="Outcomes_noprior" sheetId="2" state="hidden" r:id="rId5"/>
    <sheet name="Output_all_prior" sheetId="3" state="hidden" r:id="rId6"/>
    <sheet name="Output_all_noprior" sheetId="4" state="hidden" r:id="rId7"/>
    <sheet name="Output_gender_prior" sheetId="5" state="hidden" r:id="rId8"/>
    <sheet name="Output_gender_noprior" sheetId="6" state="hidden" r:id="rId9"/>
    <sheet name="Output_SA" sheetId="18" state="hidden" r:id="rId10"/>
    <sheet name="Output_nonSA" sheetId="19" state="hidden" r:id="rId11"/>
    <sheet name="Contents" sheetId="21" r:id="rId12"/>
    <sheet name="Table 1a" sheetId="7" r:id="rId13"/>
    <sheet name="Table 1b" sheetId="8" r:id="rId14"/>
    <sheet name="Table 1c" sheetId="16" r:id="rId15"/>
    <sheet name="Table 1d" sheetId="20" r:id="rId16"/>
  </sheets>
  <externalReferences>
    <externalReference r:id="rId17"/>
    <externalReference r:id="rId18"/>
    <externalReference r:id="rId19"/>
    <externalReference r:id="rId20"/>
  </externalReferences>
  <definedNames>
    <definedName name="_AMO_UniqueIdentifier" localSheetId="11" hidden="1">"'a2e7e1e1-854e-4791-af6e-75dfd6f1a64b'"</definedName>
    <definedName name="_AMO_UniqueIdentifier" localSheetId="12" hidden="1">"'7bc10757-a8f0-4d30-8e17-c7c7296a4440'"</definedName>
    <definedName name="_AMO_UniqueIdentifier" localSheetId="13" hidden="1">"'7bc10757-a8f0-4d30-8e17-c7c7296a4440'"</definedName>
    <definedName name="_AMO_UniqueIdentifier" hidden="1">"'1f2ade7f-43e3-4e2c-aed4-d854a0014483'"</definedName>
    <definedName name="_xlnm._FilterDatabase" localSheetId="12" hidden="1">'Table 1a'!$A$13:$O$78</definedName>
    <definedName name="_xlnm._FilterDatabase" localSheetId="13" hidden="1">'Table 1b'!$A$12:$O$152</definedName>
    <definedName name="_xlnm._FilterDatabase" localSheetId="14" hidden="1">'Table 1c'!$A$10:$AY$10</definedName>
    <definedName name="_xlnm._FilterDatabase" localSheetId="15" hidden="1">'Table 1d'!$A$10:$Q$10</definedName>
    <definedName name="all_noprior">Outcomes_noprior!$D$42:$Z$61</definedName>
    <definedName name="all_prior">Outcomes_gender_prior!$E$202:$AA$301</definedName>
    <definedName name="cpi">[1]CPI!$A$1:$D$13</definedName>
    <definedName name="data_all" localSheetId="11">[2]Output!$A$28:$AW$40</definedName>
    <definedName name="data_all">[3]Output!$A$28:$AW$40</definedName>
    <definedName name="data_raw" localSheetId="11">[2]Output!$C$1:$AU$25</definedName>
    <definedName name="data_raw">[3]Output!$C$1:$AU$25</definedName>
    <definedName name="earnings_female">Output_gender_prior!$E$2:$Q$101</definedName>
    <definedName name="earnings_female_all">Output_gender_noprior!$D$2:$P$21</definedName>
    <definedName name="earnings_male">Output_gender_prior!$E$102:$Q$201</definedName>
    <definedName name="earnings_male_all">Output_gender_noprior!$D$22:$P$41</definedName>
    <definedName name="female_noprior" localSheetId="13">#REF!</definedName>
    <definedName name="female_noprior">Outcomes_noprior!$D$2:$Z$21</definedName>
    <definedName name="female_prior" localSheetId="13">#REF!</definedName>
    <definedName name="female_prior">Outcomes_gender_prior!$E$2:$AA$101</definedName>
    <definedName name="Five_year" localSheetId="11">#REF!</definedName>
    <definedName name="Five_year" localSheetId="12">#REF!</definedName>
    <definedName name="Five_year" localSheetId="13">#REF!</definedName>
    <definedName name="Five_year">#REF!</definedName>
    <definedName name="kj" localSheetId="11">#REF!</definedName>
    <definedName name="kj" localSheetId="12">#REF!</definedName>
    <definedName name="kj" localSheetId="13">#REF!</definedName>
    <definedName name="kj">#REF!</definedName>
    <definedName name="lemstem_time">[1]lemstem_time!$A$2:$AE$4</definedName>
    <definedName name="male_noprior" localSheetId="13">#REF!</definedName>
    <definedName name="male_noprior">Outcomes_noprior!$D$22:$Z$41</definedName>
    <definedName name="male_prior" localSheetId="13">#REF!</definedName>
    <definedName name="male_prior">Outcomes_gender_prior!$E$102:$AA$201</definedName>
    <definedName name="One_year" localSheetId="11">#REF!</definedName>
    <definedName name="One_year" localSheetId="12">#REF!</definedName>
    <definedName name="One_year" localSheetId="13">#REF!</definedName>
    <definedName name="One_year" localSheetId="14">#REF!</definedName>
    <definedName name="One_year">#REF!</definedName>
    <definedName name="one_year2" localSheetId="11">#REF!</definedName>
    <definedName name="one_year2" localSheetId="13">#REF!</definedName>
    <definedName name="one_year2" localSheetId="14">#REF!</definedName>
    <definedName name="one_year2">#REF!</definedName>
    <definedName name="output_10yr">'[4]10yr'!$C$2:$X$20</definedName>
    <definedName name="output_1yr">'[4]1yr'!$C$2:$X$191</definedName>
    <definedName name="output_3yr">'[4]3yr'!$C$2:$X$153</definedName>
    <definedName name="output_5yr">'[4]5yr'!$C$2:$X$115</definedName>
    <definedName name="Output_all" localSheetId="11">'[1]SQL output- All'!$C$1:$S$191</definedName>
    <definedName name="Output_all">Output_all!$D$402:$AG$601</definedName>
    <definedName name="output_ally_all">Output_allyears!$C$2:$S$221</definedName>
    <definedName name="output_ally_female">Output_allyears_gen!$D$2:$T$201</definedName>
    <definedName name="output_ally_male">Output_allyears_gen!$D$202:$T$401</definedName>
    <definedName name="output_f">Output_all!$D$2:$AG$201</definedName>
    <definedName name="output_FT">'[1]SQL output-FTPT'!$B$2:$T$191</definedName>
    <definedName name="output_m">Output_all!$D$202:$AG$401</definedName>
    <definedName name="output_nonSA">Output_nonSA!$D$2:$L$241</definedName>
    <definedName name="output_PT">'[1]SQL output-FTPT'!$B$192:$T$376</definedName>
    <definedName name="output_SA">Output_SA!$D$2:$L$241</definedName>
    <definedName name="_xlnm.Print_Area" localSheetId="11">Contents!$A$1:$D$24</definedName>
    <definedName name="_xlnm.Print_Area" localSheetId="12">'Table 1a'!$A$1:$O$95</definedName>
    <definedName name="_xlnm.Print_Area" localSheetId="13">'Table 1b'!$A$1:$O$168</definedName>
    <definedName name="_xlnm.Print_Area" localSheetId="14">'Table 1c'!$A$1:$AY$226</definedName>
    <definedName name="_xlnm.Print_Area" localSheetId="15">'Table 1d'!$A$1:$Q$90</definedName>
    <definedName name="_xlnm.Print_Titles" localSheetId="12">'Table 1a'!$12:$13</definedName>
    <definedName name="_xlnm.Print_Titles" localSheetId="14">'Table 1c'!$A:$C,'Table 1c'!$9:$10</definedName>
    <definedName name="_xlnm.Print_Titles" localSheetId="15">'Table 1d'!$9:$10</definedName>
    <definedName name="Table" localSheetId="11">#REF!</definedName>
    <definedName name="Table" localSheetId="12">#REF!</definedName>
    <definedName name="Table" localSheetId="13">#REF!</definedName>
    <definedName name="Table" localSheetId="14">#REF!</definedName>
    <definedName name="Table">#REF!</definedName>
    <definedName name="table_1a_earn">Output_all_prior!$D$2:$P$101</definedName>
    <definedName name="table_1a_earn_all">Output_all_noprior!$C$2:$O$21</definedName>
    <definedName name="ten_year" localSheetId="11">#REF!</definedName>
    <definedName name="ten_year" localSheetId="12">#REF!</definedName>
    <definedName name="ten_year" localSheetId="13">#REF!</definedName>
    <definedName name="ten_year" localSheetId="14">#REF!</definedName>
    <definedName name="ten_year">#REF!</definedName>
    <definedName name="Three_year" localSheetId="11">#REF!</definedName>
    <definedName name="Three_year" localSheetId="12">#REF!</definedName>
    <definedName name="Three_year" localSheetId="13">#REF!</definedName>
    <definedName name="Three_year" localSheetId="14">#REF!</definedName>
    <definedName name="Three_year">#REF!</definedName>
  </definedNames>
  <calcPr calcId="144525"/>
</workbook>
</file>

<file path=xl/calcChain.xml><?xml version="1.0" encoding="utf-8"?>
<calcChain xmlns="http://schemas.openxmlformats.org/spreadsheetml/2006/main">
  <c r="D9" i="20" l="1"/>
  <c r="AB65" i="20" l="1"/>
  <c r="AB63" i="20"/>
  <c r="AB62" i="20"/>
  <c r="AB59" i="20"/>
  <c r="AJ12" i="20"/>
  <c r="J12" i="20" s="1"/>
  <c r="P12" i="20" l="1"/>
  <c r="N12" i="20"/>
  <c r="L12" i="20"/>
  <c r="M42" i="20"/>
  <c r="E12" i="20"/>
  <c r="G12" i="20"/>
  <c r="I12" i="20"/>
  <c r="K12" i="20"/>
  <c r="M12" i="20"/>
  <c r="O12" i="20"/>
  <c r="D13" i="20"/>
  <c r="F13" i="20"/>
  <c r="H13" i="20"/>
  <c r="J13" i="20"/>
  <c r="L13" i="20"/>
  <c r="N13" i="20"/>
  <c r="P13" i="20"/>
  <c r="D14" i="20"/>
  <c r="F14" i="20"/>
  <c r="H14" i="20"/>
  <c r="J14" i="20"/>
  <c r="L14" i="20"/>
  <c r="N14" i="20"/>
  <c r="P14" i="20"/>
  <c r="D15" i="20"/>
  <c r="F15" i="20"/>
  <c r="H15" i="20"/>
  <c r="J15" i="20"/>
  <c r="L15" i="20"/>
  <c r="N15" i="20"/>
  <c r="P15" i="20"/>
  <c r="D16" i="20"/>
  <c r="F16" i="20"/>
  <c r="H16" i="20"/>
  <c r="J16" i="20"/>
  <c r="L16" i="20"/>
  <c r="N16" i="20"/>
  <c r="P16" i="20"/>
  <c r="D17" i="20"/>
  <c r="F17" i="20"/>
  <c r="H17" i="20"/>
  <c r="J17" i="20"/>
  <c r="L17" i="20"/>
  <c r="N17" i="20"/>
  <c r="P17" i="20"/>
  <c r="D18" i="20"/>
  <c r="F18" i="20"/>
  <c r="H18" i="20"/>
  <c r="J18" i="20"/>
  <c r="L18" i="20"/>
  <c r="N18" i="20"/>
  <c r="P18" i="20"/>
  <c r="D19" i="20"/>
  <c r="F19" i="20"/>
  <c r="H19" i="20"/>
  <c r="J19" i="20"/>
  <c r="L19" i="20"/>
  <c r="N19" i="20"/>
  <c r="P19" i="20"/>
  <c r="D20" i="20"/>
  <c r="F20" i="20"/>
  <c r="H20" i="20"/>
  <c r="J20" i="20"/>
  <c r="L20" i="20"/>
  <c r="N20" i="20"/>
  <c r="P20" i="20"/>
  <c r="D21" i="20"/>
  <c r="F21" i="20"/>
  <c r="H21" i="20"/>
  <c r="J21" i="20"/>
  <c r="L21" i="20"/>
  <c r="N21" i="20"/>
  <c r="P21" i="20"/>
  <c r="D22" i="20"/>
  <c r="F22" i="20"/>
  <c r="H22" i="20"/>
  <c r="J22" i="20"/>
  <c r="L22" i="20"/>
  <c r="N22" i="20"/>
  <c r="P22" i="20"/>
  <c r="E23" i="20"/>
  <c r="G23" i="20"/>
  <c r="I23" i="20"/>
  <c r="K23" i="20"/>
  <c r="M23" i="20"/>
  <c r="O23" i="20"/>
  <c r="E24" i="20"/>
  <c r="G24" i="20"/>
  <c r="I24" i="20"/>
  <c r="K24" i="20"/>
  <c r="M24" i="20"/>
  <c r="O24" i="20"/>
  <c r="E25" i="20"/>
  <c r="G25" i="20"/>
  <c r="I25" i="20"/>
  <c r="K25" i="20"/>
  <c r="M25" i="20"/>
  <c r="O25" i="20"/>
  <c r="E26" i="20"/>
  <c r="G26" i="20"/>
  <c r="I26" i="20"/>
  <c r="K26" i="20"/>
  <c r="M26" i="20"/>
  <c r="O26" i="20"/>
  <c r="E27" i="20"/>
  <c r="G27" i="20"/>
  <c r="I27" i="20"/>
  <c r="K27" i="20"/>
  <c r="M27" i="20"/>
  <c r="O27" i="20"/>
  <c r="E28" i="20"/>
  <c r="G28" i="20"/>
  <c r="I28" i="20"/>
  <c r="K28" i="20"/>
  <c r="M28" i="20"/>
  <c r="O28" i="20"/>
  <c r="F29" i="20"/>
  <c r="J29" i="20"/>
  <c r="N29" i="20"/>
  <c r="D30" i="20"/>
  <c r="H30" i="20"/>
  <c r="L30" i="20"/>
  <c r="P30" i="20"/>
  <c r="F31" i="20"/>
  <c r="J31" i="20"/>
  <c r="N31" i="20"/>
  <c r="D32" i="20"/>
  <c r="H32" i="20"/>
  <c r="L32" i="20"/>
  <c r="P32" i="20"/>
  <c r="G33" i="20"/>
  <c r="K33" i="20"/>
  <c r="O33" i="20"/>
  <c r="E34" i="20"/>
  <c r="I34" i="20"/>
  <c r="M34" i="20"/>
  <c r="G35" i="20"/>
  <c r="K35" i="20"/>
  <c r="O35" i="20"/>
  <c r="E36" i="20"/>
  <c r="I36" i="20"/>
  <c r="M36" i="20"/>
  <c r="G37" i="20"/>
  <c r="K37" i="20"/>
  <c r="O37" i="20"/>
  <c r="E38" i="20"/>
  <c r="I38" i="20"/>
  <c r="M38" i="20"/>
  <c r="G39" i="20"/>
  <c r="K39" i="20"/>
  <c r="O39" i="20"/>
  <c r="E40" i="20"/>
  <c r="I40" i="20"/>
  <c r="M40" i="20"/>
  <c r="G41" i="20"/>
  <c r="K41" i="20"/>
  <c r="O41" i="20"/>
  <c r="E42" i="20"/>
  <c r="I42" i="20"/>
  <c r="D12" i="20"/>
  <c r="F12" i="20"/>
  <c r="H12" i="20"/>
  <c r="O75" i="20"/>
  <c r="M75" i="20"/>
  <c r="K75" i="20"/>
  <c r="I75" i="20"/>
  <c r="G75" i="20"/>
  <c r="E75" i="20"/>
  <c r="O74" i="20"/>
  <c r="M74" i="20"/>
  <c r="K74" i="20"/>
  <c r="I74" i="20"/>
  <c r="G74" i="20"/>
  <c r="E74" i="20"/>
  <c r="O73" i="20"/>
  <c r="M73" i="20"/>
  <c r="K73" i="20"/>
  <c r="I73" i="20"/>
  <c r="G73" i="20"/>
  <c r="E73" i="20"/>
  <c r="O72" i="20"/>
  <c r="M72" i="20"/>
  <c r="K72" i="20"/>
  <c r="I72" i="20"/>
  <c r="G72" i="20"/>
  <c r="E72" i="20"/>
  <c r="O71" i="20"/>
  <c r="M71" i="20"/>
  <c r="K71" i="20"/>
  <c r="I71" i="20"/>
  <c r="G71" i="20"/>
  <c r="E71" i="20"/>
  <c r="O70" i="20"/>
  <c r="M70" i="20"/>
  <c r="K70" i="20"/>
  <c r="I70" i="20"/>
  <c r="G70" i="20"/>
  <c r="E70" i="20"/>
  <c r="O69" i="20"/>
  <c r="M69" i="20"/>
  <c r="K69" i="20"/>
  <c r="I69" i="20"/>
  <c r="G69" i="20"/>
  <c r="E69" i="20"/>
  <c r="P68" i="20"/>
  <c r="N68" i="20"/>
  <c r="L68" i="20"/>
  <c r="J68" i="20"/>
  <c r="H68" i="20"/>
  <c r="F68" i="20"/>
  <c r="D68" i="20"/>
  <c r="O67" i="20"/>
  <c r="M67" i="20"/>
  <c r="K67" i="20"/>
  <c r="I67" i="20"/>
  <c r="G67" i="20"/>
  <c r="E67" i="20"/>
  <c r="O66" i="20"/>
  <c r="M66" i="20"/>
  <c r="K66" i="20"/>
  <c r="I66" i="20"/>
  <c r="G66" i="20"/>
  <c r="E66" i="20"/>
  <c r="P75" i="20"/>
  <c r="Q75" i="20" s="1"/>
  <c r="N75" i="20"/>
  <c r="L75" i="20"/>
  <c r="J75" i="20"/>
  <c r="H75" i="20"/>
  <c r="F75" i="20"/>
  <c r="D75" i="20"/>
  <c r="P74" i="20"/>
  <c r="Q74" i="20" s="1"/>
  <c r="N74" i="20"/>
  <c r="L74" i="20"/>
  <c r="J74" i="20"/>
  <c r="H74" i="20"/>
  <c r="F74" i="20"/>
  <c r="D74" i="20"/>
  <c r="P73" i="20"/>
  <c r="Q73" i="20" s="1"/>
  <c r="N73" i="20"/>
  <c r="L73" i="20"/>
  <c r="J73" i="20"/>
  <c r="H73" i="20"/>
  <c r="F73" i="20"/>
  <c r="D73" i="20"/>
  <c r="P72" i="20"/>
  <c r="Q72" i="20" s="1"/>
  <c r="N72" i="20"/>
  <c r="L72" i="20"/>
  <c r="J72" i="20"/>
  <c r="H72" i="20"/>
  <c r="F72" i="20"/>
  <c r="D72" i="20"/>
  <c r="P71" i="20"/>
  <c r="Q71" i="20" s="1"/>
  <c r="N71" i="20"/>
  <c r="L71" i="20"/>
  <c r="J71" i="20"/>
  <c r="H71" i="20"/>
  <c r="F71" i="20"/>
  <c r="D71" i="20"/>
  <c r="P70" i="20"/>
  <c r="Q70" i="20" s="1"/>
  <c r="N70" i="20"/>
  <c r="L70" i="20"/>
  <c r="J70" i="20"/>
  <c r="H70" i="20"/>
  <c r="F70" i="20"/>
  <c r="D70" i="20"/>
  <c r="P69" i="20"/>
  <c r="Q69" i="20" s="1"/>
  <c r="N69" i="20"/>
  <c r="L69" i="20"/>
  <c r="J69" i="20"/>
  <c r="H69" i="20"/>
  <c r="F69" i="20"/>
  <c r="D69" i="20"/>
  <c r="O68" i="20"/>
  <c r="M68" i="20"/>
  <c r="K68" i="20"/>
  <c r="I68" i="20"/>
  <c r="G68" i="20"/>
  <c r="E68" i="20"/>
  <c r="P67" i="20"/>
  <c r="Q67" i="20" s="1"/>
  <c r="N67" i="20"/>
  <c r="L67" i="20"/>
  <c r="J67" i="20"/>
  <c r="H67" i="20"/>
  <c r="F67" i="20"/>
  <c r="D67" i="20"/>
  <c r="P66" i="20"/>
  <c r="Q66" i="20" s="1"/>
  <c r="N66" i="20"/>
  <c r="L66" i="20"/>
  <c r="J66" i="20"/>
  <c r="H66" i="20"/>
  <c r="F66" i="20"/>
  <c r="D66" i="20"/>
  <c r="O65" i="20"/>
  <c r="M65" i="20"/>
  <c r="K65" i="20"/>
  <c r="I65" i="20"/>
  <c r="G65" i="20"/>
  <c r="E65" i="20"/>
  <c r="O64" i="20"/>
  <c r="M64" i="20"/>
  <c r="K64" i="20"/>
  <c r="I64" i="20"/>
  <c r="G64" i="20"/>
  <c r="E64" i="20"/>
  <c r="N65" i="20"/>
  <c r="J65" i="20"/>
  <c r="F65" i="20"/>
  <c r="P64" i="20"/>
  <c r="L64" i="20"/>
  <c r="H64" i="20"/>
  <c r="D64" i="20"/>
  <c r="O63" i="20"/>
  <c r="M63" i="20"/>
  <c r="K63" i="20"/>
  <c r="I63" i="20"/>
  <c r="G63" i="20"/>
  <c r="E63" i="20"/>
  <c r="P62" i="20"/>
  <c r="N62" i="20"/>
  <c r="L62" i="20"/>
  <c r="J62" i="20"/>
  <c r="H62" i="20"/>
  <c r="F62" i="20"/>
  <c r="D62" i="20"/>
  <c r="P61" i="20"/>
  <c r="N61" i="20"/>
  <c r="L61" i="20"/>
  <c r="J61" i="20"/>
  <c r="H61" i="20"/>
  <c r="F61" i="20"/>
  <c r="D61" i="20"/>
  <c r="O60" i="20"/>
  <c r="M60" i="20"/>
  <c r="K60" i="20"/>
  <c r="I60" i="20"/>
  <c r="G60" i="20"/>
  <c r="E60" i="20"/>
  <c r="P59" i="20"/>
  <c r="N59" i="20"/>
  <c r="L59" i="20"/>
  <c r="J59" i="20"/>
  <c r="H59" i="20"/>
  <c r="F59" i="20"/>
  <c r="D59" i="20"/>
  <c r="P58" i="20"/>
  <c r="N58" i="20"/>
  <c r="L58" i="20"/>
  <c r="J58" i="20"/>
  <c r="H58" i="20"/>
  <c r="F58" i="20"/>
  <c r="D58" i="20"/>
  <c r="P57" i="20"/>
  <c r="N57" i="20"/>
  <c r="L57" i="20"/>
  <c r="J57" i="20"/>
  <c r="H57" i="20"/>
  <c r="F57" i="20"/>
  <c r="D57" i="20"/>
  <c r="P56" i="20"/>
  <c r="N56" i="20"/>
  <c r="L56" i="20"/>
  <c r="J56" i="20"/>
  <c r="H56" i="20"/>
  <c r="F56" i="20"/>
  <c r="D56" i="20"/>
  <c r="P55" i="20"/>
  <c r="N55" i="20"/>
  <c r="L55" i="20"/>
  <c r="J55" i="20"/>
  <c r="H55" i="20"/>
  <c r="F55" i="20"/>
  <c r="D55" i="20"/>
  <c r="O54" i="20"/>
  <c r="M54" i="20"/>
  <c r="K54" i="20"/>
  <c r="I54" i="20"/>
  <c r="G54" i="20"/>
  <c r="E54" i="20"/>
  <c r="O53" i="20"/>
  <c r="M53" i="20"/>
  <c r="K53" i="20"/>
  <c r="I53" i="20"/>
  <c r="G53" i="20"/>
  <c r="E53" i="20"/>
  <c r="O52" i="20"/>
  <c r="M52" i="20"/>
  <c r="P65" i="20"/>
  <c r="Q65" i="20" s="1"/>
  <c r="L65" i="20"/>
  <c r="H65" i="20"/>
  <c r="D65" i="20"/>
  <c r="N64" i="20"/>
  <c r="J64" i="20"/>
  <c r="F64" i="20"/>
  <c r="P63" i="20"/>
  <c r="Q63" i="20" s="1"/>
  <c r="N63" i="20"/>
  <c r="L63" i="20"/>
  <c r="J63" i="20"/>
  <c r="H63" i="20"/>
  <c r="F63" i="20"/>
  <c r="D63" i="20"/>
  <c r="O62" i="20"/>
  <c r="M62" i="20"/>
  <c r="K62" i="20"/>
  <c r="I62" i="20"/>
  <c r="G62" i="20"/>
  <c r="E62" i="20"/>
  <c r="O61" i="20"/>
  <c r="M61" i="20"/>
  <c r="K61" i="20"/>
  <c r="I61" i="20"/>
  <c r="G61" i="20"/>
  <c r="E61" i="20"/>
  <c r="P60" i="20"/>
  <c r="Q60" i="20" s="1"/>
  <c r="N60" i="20"/>
  <c r="L60" i="20"/>
  <c r="J60" i="20"/>
  <c r="H60" i="20"/>
  <c r="F60" i="20"/>
  <c r="D60" i="20"/>
  <c r="O59" i="20"/>
  <c r="M59" i="20"/>
  <c r="K59" i="20"/>
  <c r="I59" i="20"/>
  <c r="G59" i="20"/>
  <c r="E59" i="20"/>
  <c r="O58" i="20"/>
  <c r="M58" i="20"/>
  <c r="K58" i="20"/>
  <c r="I58" i="20"/>
  <c r="G58" i="20"/>
  <c r="E58" i="20"/>
  <c r="O57" i="20"/>
  <c r="M57" i="20"/>
  <c r="K57" i="20"/>
  <c r="I57" i="20"/>
  <c r="G57" i="20"/>
  <c r="E57" i="20"/>
  <c r="O56" i="20"/>
  <c r="M56" i="20"/>
  <c r="K56" i="20"/>
  <c r="I56" i="20"/>
  <c r="G56" i="20"/>
  <c r="E56" i="20"/>
  <c r="O55" i="20"/>
  <c r="M55" i="20"/>
  <c r="K55" i="20"/>
  <c r="I55" i="20"/>
  <c r="G55" i="20"/>
  <c r="E55" i="20"/>
  <c r="P54" i="20"/>
  <c r="N54" i="20"/>
  <c r="L54" i="20"/>
  <c r="J54" i="20"/>
  <c r="H54" i="20"/>
  <c r="D54" i="20"/>
  <c r="N53" i="20"/>
  <c r="J53" i="20"/>
  <c r="F53" i="20"/>
  <c r="P52" i="20"/>
  <c r="L52" i="20"/>
  <c r="J52" i="20"/>
  <c r="H52" i="20"/>
  <c r="F52" i="20"/>
  <c r="D52" i="20"/>
  <c r="P51" i="20"/>
  <c r="N51" i="20"/>
  <c r="L51" i="20"/>
  <c r="J51" i="20"/>
  <c r="H51" i="20"/>
  <c r="F51" i="20"/>
  <c r="D51" i="20"/>
  <c r="P50" i="20"/>
  <c r="N50" i="20"/>
  <c r="L50" i="20"/>
  <c r="J50" i="20"/>
  <c r="H50" i="20"/>
  <c r="F50" i="20"/>
  <c r="D50" i="20"/>
  <c r="P49" i="20"/>
  <c r="N49" i="20"/>
  <c r="L49" i="20"/>
  <c r="J49" i="20"/>
  <c r="H49" i="20"/>
  <c r="F49" i="20"/>
  <c r="D49" i="20"/>
  <c r="P48" i="20"/>
  <c r="N48" i="20"/>
  <c r="L48" i="20"/>
  <c r="J48" i="20"/>
  <c r="H48" i="20"/>
  <c r="F48" i="20"/>
  <c r="D48" i="20"/>
  <c r="P47" i="20"/>
  <c r="N47" i="20"/>
  <c r="L47" i="20"/>
  <c r="J47" i="20"/>
  <c r="H47" i="20"/>
  <c r="F47" i="20"/>
  <c r="D47" i="20"/>
  <c r="P46" i="20"/>
  <c r="N46" i="20"/>
  <c r="L46" i="20"/>
  <c r="J46" i="20"/>
  <c r="H46" i="20"/>
  <c r="F46" i="20"/>
  <c r="D46" i="20"/>
  <c r="P45" i="20"/>
  <c r="N45" i="20"/>
  <c r="L45" i="20"/>
  <c r="J45" i="20"/>
  <c r="H45" i="20"/>
  <c r="F45" i="20"/>
  <c r="D45" i="20"/>
  <c r="O44" i="20"/>
  <c r="M44" i="20"/>
  <c r="K44" i="20"/>
  <c r="I44" i="20"/>
  <c r="G44" i="20"/>
  <c r="E44" i="20"/>
  <c r="O43" i="20"/>
  <c r="M43" i="20"/>
  <c r="K43" i="20"/>
  <c r="I43" i="20"/>
  <c r="G43" i="20"/>
  <c r="E43" i="20"/>
  <c r="F54" i="20"/>
  <c r="P53" i="20"/>
  <c r="Q53" i="20" s="1"/>
  <c r="L53" i="20"/>
  <c r="H53" i="20"/>
  <c r="D53" i="20"/>
  <c r="N52" i="20"/>
  <c r="K52" i="20"/>
  <c r="I52" i="20"/>
  <c r="G52" i="20"/>
  <c r="E52" i="20"/>
  <c r="O51" i="20"/>
  <c r="M51" i="20"/>
  <c r="K51" i="20"/>
  <c r="I51" i="20"/>
  <c r="G51" i="20"/>
  <c r="E51" i="20"/>
  <c r="O50" i="20"/>
  <c r="M50" i="20"/>
  <c r="K50" i="20"/>
  <c r="I50" i="20"/>
  <c r="G50" i="20"/>
  <c r="E50" i="20"/>
  <c r="O49" i="20"/>
  <c r="M49" i="20"/>
  <c r="K49" i="20"/>
  <c r="I49" i="20"/>
  <c r="G49" i="20"/>
  <c r="E49" i="20"/>
  <c r="O48" i="20"/>
  <c r="M48" i="20"/>
  <c r="K48" i="20"/>
  <c r="I48" i="20"/>
  <c r="G48" i="20"/>
  <c r="E48" i="20"/>
  <c r="O47" i="20"/>
  <c r="M47" i="20"/>
  <c r="K47" i="20"/>
  <c r="I47" i="20"/>
  <c r="G47" i="20"/>
  <c r="E47" i="20"/>
  <c r="O46" i="20"/>
  <c r="M46" i="20"/>
  <c r="K46" i="20"/>
  <c r="I46" i="20"/>
  <c r="G46" i="20"/>
  <c r="E46" i="20"/>
  <c r="O45" i="20"/>
  <c r="M45" i="20"/>
  <c r="K45" i="20"/>
  <c r="I45" i="20"/>
  <c r="G45" i="20"/>
  <c r="E45" i="20"/>
  <c r="P44" i="20"/>
  <c r="Q44" i="20" s="1"/>
  <c r="N44" i="20"/>
  <c r="L44" i="20"/>
  <c r="J44" i="20"/>
  <c r="H44" i="20"/>
  <c r="F44" i="20"/>
  <c r="D44" i="20"/>
  <c r="P43" i="20"/>
  <c r="N43" i="20"/>
  <c r="L43" i="20"/>
  <c r="J43" i="20"/>
  <c r="H43" i="20"/>
  <c r="F43" i="20"/>
  <c r="D43" i="20"/>
  <c r="P42" i="20"/>
  <c r="N42" i="20"/>
  <c r="L42" i="20"/>
  <c r="J42" i="20"/>
  <c r="H42" i="20"/>
  <c r="F42" i="20"/>
  <c r="D42" i="20"/>
  <c r="P41" i="20"/>
  <c r="Q41" i="20" s="1"/>
  <c r="N41" i="20"/>
  <c r="L41" i="20"/>
  <c r="J41" i="20"/>
  <c r="H41" i="20"/>
  <c r="F41" i="20"/>
  <c r="D41" i="20"/>
  <c r="P40" i="20"/>
  <c r="N40" i="20"/>
  <c r="L40" i="20"/>
  <c r="J40" i="20"/>
  <c r="H40" i="20"/>
  <c r="F40" i="20"/>
  <c r="D40" i="20"/>
  <c r="P39" i="20"/>
  <c r="Q39" i="20" s="1"/>
  <c r="N39" i="20"/>
  <c r="L39" i="20"/>
  <c r="J39" i="20"/>
  <c r="H39" i="20"/>
  <c r="F39" i="20"/>
  <c r="D39" i="20"/>
  <c r="P38" i="20"/>
  <c r="N38" i="20"/>
  <c r="L38" i="20"/>
  <c r="J38" i="20"/>
  <c r="H38" i="20"/>
  <c r="F38" i="20"/>
  <c r="D38" i="20"/>
  <c r="P37" i="20"/>
  <c r="Q37" i="20" s="1"/>
  <c r="N37" i="20"/>
  <c r="L37" i="20"/>
  <c r="J37" i="20"/>
  <c r="H37" i="20"/>
  <c r="F37" i="20"/>
  <c r="D37" i="20"/>
  <c r="P36" i="20"/>
  <c r="N36" i="20"/>
  <c r="L36" i="20"/>
  <c r="J36" i="20"/>
  <c r="H36" i="20"/>
  <c r="F36" i="20"/>
  <c r="D36" i="20"/>
  <c r="P35" i="20"/>
  <c r="Q35" i="20" s="1"/>
  <c r="N35" i="20"/>
  <c r="L35" i="20"/>
  <c r="J35" i="20"/>
  <c r="H35" i="20"/>
  <c r="F35" i="20"/>
  <c r="D35" i="20"/>
  <c r="P34" i="20"/>
  <c r="N34" i="20"/>
  <c r="L34" i="20"/>
  <c r="J34" i="20"/>
  <c r="H34" i="20"/>
  <c r="F34" i="20"/>
  <c r="D34" i="20"/>
  <c r="P33" i="20"/>
  <c r="N33" i="20"/>
  <c r="L33" i="20"/>
  <c r="J33" i="20"/>
  <c r="H33" i="20"/>
  <c r="F33" i="20"/>
  <c r="D33" i="20"/>
  <c r="O32" i="20"/>
  <c r="M32" i="20"/>
  <c r="K32" i="20"/>
  <c r="I32" i="20"/>
  <c r="G32" i="20"/>
  <c r="E32" i="20"/>
  <c r="O31" i="20"/>
  <c r="M31" i="20"/>
  <c r="K31" i="20"/>
  <c r="I31" i="20"/>
  <c r="G31" i="20"/>
  <c r="E31" i="20"/>
  <c r="O30" i="20"/>
  <c r="M30" i="20"/>
  <c r="K30" i="20"/>
  <c r="I30" i="20"/>
  <c r="G30" i="20"/>
  <c r="E30" i="20"/>
  <c r="O29" i="20"/>
  <c r="M29" i="20"/>
  <c r="K29" i="20"/>
  <c r="I29" i="20"/>
  <c r="G29" i="20"/>
  <c r="E29" i="20"/>
  <c r="E13" i="20"/>
  <c r="G13" i="20"/>
  <c r="I13" i="20"/>
  <c r="K13" i="20"/>
  <c r="M13" i="20"/>
  <c r="O13" i="20"/>
  <c r="E14" i="20"/>
  <c r="G14" i="20"/>
  <c r="I14" i="20"/>
  <c r="K14" i="20"/>
  <c r="M14" i="20"/>
  <c r="O14" i="20"/>
  <c r="E15" i="20"/>
  <c r="G15" i="20"/>
  <c r="I15" i="20"/>
  <c r="K15" i="20"/>
  <c r="M15" i="20"/>
  <c r="O15" i="20"/>
  <c r="E16" i="20"/>
  <c r="G16" i="20"/>
  <c r="I16" i="20"/>
  <c r="K16" i="20"/>
  <c r="M16" i="20"/>
  <c r="O16" i="20"/>
  <c r="E17" i="20"/>
  <c r="G17" i="20"/>
  <c r="I17" i="20"/>
  <c r="K17" i="20"/>
  <c r="M17" i="20"/>
  <c r="O17" i="20"/>
  <c r="E18" i="20"/>
  <c r="G18" i="20"/>
  <c r="I18" i="20"/>
  <c r="K18" i="20"/>
  <c r="M18" i="20"/>
  <c r="O18" i="20"/>
  <c r="E19" i="20"/>
  <c r="G19" i="20"/>
  <c r="I19" i="20"/>
  <c r="K19" i="20"/>
  <c r="M19" i="20"/>
  <c r="O19" i="20"/>
  <c r="E20" i="20"/>
  <c r="G20" i="20"/>
  <c r="I20" i="20"/>
  <c r="K20" i="20"/>
  <c r="M20" i="20"/>
  <c r="O20" i="20"/>
  <c r="E21" i="20"/>
  <c r="G21" i="20"/>
  <c r="I21" i="20"/>
  <c r="K21" i="20"/>
  <c r="M21" i="20"/>
  <c r="O21" i="20"/>
  <c r="E22" i="20"/>
  <c r="G22" i="20"/>
  <c r="I22" i="20"/>
  <c r="K22" i="20"/>
  <c r="M22" i="20"/>
  <c r="O22" i="20"/>
  <c r="D23" i="20"/>
  <c r="F23" i="20"/>
  <c r="H23" i="20"/>
  <c r="J23" i="20"/>
  <c r="L23" i="20"/>
  <c r="N23" i="20"/>
  <c r="P23" i="20"/>
  <c r="Q23" i="20" s="1"/>
  <c r="D24" i="20"/>
  <c r="F24" i="20"/>
  <c r="H24" i="20"/>
  <c r="J24" i="20"/>
  <c r="L24" i="20"/>
  <c r="N24" i="20"/>
  <c r="P24" i="20"/>
  <c r="Q24" i="20" s="1"/>
  <c r="D25" i="20"/>
  <c r="F25" i="20"/>
  <c r="H25" i="20"/>
  <c r="J25" i="20"/>
  <c r="L25" i="20"/>
  <c r="N25" i="20"/>
  <c r="P25" i="20"/>
  <c r="Q25" i="20" s="1"/>
  <c r="D26" i="20"/>
  <c r="F26" i="20"/>
  <c r="H26" i="20"/>
  <c r="J26" i="20"/>
  <c r="L26" i="20"/>
  <c r="N26" i="20"/>
  <c r="P26" i="20"/>
  <c r="Q26" i="20" s="1"/>
  <c r="D27" i="20"/>
  <c r="F27" i="20"/>
  <c r="H27" i="20"/>
  <c r="J27" i="20"/>
  <c r="L27" i="20"/>
  <c r="N27" i="20"/>
  <c r="P27" i="20"/>
  <c r="Q27" i="20" s="1"/>
  <c r="D28" i="20"/>
  <c r="F28" i="20"/>
  <c r="H28" i="20"/>
  <c r="J28" i="20"/>
  <c r="L28" i="20"/>
  <c r="N28" i="20"/>
  <c r="P28" i="20"/>
  <c r="Q28" i="20" s="1"/>
  <c r="D29" i="20"/>
  <c r="H29" i="20"/>
  <c r="L29" i="20"/>
  <c r="P29" i="20"/>
  <c r="F30" i="20"/>
  <c r="J30" i="20"/>
  <c r="N30" i="20"/>
  <c r="D31" i="20"/>
  <c r="H31" i="20"/>
  <c r="L31" i="20"/>
  <c r="P31" i="20"/>
  <c r="Q31" i="20" s="1"/>
  <c r="F32" i="20"/>
  <c r="J32" i="20"/>
  <c r="N32" i="20"/>
  <c r="E33" i="20"/>
  <c r="I33" i="20"/>
  <c r="M33" i="20"/>
  <c r="G34" i="20"/>
  <c r="K34" i="20"/>
  <c r="O34" i="20"/>
  <c r="E35" i="20"/>
  <c r="I35" i="20"/>
  <c r="M35" i="20"/>
  <c r="G36" i="20"/>
  <c r="K36" i="20"/>
  <c r="O36" i="20"/>
  <c r="E37" i="20"/>
  <c r="I37" i="20"/>
  <c r="M37" i="20"/>
  <c r="G38" i="20"/>
  <c r="K38" i="20"/>
  <c r="O38" i="20"/>
  <c r="E39" i="20"/>
  <c r="I39" i="20"/>
  <c r="M39" i="20"/>
  <c r="G40" i="20"/>
  <c r="K40" i="20"/>
  <c r="O40" i="20"/>
  <c r="E41" i="20"/>
  <c r="I41" i="20"/>
  <c r="M41" i="20"/>
  <c r="G42" i="20"/>
  <c r="K42" i="20"/>
  <c r="O42" i="20"/>
  <c r="AB68" i="20"/>
  <c r="AB67" i="20"/>
  <c r="O90" i="8"/>
  <c r="O111" i="8"/>
  <c r="O69" i="8"/>
  <c r="O34" i="8"/>
  <c r="O48" i="8"/>
  <c r="L139" i="8"/>
  <c r="L41" i="8"/>
  <c r="L104" i="8"/>
  <c r="L90" i="8"/>
  <c r="L69" i="8"/>
  <c r="M27" i="8"/>
  <c r="O139" i="8"/>
  <c r="O118" i="8"/>
  <c r="L34" i="8"/>
  <c r="N104" i="8"/>
  <c r="M55" i="8"/>
  <c r="M69" i="8"/>
  <c r="N97" i="8"/>
  <c r="N62" i="8"/>
  <c r="N76" i="8"/>
  <c r="O146" i="8"/>
  <c r="N139" i="8"/>
  <c r="N41" i="8"/>
  <c r="M146" i="8"/>
  <c r="N83" i="8"/>
  <c r="M125" i="8"/>
  <c r="M139" i="8"/>
  <c r="M104" i="8"/>
  <c r="M118" i="8"/>
  <c r="L97" i="8"/>
  <c r="M90" i="8"/>
  <c r="L125" i="8"/>
  <c r="M76" i="8"/>
  <c r="L76" i="8"/>
  <c r="M34" i="8"/>
  <c r="O83" i="8"/>
  <c r="O97" i="8"/>
  <c r="O62" i="8"/>
  <c r="N125" i="8"/>
  <c r="O41" i="8"/>
  <c r="O55" i="8"/>
  <c r="L146" i="8"/>
  <c r="L55" i="8"/>
  <c r="L118" i="8"/>
  <c r="N118" i="8"/>
  <c r="L83" i="8"/>
  <c r="M41" i="8"/>
  <c r="O104" i="8"/>
  <c r="N27" i="8"/>
  <c r="N146" i="8"/>
  <c r="M83" i="8"/>
  <c r="M62" i="8"/>
  <c r="N90" i="8"/>
  <c r="N55" i="8"/>
  <c r="N69" i="8"/>
  <c r="O76" i="8"/>
  <c r="N132" i="8"/>
  <c r="N34" i="8"/>
  <c r="L27" i="8"/>
  <c r="O132" i="8"/>
  <c r="N48" i="8"/>
  <c r="M132" i="8"/>
  <c r="O125" i="8"/>
  <c r="M111" i="8"/>
  <c r="N111" i="8"/>
  <c r="L48" i="8"/>
  <c r="L111" i="8"/>
  <c r="L132" i="8"/>
  <c r="L62" i="8"/>
  <c r="O27" i="8"/>
  <c r="M48" i="8"/>
  <c r="M97" i="8"/>
  <c r="Q22" i="20" l="1"/>
  <c r="Q29" i="20"/>
  <c r="Q43" i="20"/>
  <c r="Q64" i="20"/>
  <c r="Q34" i="20"/>
  <c r="Q36" i="20"/>
  <c r="Q38" i="20"/>
  <c r="Q40" i="20"/>
  <c r="Q42" i="20"/>
  <c r="Q46" i="20"/>
  <c r="Q48" i="20"/>
  <c r="Q50" i="20"/>
  <c r="Q57" i="20"/>
  <c r="Q59" i="20"/>
  <c r="Q62" i="20"/>
  <c r="Q20" i="20"/>
  <c r="Q18" i="20"/>
  <c r="Q16" i="20"/>
  <c r="Q14" i="20"/>
  <c r="Q45" i="20"/>
  <c r="Q47" i="20"/>
  <c r="Q49" i="20"/>
  <c r="Q51" i="20"/>
  <c r="Q52" i="20"/>
  <c r="Q56" i="20"/>
  <c r="Q58" i="20"/>
  <c r="Q61" i="20"/>
  <c r="Q68" i="20"/>
  <c r="Q30" i="20"/>
  <c r="Q21" i="20"/>
  <c r="Q19" i="20"/>
  <c r="Q17" i="20"/>
  <c r="Q15" i="20"/>
  <c r="Q13" i="20"/>
  <c r="Q12" i="20"/>
  <c r="S8" i="16"/>
  <c r="T8" i="16" s="1"/>
  <c r="U8" i="16" s="1"/>
  <c r="V8" i="16" s="1"/>
  <c r="W8" i="16" s="1"/>
  <c r="AC8" i="16" s="1"/>
  <c r="AD8" i="16" s="1"/>
  <c r="AE8" i="16" s="1"/>
  <c r="AF8" i="16" s="1"/>
  <c r="AG8" i="16" s="1"/>
  <c r="AH8" i="16" s="1"/>
  <c r="AI8" i="16" s="1"/>
  <c r="AO8" i="16" s="1"/>
  <c r="AP8" i="16" s="1"/>
  <c r="AQ8" i="16" s="1"/>
  <c r="AR8" i="16" s="1"/>
  <c r="AS8" i="16" s="1"/>
  <c r="AT8" i="16" s="1"/>
  <c r="AU8" i="16" s="1"/>
  <c r="BF14" i="16"/>
  <c r="BE14" i="16"/>
  <c r="D11" i="8" l="1"/>
  <c r="Z18" i="8"/>
  <c r="AA18" i="8"/>
  <c r="AB18" i="8"/>
  <c r="AC18" i="8"/>
  <c r="AD18" i="8"/>
  <c r="AE18" i="8"/>
  <c r="AF18" i="8"/>
  <c r="AG18" i="8"/>
  <c r="AH18" i="8"/>
  <c r="AI18" i="8"/>
  <c r="AJ18" i="8"/>
  <c r="AK18" i="8"/>
  <c r="Y23" i="7" l="1"/>
  <c r="Y22" i="7"/>
  <c r="Y21" i="7"/>
  <c r="AL20" i="7"/>
  <c r="AK20" i="7"/>
  <c r="AJ20" i="7"/>
  <c r="AI20" i="7"/>
  <c r="AH20" i="7"/>
  <c r="AG20" i="7"/>
  <c r="AF20" i="7"/>
  <c r="AE20" i="7"/>
  <c r="AD20" i="7"/>
  <c r="AC20" i="7"/>
  <c r="AB20" i="7"/>
  <c r="AA20" i="7"/>
  <c r="Y20" i="7"/>
  <c r="Y19" i="7"/>
  <c r="Y18" i="7"/>
  <c r="X17" i="7"/>
  <c r="W16" i="7"/>
  <c r="D12" i="7"/>
  <c r="D197" i="16"/>
  <c r="D168" i="16"/>
  <c r="I159" i="16"/>
  <c r="D109" i="16"/>
  <c r="I63" i="16"/>
  <c r="E90" i="16"/>
  <c r="D45" i="16"/>
  <c r="I145" i="16"/>
  <c r="I99" i="16"/>
  <c r="E126" i="16"/>
  <c r="D81" i="16"/>
  <c r="D73" i="16"/>
  <c r="I27" i="16"/>
  <c r="E54" i="16"/>
  <c r="T11" i="16"/>
  <c r="D155" i="16"/>
  <c r="E124" i="16"/>
  <c r="E140" i="16"/>
  <c r="I113" i="16"/>
  <c r="D201" i="16"/>
  <c r="E146" i="16"/>
  <c r="D177" i="16"/>
  <c r="D135" i="16"/>
  <c r="E108" i="16"/>
  <c r="I81" i="16"/>
  <c r="I97" i="16"/>
  <c r="D71" i="16"/>
  <c r="E34" i="16"/>
  <c r="E18" i="16"/>
  <c r="I166" i="16"/>
  <c r="I150" i="16"/>
  <c r="I129" i="16"/>
  <c r="D103" i="16"/>
  <c r="D119" i="16"/>
  <c r="E92" i="16"/>
  <c r="I65" i="16"/>
  <c r="D39" i="16"/>
  <c r="D55" i="16"/>
  <c r="E28" i="16"/>
  <c r="D87" i="16"/>
  <c r="E60" i="16"/>
  <c r="E76" i="16"/>
  <c r="I49" i="16"/>
  <c r="E44" i="16"/>
  <c r="I17" i="16"/>
  <c r="I33" i="16"/>
  <c r="S31" i="16"/>
  <c r="R30" i="16"/>
  <c r="D187" i="16"/>
  <c r="R14" i="16"/>
  <c r="E168" i="16"/>
  <c r="S27" i="16"/>
  <c r="R22" i="16"/>
  <c r="S19" i="16"/>
  <c r="I205" i="16"/>
  <c r="I209" i="16"/>
  <c r="E134" i="16"/>
  <c r="I175" i="16"/>
  <c r="I115" i="16"/>
  <c r="I105" i="16"/>
  <c r="D95" i="16"/>
  <c r="S169" i="16"/>
  <c r="E196" i="16"/>
  <c r="D191" i="16"/>
  <c r="I177" i="16"/>
  <c r="E158" i="16"/>
  <c r="E106" i="16"/>
  <c r="D61" i="16"/>
  <c r="I87" i="16"/>
  <c r="I43" i="16"/>
  <c r="E144" i="16"/>
  <c r="D97" i="16"/>
  <c r="D125" i="16"/>
  <c r="I79" i="16"/>
  <c r="E70" i="16"/>
  <c r="D25" i="16"/>
  <c r="I51" i="16"/>
  <c r="K11" i="16"/>
  <c r="D153" i="16"/>
  <c r="D123" i="16"/>
  <c r="D139" i="16"/>
  <c r="E112" i="16"/>
  <c r="E198" i="16"/>
  <c r="D145" i="16"/>
  <c r="I173" i="16"/>
  <c r="I133" i="16"/>
  <c r="D107" i="16"/>
  <c r="E80" i="16"/>
  <c r="E96" i="16"/>
  <c r="I69" i="16"/>
  <c r="E104" i="16"/>
  <c r="I93" i="16"/>
  <c r="I202" i="16"/>
  <c r="I186" i="16"/>
  <c r="E128" i="16"/>
  <c r="I101" i="16"/>
  <c r="I117" i="16"/>
  <c r="D91" i="16"/>
  <c r="E64" i="16"/>
  <c r="I37" i="16"/>
  <c r="I53" i="16"/>
  <c r="D27" i="16"/>
  <c r="I85" i="16"/>
  <c r="D59" i="16"/>
  <c r="D75" i="16"/>
  <c r="E48" i="16"/>
  <c r="D43" i="16"/>
  <c r="I187" i="16"/>
  <c r="E32" i="16"/>
  <c r="I153" i="16"/>
  <c r="I103" i="16"/>
  <c r="E58" i="16"/>
  <c r="I67" i="16"/>
  <c r="I23" i="16"/>
  <c r="D49" i="16"/>
  <c r="I207" i="16"/>
  <c r="E150" i="16"/>
  <c r="I121" i="16"/>
  <c r="I137" i="16"/>
  <c r="D111" i="16"/>
  <c r="D195" i="16"/>
  <c r="I143" i="16"/>
  <c r="D171" i="16"/>
  <c r="E132" i="16"/>
  <c r="D127" i="16"/>
  <c r="E100" i="16"/>
  <c r="E116" i="16"/>
  <c r="I89" i="16"/>
  <c r="D63" i="16"/>
  <c r="E36" i="16"/>
  <c r="E52" i="16"/>
  <c r="I25" i="16"/>
  <c r="E84" i="16"/>
  <c r="I57" i="16"/>
  <c r="I73" i="16"/>
  <c r="D47" i="16"/>
  <c r="E20" i="16"/>
  <c r="S21" i="16"/>
  <c r="V11" i="16"/>
  <c r="S13" i="16"/>
  <c r="E186" i="16"/>
  <c r="I161" i="16"/>
  <c r="I158" i="16"/>
  <c r="D50" i="16"/>
  <c r="I41" i="16"/>
  <c r="D15" i="16"/>
  <c r="D31" i="16"/>
  <c r="S29" i="16"/>
  <c r="R26" i="16"/>
  <c r="E182" i="16"/>
  <c r="E210" i="16"/>
  <c r="I163" i="16"/>
  <c r="S25" i="16"/>
  <c r="R18" i="16"/>
  <c r="S17" i="16"/>
  <c r="I201" i="16"/>
  <c r="I191" i="16"/>
  <c r="D185" i="16"/>
  <c r="D173" i="16"/>
  <c r="I149" i="16"/>
  <c r="E102" i="16"/>
  <c r="I55" i="16"/>
  <c r="I83" i="16"/>
  <c r="I39" i="16"/>
  <c r="E138" i="16"/>
  <c r="D93" i="16"/>
  <c r="D121" i="16"/>
  <c r="I75" i="16"/>
  <c r="E30" i="16"/>
  <c r="E180" i="16"/>
  <c r="E14" i="16"/>
  <c r="D157" i="16"/>
  <c r="D79" i="16"/>
  <c r="E68" i="16"/>
  <c r="R158" i="16"/>
  <c r="E66" i="16"/>
  <c r="D21" i="16"/>
  <c r="I47" i="16"/>
  <c r="E204" i="16"/>
  <c r="E148" i="16"/>
  <c r="E120" i="16"/>
  <c r="E136" i="16"/>
  <c r="I109" i="16"/>
  <c r="E192" i="16"/>
  <c r="E142" i="16"/>
  <c r="I167" i="16"/>
  <c r="D131" i="16"/>
  <c r="I125" i="16"/>
  <c r="D99" i="16"/>
  <c r="D115" i="16"/>
  <c r="E88" i="16"/>
  <c r="I61" i="16"/>
  <c r="D35" i="16"/>
  <c r="D51" i="16"/>
  <c r="E24" i="16"/>
  <c r="D83" i="16"/>
  <c r="E56" i="16"/>
  <c r="E72" i="16"/>
  <c r="I45" i="16"/>
  <c r="D19" i="16"/>
  <c r="S20" i="16"/>
  <c r="S32" i="16"/>
  <c r="I21" i="16"/>
  <c r="I77" i="16"/>
  <c r="D67" i="16"/>
  <c r="W31" i="16"/>
  <c r="W36" i="16"/>
  <c r="E40" i="16"/>
  <c r="I13" i="16"/>
  <c r="I29" i="16"/>
  <c r="R32" i="16"/>
  <c r="R24" i="16"/>
  <c r="I165" i="16"/>
  <c r="E208" i="16"/>
  <c r="D184" i="16"/>
  <c r="S24" i="16"/>
  <c r="R16" i="16"/>
  <c r="S16" i="16"/>
  <c r="I210" i="16"/>
  <c r="E184" i="16"/>
  <c r="S26" i="16"/>
  <c r="D151" i="16"/>
  <c r="I146" i="16"/>
  <c r="E205" i="16"/>
  <c r="I178" i="16"/>
  <c r="I194" i="16"/>
  <c r="I82" i="16"/>
  <c r="G11" i="16"/>
  <c r="D200" i="16"/>
  <c r="I157" i="16"/>
  <c r="D104" i="16"/>
  <c r="D137" i="16"/>
  <c r="E178" i="16"/>
  <c r="E118" i="16"/>
  <c r="D37" i="16"/>
  <c r="I19" i="16"/>
  <c r="I28" i="16"/>
  <c r="U23" i="16"/>
  <c r="R146" i="16"/>
  <c r="E86" i="16"/>
  <c r="D141" i="16"/>
  <c r="E122" i="16"/>
  <c r="I31" i="16"/>
  <c r="I15" i="16"/>
  <c r="D189" i="16"/>
  <c r="I12" i="16"/>
  <c r="D11" i="16"/>
  <c r="E197" i="16"/>
  <c r="D60" i="16"/>
  <c r="I36" i="16"/>
  <c r="S142" i="16"/>
  <c r="E154" i="16"/>
  <c r="E209" i="16"/>
  <c r="E193" i="16"/>
  <c r="E85" i="16"/>
  <c r="E69" i="16"/>
  <c r="S136" i="16"/>
  <c r="S112" i="16"/>
  <c r="E206" i="16"/>
  <c r="D169" i="16"/>
  <c r="E81" i="16"/>
  <c r="E65" i="16"/>
  <c r="R112" i="16"/>
  <c r="S150" i="16"/>
  <c r="E181" i="16"/>
  <c r="E165" i="16"/>
  <c r="R142" i="16"/>
  <c r="R118" i="16"/>
  <c r="Q106" i="16"/>
  <c r="S144" i="16"/>
  <c r="I126" i="16"/>
  <c r="I110" i="16"/>
  <c r="E53" i="16"/>
  <c r="S28" i="16"/>
  <c r="D85" i="16"/>
  <c r="R168" i="16"/>
  <c r="I16" i="16"/>
  <c r="Q30" i="16"/>
  <c r="V170" i="16"/>
  <c r="R150" i="16"/>
  <c r="E170" i="16"/>
  <c r="I114" i="16"/>
  <c r="I98" i="16"/>
  <c r="I20" i="16"/>
  <c r="I74" i="16"/>
  <c r="I58" i="16"/>
  <c r="I139" i="16"/>
  <c r="E23" i="16"/>
  <c r="I94" i="16"/>
  <c r="R156" i="16"/>
  <c r="S23" i="16"/>
  <c r="S15" i="16"/>
  <c r="S158" i="16"/>
  <c r="D136" i="16"/>
  <c r="D120" i="16"/>
  <c r="I78" i="16"/>
  <c r="R126" i="16"/>
  <c r="D156" i="16"/>
  <c r="D140" i="16"/>
  <c r="E187" i="16"/>
  <c r="D116" i="16"/>
  <c r="W38" i="16"/>
  <c r="R164" i="16"/>
  <c r="I71" i="16"/>
  <c r="I59" i="16"/>
  <c r="U29" i="16"/>
  <c r="V18" i="16"/>
  <c r="E59" i="16"/>
  <c r="I56" i="16"/>
  <c r="E177" i="16"/>
  <c r="E161" i="16"/>
  <c r="I208" i="16"/>
  <c r="D88" i="16"/>
  <c r="D163" i="16"/>
  <c r="S118" i="16"/>
  <c r="D166" i="16"/>
  <c r="E110" i="16"/>
  <c r="E47" i="16"/>
  <c r="E15" i="16"/>
  <c r="R140" i="16"/>
  <c r="R116" i="16"/>
  <c r="E149" i="16"/>
  <c r="E194" i="16"/>
  <c r="E125" i="16"/>
  <c r="E109" i="16"/>
  <c r="S120" i="16"/>
  <c r="D203" i="16"/>
  <c r="E145" i="16"/>
  <c r="E129" i="16"/>
  <c r="U19" i="16"/>
  <c r="W34" i="16"/>
  <c r="S168" i="16"/>
  <c r="R148" i="16"/>
  <c r="I170" i="16"/>
  <c r="I154" i="16"/>
  <c r="U13" i="16"/>
  <c r="V36" i="16"/>
  <c r="I190" i="16"/>
  <c r="I174" i="16"/>
  <c r="V111" i="16"/>
  <c r="D202" i="16"/>
  <c r="D34" i="16"/>
  <c r="U27" i="16"/>
  <c r="S134" i="16"/>
  <c r="E16" i="16"/>
  <c r="I62" i="16"/>
  <c r="D42" i="16"/>
  <c r="D26" i="16"/>
  <c r="U21" i="16"/>
  <c r="H11" i="16"/>
  <c r="D196" i="16"/>
  <c r="I138" i="16"/>
  <c r="I122" i="16"/>
  <c r="I199" i="16"/>
  <c r="E166" i="16"/>
  <c r="T105" i="16"/>
  <c r="D143" i="16"/>
  <c r="D84" i="16"/>
  <c r="D68" i="16"/>
  <c r="V14" i="16"/>
  <c r="D117" i="16"/>
  <c r="D160" i="16"/>
  <c r="R110" i="16"/>
  <c r="D180" i="16"/>
  <c r="D56" i="16"/>
  <c r="Q32" i="16"/>
  <c r="D41" i="16"/>
  <c r="E94" i="16"/>
  <c r="D77" i="16"/>
  <c r="D183" i="16"/>
  <c r="D159" i="16"/>
  <c r="D165" i="16"/>
  <c r="D199" i="16"/>
  <c r="D33" i="16"/>
  <c r="S166" i="16"/>
  <c r="D52" i="16"/>
  <c r="S154" i="16"/>
  <c r="I179" i="16"/>
  <c r="W19" i="16"/>
  <c r="E201" i="16"/>
  <c r="E93" i="16"/>
  <c r="E77" i="16"/>
  <c r="R166" i="16"/>
  <c r="S124" i="16"/>
  <c r="E113" i="16"/>
  <c r="I131" i="16"/>
  <c r="D113" i="16"/>
  <c r="E73" i="16"/>
  <c r="R124" i="16"/>
  <c r="S162" i="16"/>
  <c r="E38" i="16"/>
  <c r="E173" i="16"/>
  <c r="R154" i="16"/>
  <c r="R130" i="16"/>
  <c r="V32" i="16"/>
  <c r="S156" i="16"/>
  <c r="I134" i="16"/>
  <c r="I118" i="16"/>
  <c r="E61" i="16"/>
  <c r="E39" i="16"/>
  <c r="S14" i="16"/>
  <c r="D175" i="16"/>
  <c r="I80" i="16"/>
  <c r="I30" i="16"/>
  <c r="V115" i="16"/>
  <c r="R162" i="16"/>
  <c r="S138" i="16"/>
  <c r="D147" i="16"/>
  <c r="I106" i="16"/>
  <c r="I90" i="16"/>
  <c r="E33" i="16"/>
  <c r="I66" i="16"/>
  <c r="T103" i="16"/>
  <c r="S22" i="16"/>
  <c r="I102" i="16"/>
  <c r="I86" i="16"/>
  <c r="D23" i="16"/>
  <c r="E12" i="16"/>
  <c r="R108" i="16"/>
  <c r="S146" i="16"/>
  <c r="D128" i="16"/>
  <c r="D112" i="16"/>
  <c r="R138" i="16"/>
  <c r="R114" i="16"/>
  <c r="D148" i="16"/>
  <c r="D132" i="16"/>
  <c r="D124" i="16"/>
  <c r="D108" i="16"/>
  <c r="V34" i="16"/>
  <c r="R152" i="16"/>
  <c r="I203" i="16"/>
  <c r="D208" i="16"/>
  <c r="U17" i="16"/>
  <c r="V40" i="16"/>
  <c r="I204" i="16"/>
  <c r="Q11" i="16"/>
  <c r="E169" i="16"/>
  <c r="E153" i="16"/>
  <c r="D96" i="16"/>
  <c r="D80" i="16"/>
  <c r="I135" i="16"/>
  <c r="I193" i="16"/>
  <c r="S30" i="16"/>
  <c r="R20" i="16"/>
  <c r="E31" i="16"/>
  <c r="U25" i="16"/>
  <c r="R128" i="16"/>
  <c r="E157" i="16"/>
  <c r="R11" i="16"/>
  <c r="S18" i="16"/>
  <c r="E117" i="16"/>
  <c r="E101" i="16"/>
  <c r="S108" i="16"/>
  <c r="I151" i="16"/>
  <c r="E137" i="16"/>
  <c r="U31" i="16"/>
  <c r="V22" i="16"/>
  <c r="I123" i="16"/>
  <c r="R160" i="16"/>
  <c r="E189" i="16"/>
  <c r="I162" i="16"/>
  <c r="D164" i="16"/>
  <c r="W40" i="16"/>
  <c r="I198" i="16"/>
  <c r="I182" i="16"/>
  <c r="D179" i="16"/>
  <c r="E174" i="16"/>
  <c r="I64" i="16"/>
  <c r="D18" i="16"/>
  <c r="T101" i="16"/>
  <c r="S110" i="16"/>
  <c r="I70" i="16"/>
  <c r="I54" i="16"/>
  <c r="D102" i="16"/>
  <c r="U11" i="16"/>
  <c r="D161" i="16"/>
  <c r="D204" i="16"/>
  <c r="R15" i="16"/>
  <c r="I130" i="16"/>
  <c r="S152" i="16"/>
  <c r="D129" i="16"/>
  <c r="I111" i="16"/>
  <c r="I181" i="16"/>
  <c r="D92" i="16"/>
  <c r="D76" i="16"/>
  <c r="U15" i="16"/>
  <c r="R28" i="16"/>
  <c r="I206" i="16"/>
  <c r="D144" i="16"/>
  <c r="S148" i="16"/>
  <c r="D72" i="16"/>
  <c r="S164" i="16"/>
  <c r="E188" i="16"/>
  <c r="I183" i="16"/>
  <c r="I197" i="16"/>
  <c r="E67" i="16"/>
  <c r="E49" i="16"/>
  <c r="V121" i="16"/>
  <c r="W66" i="16"/>
  <c r="S116" i="16"/>
  <c r="S157" i="16"/>
  <c r="E46" i="16"/>
  <c r="R161" i="16"/>
  <c r="V132" i="16"/>
  <c r="R169" i="16"/>
  <c r="E171" i="16"/>
  <c r="V169" i="16"/>
  <c r="W35" i="16"/>
  <c r="V25" i="16"/>
  <c r="D101" i="16"/>
  <c r="D154" i="16"/>
  <c r="Q135" i="16"/>
  <c r="W17" i="16"/>
  <c r="D210" i="16"/>
  <c r="D149" i="16"/>
  <c r="D24" i="16"/>
  <c r="S140" i="16"/>
  <c r="V160" i="16"/>
  <c r="S36" i="16"/>
  <c r="D57" i="16"/>
  <c r="R135" i="16"/>
  <c r="R37" i="16"/>
  <c r="U94" i="16"/>
  <c r="D205" i="16"/>
  <c r="D82" i="16"/>
  <c r="T102" i="16"/>
  <c r="S113" i="16"/>
  <c r="E97" i="16"/>
  <c r="D142" i="16"/>
  <c r="R36" i="16"/>
  <c r="D29" i="16"/>
  <c r="R119" i="16"/>
  <c r="I171" i="16"/>
  <c r="I52" i="16"/>
  <c r="I34" i="16"/>
  <c r="V26" i="16"/>
  <c r="R27" i="16"/>
  <c r="I96" i="16"/>
  <c r="S123" i="16"/>
  <c r="P103" i="16"/>
  <c r="D162" i="16"/>
  <c r="R159" i="16"/>
  <c r="V15" i="16"/>
  <c r="S126" i="16"/>
  <c r="E195" i="16"/>
  <c r="D14" i="16"/>
  <c r="Q29" i="16"/>
  <c r="W161" i="16"/>
  <c r="D98" i="16"/>
  <c r="S125" i="16"/>
  <c r="D53" i="16"/>
  <c r="I91" i="16"/>
  <c r="E131" i="16"/>
  <c r="R129" i="16"/>
  <c r="U168" i="16"/>
  <c r="W139" i="16"/>
  <c r="P93" i="16"/>
  <c r="W146" i="16"/>
  <c r="P81" i="16"/>
  <c r="S12" i="16"/>
  <c r="R88" i="16"/>
  <c r="E35" i="16"/>
  <c r="I22" i="16"/>
  <c r="E199" i="16"/>
  <c r="Q72" i="16"/>
  <c r="W75" i="16"/>
  <c r="V114" i="16"/>
  <c r="E13" i="16"/>
  <c r="R134" i="16"/>
  <c r="D193" i="16"/>
  <c r="E75" i="16"/>
  <c r="I46" i="16"/>
  <c r="U102" i="16"/>
  <c r="R120" i="16"/>
  <c r="W30" i="16"/>
  <c r="S165" i="16"/>
  <c r="V162" i="16"/>
  <c r="U78" i="16"/>
  <c r="R131" i="16"/>
  <c r="W169" i="16"/>
  <c r="I168" i="16"/>
  <c r="I176" i="16"/>
  <c r="V39" i="16"/>
  <c r="Q15" i="16"/>
  <c r="I95" i="16"/>
  <c r="T22" i="16"/>
  <c r="I50" i="16"/>
  <c r="W23" i="16"/>
  <c r="I104" i="16"/>
  <c r="I112" i="16"/>
  <c r="S147" i="16"/>
  <c r="E121" i="16"/>
  <c r="V154" i="16"/>
  <c r="E155" i="16"/>
  <c r="S38" i="16"/>
  <c r="U35" i="16"/>
  <c r="I11" i="16"/>
  <c r="D86" i="16"/>
  <c r="S107" i="16"/>
  <c r="S119" i="16"/>
  <c r="V133" i="16"/>
  <c r="E200" i="16"/>
  <c r="I68" i="16"/>
  <c r="W103" i="16"/>
  <c r="I184" i="16"/>
  <c r="U20" i="16"/>
  <c r="Q21" i="16"/>
  <c r="Q27" i="16"/>
  <c r="D133" i="16"/>
  <c r="D178" i="16"/>
  <c r="W33" i="16"/>
  <c r="Q56" i="16"/>
  <c r="I120" i="16"/>
  <c r="R113" i="16"/>
  <c r="V161" i="16"/>
  <c r="V167" i="16"/>
  <c r="W22" i="16"/>
  <c r="D114" i="16"/>
  <c r="S149" i="16"/>
  <c r="AE19" i="16"/>
  <c r="AI11" i="16"/>
  <c r="AE23" i="16"/>
  <c r="AE17" i="16"/>
  <c r="V153" i="16"/>
  <c r="D192" i="16"/>
  <c r="U167" i="16"/>
  <c r="R122" i="16"/>
  <c r="D188" i="16"/>
  <c r="D64" i="16"/>
  <c r="Q19" i="16"/>
  <c r="I38" i="16"/>
  <c r="D36" i="16"/>
  <c r="D44" i="16"/>
  <c r="V117" i="16"/>
  <c r="E162" i="16"/>
  <c r="E43" i="16"/>
  <c r="W87" i="16"/>
  <c r="R137" i="16"/>
  <c r="R38" i="16"/>
  <c r="I35" i="16"/>
  <c r="R123" i="16"/>
  <c r="AB37" i="16"/>
  <c r="R165" i="16"/>
  <c r="V21" i="16"/>
  <c r="D69" i="16"/>
  <c r="D89" i="16"/>
  <c r="I148" i="16"/>
  <c r="R155" i="16"/>
  <c r="S33" i="16"/>
  <c r="W110" i="16"/>
  <c r="S131" i="16"/>
  <c r="V147" i="16"/>
  <c r="R13" i="16"/>
  <c r="R25" i="16"/>
  <c r="E105" i="16"/>
  <c r="W32" i="16"/>
  <c r="R107" i="16"/>
  <c r="V164" i="16"/>
  <c r="R157" i="16"/>
  <c r="T104" i="16"/>
  <c r="V125" i="16"/>
  <c r="D181" i="16"/>
  <c r="D58" i="16"/>
  <c r="D66" i="16"/>
  <c r="E37" i="16"/>
  <c r="W13" i="16"/>
  <c r="W149" i="16"/>
  <c r="P118" i="16"/>
  <c r="I107" i="16"/>
  <c r="E167" i="16"/>
  <c r="R167" i="16"/>
  <c r="V37" i="16"/>
  <c r="V19" i="16"/>
  <c r="I200" i="16"/>
  <c r="P79" i="16"/>
  <c r="V159" i="16"/>
  <c r="W14" i="16"/>
  <c r="E103" i="16"/>
  <c r="S133" i="16"/>
  <c r="S145" i="16"/>
  <c r="E156" i="16"/>
  <c r="I136" i="16"/>
  <c r="V130" i="16"/>
  <c r="Q116" i="16"/>
  <c r="Q110" i="16"/>
  <c r="R105" i="16"/>
  <c r="P11" i="16"/>
  <c r="W160" i="16"/>
  <c r="I180" i="16"/>
  <c r="R136" i="16"/>
  <c r="I169" i="16"/>
  <c r="V158" i="16"/>
  <c r="W78" i="16"/>
  <c r="Q162" i="16"/>
  <c r="Q156" i="16"/>
  <c r="D22" i="16"/>
  <c r="D38" i="16"/>
  <c r="D16" i="16"/>
  <c r="E202" i="16"/>
  <c r="W115" i="16"/>
  <c r="R132" i="16"/>
  <c r="E130" i="16"/>
  <c r="R141" i="16"/>
  <c r="R40" i="16"/>
  <c r="I132" i="16"/>
  <c r="E62" i="16"/>
  <c r="D138" i="16"/>
  <c r="R139" i="16"/>
  <c r="E185" i="16"/>
  <c r="R39" i="16"/>
  <c r="D182" i="16"/>
  <c r="W39" i="16"/>
  <c r="W156" i="16"/>
  <c r="D209" i="16"/>
  <c r="D74" i="16"/>
  <c r="S104" i="16"/>
  <c r="E57" i="16"/>
  <c r="W25" i="16"/>
  <c r="E133" i="16"/>
  <c r="R170" i="16"/>
  <c r="D122" i="16"/>
  <c r="R111" i="16"/>
  <c r="W109" i="16"/>
  <c r="E55" i="16"/>
  <c r="I26" i="16"/>
  <c r="R19" i="16"/>
  <c r="R31" i="16"/>
  <c r="I88" i="16"/>
  <c r="V137" i="16"/>
  <c r="R163" i="16"/>
  <c r="D190" i="16"/>
  <c r="U24" i="16"/>
  <c r="E172" i="16"/>
  <c r="S129" i="16"/>
  <c r="D126" i="16"/>
  <c r="R117" i="16"/>
  <c r="W26" i="16"/>
  <c r="T37" i="16"/>
  <c r="P167" i="16"/>
  <c r="P91" i="16"/>
  <c r="Q14" i="16"/>
  <c r="E160" i="16"/>
  <c r="D28" i="16"/>
  <c r="W50" i="16"/>
  <c r="W54" i="16"/>
  <c r="W42" i="16"/>
  <c r="W128" i="16"/>
  <c r="W122" i="16"/>
  <c r="W116" i="16"/>
  <c r="Q164" i="16"/>
  <c r="Q158" i="16"/>
  <c r="Q152" i="16"/>
  <c r="Q146" i="16"/>
  <c r="Q140" i="16"/>
  <c r="Q134" i="16"/>
  <c r="Q128" i="16"/>
  <c r="Q122" i="16"/>
  <c r="U160" i="16"/>
  <c r="W120" i="16"/>
  <c r="W114" i="16"/>
  <c r="W108" i="16"/>
  <c r="P104" i="16"/>
  <c r="P98" i="16"/>
  <c r="E207" i="16"/>
  <c r="I32" i="16"/>
  <c r="W164" i="16"/>
  <c r="E119" i="16"/>
  <c r="I152" i="16"/>
  <c r="V13" i="16"/>
  <c r="D146" i="16"/>
  <c r="R147" i="16"/>
  <c r="E179" i="16"/>
  <c r="V143" i="16"/>
  <c r="E107" i="16"/>
  <c r="S139" i="16"/>
  <c r="S151" i="16"/>
  <c r="V149" i="16"/>
  <c r="I144" i="16"/>
  <c r="R145" i="16"/>
  <c r="S34" i="16"/>
  <c r="E135" i="16"/>
  <c r="P45" i="16"/>
  <c r="D78" i="16"/>
  <c r="S111" i="16"/>
  <c r="V129" i="16"/>
  <c r="V135" i="16"/>
  <c r="I185" i="16"/>
  <c r="E71" i="16"/>
  <c r="I42" i="16"/>
  <c r="AC37" i="16"/>
  <c r="V24" i="16"/>
  <c r="Q23" i="16"/>
  <c r="I119" i="16"/>
  <c r="I147" i="16"/>
  <c r="D170" i="16"/>
  <c r="W37" i="16"/>
  <c r="V27" i="16"/>
  <c r="W126" i="16"/>
  <c r="S163" i="16"/>
  <c r="V163" i="16"/>
  <c r="W18" i="16"/>
  <c r="W24" i="16"/>
  <c r="D106" i="16"/>
  <c r="S153" i="16"/>
  <c r="V150" i="16"/>
  <c r="U95" i="16"/>
  <c r="P90" i="16"/>
  <c r="P84" i="16"/>
  <c r="P78" i="16"/>
  <c r="D90" i="16"/>
  <c r="D206" i="16"/>
  <c r="I14" i="16"/>
  <c r="W163" i="16"/>
  <c r="U26" i="16"/>
  <c r="W81" i="16"/>
  <c r="Q70" i="16"/>
  <c r="W134" i="16"/>
  <c r="V113" i="16"/>
  <c r="V119" i="16"/>
  <c r="F11" i="16"/>
  <c r="I48" i="16"/>
  <c r="E21" i="16"/>
  <c r="R144" i="16"/>
  <c r="R34" i="16"/>
  <c r="I124" i="16"/>
  <c r="R115" i="16"/>
  <c r="D158" i="16"/>
  <c r="I24" i="16"/>
  <c r="S40" i="16"/>
  <c r="E74" i="16"/>
  <c r="E143" i="16"/>
  <c r="E151" i="16"/>
  <c r="R143" i="16"/>
  <c r="S35" i="16"/>
  <c r="W125" i="16"/>
  <c r="T40" i="16"/>
  <c r="V141" i="16"/>
  <c r="R17" i="16"/>
  <c r="E79" i="16"/>
  <c r="E87" i="16"/>
  <c r="E141" i="16"/>
  <c r="S161" i="16"/>
  <c r="E147" i="16"/>
  <c r="R149" i="16"/>
  <c r="E42" i="16"/>
  <c r="V127" i="16"/>
  <c r="D167" i="16"/>
  <c r="I60" i="16"/>
  <c r="D32" i="16"/>
  <c r="D40" i="16"/>
  <c r="W15" i="16"/>
  <c r="D94" i="16"/>
  <c r="S11" i="16"/>
  <c r="E114" i="16"/>
  <c r="E159" i="16"/>
  <c r="S170" i="16"/>
  <c r="I189" i="16"/>
  <c r="V23" i="16"/>
  <c r="E203" i="16"/>
  <c r="U32" i="16"/>
  <c r="V126" i="16"/>
  <c r="W16" i="16"/>
  <c r="E95" i="16"/>
  <c r="S137" i="16"/>
  <c r="D100" i="16"/>
  <c r="E78" i="16"/>
  <c r="E139" i="16"/>
  <c r="R125" i="16"/>
  <c r="V156" i="16"/>
  <c r="P42" i="16"/>
  <c r="AE26" i="16"/>
  <c r="AE20" i="16"/>
  <c r="S159" i="16"/>
  <c r="V38" i="16"/>
  <c r="D176" i="16"/>
  <c r="D152" i="16"/>
  <c r="S160" i="16"/>
  <c r="D172" i="16"/>
  <c r="I44" i="16"/>
  <c r="V109" i="16"/>
  <c r="E27" i="16"/>
  <c r="V30" i="16"/>
  <c r="I18" i="16"/>
  <c r="D207" i="16"/>
  <c r="I72" i="16"/>
  <c r="R12" i="16"/>
  <c r="S128" i="16"/>
  <c r="R133" i="16"/>
  <c r="D13" i="16"/>
  <c r="E127" i="16"/>
  <c r="V166" i="16"/>
  <c r="I140" i="16"/>
  <c r="R127" i="16"/>
  <c r="R35" i="16"/>
  <c r="E98" i="16"/>
  <c r="D174" i="16"/>
  <c r="V16" i="16"/>
  <c r="W12" i="16"/>
  <c r="W121" i="16"/>
  <c r="I76" i="16"/>
  <c r="D48" i="16"/>
  <c r="W21" i="16"/>
  <c r="W27" i="16"/>
  <c r="D110" i="16"/>
  <c r="E89" i="16"/>
  <c r="I116" i="16"/>
  <c r="I142" i="16"/>
  <c r="I160" i="16"/>
  <c r="W133" i="16"/>
  <c r="E29" i="16"/>
  <c r="R23" i="16"/>
  <c r="E83" i="16"/>
  <c r="E91" i="16"/>
  <c r="S115" i="16"/>
  <c r="V139" i="16"/>
  <c r="I195" i="16"/>
  <c r="P137" i="16"/>
  <c r="S39" i="16"/>
  <c r="I192" i="16"/>
  <c r="U16" i="16"/>
  <c r="U28" i="16"/>
  <c r="Q25" i="16"/>
  <c r="E11" i="16"/>
  <c r="E175" i="16"/>
  <c r="Q151" i="16"/>
  <c r="E26" i="16"/>
  <c r="I128" i="16"/>
  <c r="R109" i="16"/>
  <c r="R121" i="16"/>
  <c r="V165" i="16"/>
  <c r="W28" i="16"/>
  <c r="E111" i="16"/>
  <c r="R104" i="16"/>
  <c r="Q113" i="16"/>
  <c r="Q107" i="16"/>
  <c r="R102" i="16"/>
  <c r="E115" i="16"/>
  <c r="S114" i="16"/>
  <c r="U14" i="16"/>
  <c r="Q24" i="16"/>
  <c r="E51" i="16"/>
  <c r="W84" i="16"/>
  <c r="W72" i="16"/>
  <c r="Q159" i="16"/>
  <c r="D62" i="16"/>
  <c r="D70" i="16"/>
  <c r="E41" i="16"/>
  <c r="V123" i="16"/>
  <c r="I155" i="16"/>
  <c r="P121" i="16"/>
  <c r="D17" i="16"/>
  <c r="D150" i="16"/>
  <c r="R153" i="16"/>
  <c r="E50" i="16"/>
  <c r="Q119" i="16"/>
  <c r="E163" i="16"/>
  <c r="V35" i="16"/>
  <c r="V17" i="16"/>
  <c r="V29" i="16"/>
  <c r="E82" i="16"/>
  <c r="I156" i="16"/>
  <c r="R151" i="16"/>
  <c r="T70" i="16"/>
  <c r="E99" i="16"/>
  <c r="S143" i="16"/>
  <c r="V145" i="16"/>
  <c r="V151" i="16"/>
  <c r="R21" i="16"/>
  <c r="S135" i="16"/>
  <c r="E22" i="16"/>
  <c r="D130" i="16"/>
  <c r="V168" i="16"/>
  <c r="P96" i="16"/>
  <c r="T100" i="16"/>
  <c r="V131" i="16"/>
  <c r="E176" i="16"/>
  <c r="E190" i="16"/>
  <c r="S127" i="16"/>
  <c r="U90" i="16"/>
  <c r="S37" i="16"/>
  <c r="D198" i="16"/>
  <c r="Q31" i="16"/>
  <c r="P60" i="16"/>
  <c r="D65" i="16"/>
  <c r="D134" i="16"/>
  <c r="W170" i="16"/>
  <c r="P169" i="16"/>
  <c r="T169" i="16"/>
  <c r="S121" i="16"/>
  <c r="V20" i="16"/>
  <c r="J11" i="16"/>
  <c r="I40" i="16"/>
  <c r="Q105" i="16"/>
  <c r="W60" i="16"/>
  <c r="W48" i="16"/>
  <c r="W150" i="16"/>
  <c r="W145" i="16"/>
  <c r="W135" i="16"/>
  <c r="T96" i="16"/>
  <c r="Q161" i="16"/>
  <c r="Q155" i="16"/>
  <c r="Q149" i="16"/>
  <c r="Q143" i="16"/>
  <c r="Q137" i="16"/>
  <c r="Q131" i="16"/>
  <c r="Q125" i="16"/>
  <c r="S44" i="16"/>
  <c r="W143" i="16"/>
  <c r="W129" i="16"/>
  <c r="W119" i="16"/>
  <c r="S105" i="16"/>
  <c r="P101" i="16"/>
  <c r="V116" i="16"/>
  <c r="P89" i="16"/>
  <c r="Q96" i="16"/>
  <c r="Q129" i="16"/>
  <c r="Q123" i="16"/>
  <c r="Q117" i="16"/>
  <c r="P92" i="16"/>
  <c r="Q132" i="16"/>
  <c r="Q120" i="16"/>
  <c r="Q111" i="16"/>
  <c r="W29" i="16"/>
  <c r="D12" i="16"/>
  <c r="I188" i="16"/>
  <c r="U22" i="16"/>
  <c r="E164" i="16"/>
  <c r="Q148" i="16"/>
  <c r="U105" i="16"/>
  <c r="P161" i="16"/>
  <c r="P155" i="16"/>
  <c r="P149" i="16"/>
  <c r="P143" i="16"/>
  <c r="AF114" i="16"/>
  <c r="AE13" i="16"/>
  <c r="AB24" i="16"/>
  <c r="AB18" i="16"/>
  <c r="AB12" i="16"/>
  <c r="AC39" i="16"/>
  <c r="AC33" i="16"/>
  <c r="AB43" i="16"/>
  <c r="T88" i="16"/>
  <c r="P147" i="16"/>
  <c r="P141" i="16"/>
  <c r="P135" i="16"/>
  <c r="P129" i="16"/>
  <c r="P123" i="16"/>
  <c r="P117" i="16"/>
  <c r="P111" i="16"/>
  <c r="Q92" i="16"/>
  <c r="AC31" i="16"/>
  <c r="AB41" i="16"/>
  <c r="AB35" i="16"/>
  <c r="W155" i="16"/>
  <c r="W144" i="16"/>
  <c r="W138" i="16"/>
  <c r="W132" i="16"/>
  <c r="T90" i="16"/>
  <c r="AC121" i="16"/>
  <c r="Q64" i="16"/>
  <c r="P58" i="16"/>
  <c r="T31" i="16"/>
  <c r="T25" i="16"/>
  <c r="Q69" i="16"/>
  <c r="Q63" i="16"/>
  <c r="Q57" i="16"/>
  <c r="V110" i="16"/>
  <c r="Q45" i="16"/>
  <c r="T68" i="16"/>
  <c r="T56" i="16"/>
  <c r="P48" i="16"/>
  <c r="U65" i="16"/>
  <c r="T29" i="16"/>
  <c r="T23" i="16"/>
  <c r="T17" i="16"/>
  <c r="U40" i="16"/>
  <c r="U34" i="16"/>
  <c r="T36" i="16"/>
  <c r="W167" i="16"/>
  <c r="T64" i="16"/>
  <c r="T52" i="16"/>
  <c r="P46" i="16"/>
  <c r="W117" i="16"/>
  <c r="D118" i="16"/>
  <c r="W154" i="16"/>
  <c r="V12" i="16"/>
  <c r="S132" i="16"/>
  <c r="D54" i="16"/>
  <c r="V146" i="16"/>
  <c r="V122" i="16"/>
  <c r="R99" i="16"/>
  <c r="R93" i="16"/>
  <c r="R87" i="16"/>
  <c r="R81" i="16"/>
  <c r="R75" i="16"/>
  <c r="P77" i="16"/>
  <c r="P99" i="16"/>
  <c r="U96" i="16"/>
  <c r="P75" i="16"/>
  <c r="U84" i="16"/>
  <c r="U82" i="16"/>
  <c r="T72" i="16"/>
  <c r="T74" i="16"/>
  <c r="R85" i="16"/>
  <c r="R79" i="16"/>
  <c r="R73" i="16"/>
  <c r="Q18" i="16"/>
  <c r="W92" i="16"/>
  <c r="E45" i="16"/>
  <c r="W63" i="16"/>
  <c r="I127" i="16"/>
  <c r="I172" i="16"/>
  <c r="V31" i="16"/>
  <c r="S167" i="16"/>
  <c r="W20" i="16"/>
  <c r="I108" i="16"/>
  <c r="D105" i="16"/>
  <c r="P150" i="16"/>
  <c r="Q169" i="16"/>
  <c r="V134" i="16"/>
  <c r="W11" i="16"/>
  <c r="D186" i="16"/>
  <c r="U18" i="16"/>
  <c r="W148" i="16"/>
  <c r="W57" i="16"/>
  <c r="W45" i="16"/>
  <c r="Q153" i="16"/>
  <c r="Q147" i="16"/>
  <c r="Q141" i="16"/>
  <c r="Q76" i="16"/>
  <c r="W136" i="16"/>
  <c r="W130" i="16"/>
  <c r="W124" i="16"/>
  <c r="W118" i="16"/>
  <c r="W112" i="16"/>
  <c r="W106" i="16"/>
  <c r="P102" i="16"/>
  <c r="P71" i="16"/>
  <c r="Q145" i="16"/>
  <c r="Q139" i="16"/>
  <c r="Q133" i="16"/>
  <c r="Q127" i="16"/>
  <c r="Q121" i="16"/>
  <c r="Q115" i="16"/>
  <c r="Q109" i="16"/>
  <c r="P16" i="16"/>
  <c r="P106" i="16"/>
  <c r="P100" i="16"/>
  <c r="P94" i="16"/>
  <c r="P88" i="16"/>
  <c r="R29" i="16"/>
  <c r="Q16" i="16"/>
  <c r="D30" i="16"/>
  <c r="D20" i="16"/>
  <c r="I196" i="16"/>
  <c r="P115" i="16"/>
  <c r="Q165" i="16"/>
  <c r="AB28" i="16"/>
  <c r="AB22" i="16"/>
  <c r="AB16" i="16"/>
  <c r="AC43" i="16"/>
  <c r="P166" i="16"/>
  <c r="P160" i="16"/>
  <c r="P154" i="16"/>
  <c r="P148" i="16"/>
  <c r="P142" i="16"/>
  <c r="P136" i="16"/>
  <c r="P130" i="16"/>
  <c r="P124" i="16"/>
  <c r="S60" i="16"/>
  <c r="AB14" i="16"/>
  <c r="AC41" i="16"/>
  <c r="AC35" i="16"/>
  <c r="AC29" i="16"/>
  <c r="AB39" i="16"/>
  <c r="AB33" i="16"/>
  <c r="W151" i="16"/>
  <c r="P134" i="16"/>
  <c r="P128" i="16"/>
  <c r="P122" i="16"/>
  <c r="P116" i="16"/>
  <c r="P110" i="16"/>
  <c r="Q166" i="16"/>
  <c r="Q160" i="16"/>
  <c r="Q154" i="16"/>
  <c r="T146" i="16"/>
  <c r="U163" i="16"/>
  <c r="Q61" i="16"/>
  <c r="Q55" i="16"/>
  <c r="Q49" i="16"/>
  <c r="Q43" i="16"/>
  <c r="W44" i="16"/>
  <c r="P68" i="16"/>
  <c r="P56" i="16"/>
  <c r="T30" i="16"/>
  <c r="T24" i="16"/>
  <c r="T18" i="16"/>
  <c r="T12" i="16"/>
  <c r="P55" i="16"/>
  <c r="Q53" i="16"/>
  <c r="Q47" i="16"/>
  <c r="Q41" i="16"/>
  <c r="W153" i="16"/>
  <c r="P50" i="16"/>
  <c r="P44" i="16"/>
  <c r="AE28" i="16"/>
  <c r="AE22" i="16"/>
  <c r="T16" i="16"/>
  <c r="U39" i="16"/>
  <c r="U33" i="16"/>
  <c r="T35" i="16"/>
  <c r="I92" i="16"/>
  <c r="AB20" i="16"/>
  <c r="E17" i="16"/>
  <c r="W165" i="16"/>
  <c r="U30" i="16"/>
  <c r="W142" i="16"/>
  <c r="W147" i="16"/>
  <c r="W107" i="16"/>
  <c r="U100" i="16"/>
  <c r="P83" i="16"/>
  <c r="U88" i="16"/>
  <c r="AH79" i="16"/>
  <c r="R98" i="16"/>
  <c r="R92" i="16"/>
  <c r="R86" i="16"/>
  <c r="R80" i="16"/>
  <c r="R74" i="16"/>
  <c r="W99" i="16"/>
  <c r="W93" i="16"/>
  <c r="T138" i="16"/>
  <c r="U92" i="16"/>
  <c r="U98" i="16"/>
  <c r="U80" i="16"/>
  <c r="U74" i="16"/>
  <c r="W68" i="16"/>
  <c r="W62" i="16"/>
  <c r="W56" i="16"/>
  <c r="Q80" i="16"/>
  <c r="W97" i="16"/>
  <c r="W91" i="16"/>
  <c r="W85" i="16"/>
  <c r="W79" i="16"/>
  <c r="W73" i="16"/>
  <c r="Q68" i="16"/>
  <c r="Q62" i="16"/>
  <c r="W98" i="16"/>
  <c r="AC108" i="16"/>
  <c r="Q102" i="16"/>
  <c r="S65" i="16"/>
  <c r="AB56" i="16"/>
  <c r="AF35" i="16"/>
  <c r="AH26" i="16"/>
  <c r="AI30" i="16"/>
  <c r="AB34" i="16"/>
  <c r="Q51" i="16"/>
  <c r="AH105" i="16"/>
  <c r="T124" i="16"/>
  <c r="U157" i="16"/>
  <c r="T82" i="16"/>
  <c r="P23" i="16"/>
  <c r="S87" i="16"/>
  <c r="Q108" i="16"/>
  <c r="R97" i="16"/>
  <c r="U128" i="16"/>
  <c r="AF115" i="16"/>
  <c r="T50" i="16"/>
  <c r="AC59" i="16"/>
  <c r="V63" i="16"/>
  <c r="AB62" i="16"/>
  <c r="AD111" i="16"/>
  <c r="Q101" i="16"/>
  <c r="AG66" i="16"/>
  <c r="P86" i="16"/>
  <c r="Q126" i="16"/>
  <c r="Q114" i="16"/>
  <c r="S109" i="16"/>
  <c r="V108" i="16"/>
  <c r="S106" i="16"/>
  <c r="V28" i="16"/>
  <c r="Q22" i="16"/>
  <c r="P95" i="16"/>
  <c r="P112" i="16"/>
  <c r="P164" i="16"/>
  <c r="P158" i="16"/>
  <c r="P152" i="16"/>
  <c r="P146" i="16"/>
  <c r="P140" i="16"/>
  <c r="AE16" i="16"/>
  <c r="AB27" i="16"/>
  <c r="AB19" i="16"/>
  <c r="W131" i="16"/>
  <c r="AB44" i="16"/>
  <c r="AB32" i="16"/>
  <c r="AC128" i="16"/>
  <c r="AC122" i="16"/>
  <c r="AI12" i="16"/>
  <c r="P144" i="16"/>
  <c r="P138" i="16"/>
  <c r="P132" i="16"/>
  <c r="P126" i="16"/>
  <c r="P120" i="16"/>
  <c r="P114" i="16"/>
  <c r="P108" i="16"/>
  <c r="AB30" i="16"/>
  <c r="AC126" i="16"/>
  <c r="V144" i="16"/>
  <c r="U86" i="16"/>
  <c r="V120" i="16"/>
  <c r="V106" i="16"/>
  <c r="W158" i="16"/>
  <c r="AH91" i="16"/>
  <c r="AG30" i="16"/>
  <c r="AG119" i="16"/>
  <c r="P64" i="16"/>
  <c r="P52" i="16"/>
  <c r="T28" i="16"/>
  <c r="S48" i="16"/>
  <c r="Q66" i="16"/>
  <c r="Q60" i="16"/>
  <c r="Q54" i="16"/>
  <c r="Q48" i="16"/>
  <c r="Q42" i="16"/>
  <c r="T62" i="16"/>
  <c r="P51" i="16"/>
  <c r="T60" i="16"/>
  <c r="T32" i="16"/>
  <c r="T26" i="16"/>
  <c r="T20" i="16"/>
  <c r="T14" i="16"/>
  <c r="U37" i="16"/>
  <c r="T39" i="16"/>
  <c r="T33" i="16"/>
  <c r="P20" i="16"/>
  <c r="T58" i="16"/>
  <c r="P49" i="16"/>
  <c r="P43" i="16"/>
  <c r="AE27" i="16"/>
  <c r="S155" i="16"/>
  <c r="E183" i="16"/>
  <c r="Q20" i="16"/>
  <c r="E152" i="16"/>
  <c r="E25" i="16"/>
  <c r="V136" i="16"/>
  <c r="V112" i="16"/>
  <c r="R96" i="16"/>
  <c r="R90" i="16"/>
  <c r="R84" i="16"/>
  <c r="R78" i="16"/>
  <c r="P80" i="16"/>
  <c r="P74" i="16"/>
  <c r="U99" i="16"/>
  <c r="U93" i="16"/>
  <c r="U87" i="16"/>
  <c r="U81" i="16"/>
  <c r="U75" i="16"/>
  <c r="W69" i="16"/>
  <c r="Q67" i="16"/>
  <c r="R82" i="16"/>
  <c r="R76" i="16"/>
  <c r="W101" i="16"/>
  <c r="W95" i="16"/>
  <c r="E63" i="16"/>
  <c r="V118" i="16"/>
  <c r="Q17" i="16"/>
  <c r="I164" i="16"/>
  <c r="V33" i="16"/>
  <c r="W141" i="16"/>
  <c r="V157" i="16"/>
  <c r="I100" i="16"/>
  <c r="S141" i="16"/>
  <c r="V140" i="16"/>
  <c r="T34" i="16"/>
  <c r="I84" i="16"/>
  <c r="E123" i="16"/>
  <c r="S130" i="16"/>
  <c r="D194" i="16"/>
  <c r="Q28" i="16"/>
  <c r="P54" i="16"/>
  <c r="W51" i="16"/>
  <c r="P70" i="16"/>
  <c r="Q150" i="16"/>
  <c r="Q144" i="16"/>
  <c r="Q138" i="16"/>
  <c r="W166" i="16"/>
  <c r="W152" i="16"/>
  <c r="W157" i="16"/>
  <c r="W137" i="16"/>
  <c r="W127" i="16"/>
  <c r="W113" i="16"/>
  <c r="P105" i="16"/>
  <c r="T80" i="16"/>
  <c r="AG116" i="16"/>
  <c r="Q142" i="16"/>
  <c r="Q136" i="16"/>
  <c r="Q130" i="16"/>
  <c r="Q124" i="16"/>
  <c r="Q118" i="16"/>
  <c r="Q112" i="16"/>
  <c r="W105" i="16"/>
  <c r="W111" i="16"/>
  <c r="V148" i="16"/>
  <c r="P97" i="16"/>
  <c r="W162" i="16"/>
  <c r="V155" i="16"/>
  <c r="P153" i="16"/>
  <c r="I141" i="16"/>
  <c r="D46" i="16"/>
  <c r="V107" i="16"/>
  <c r="Q167" i="16"/>
  <c r="P109" i="16"/>
  <c r="V124" i="16"/>
  <c r="AB25" i="16"/>
  <c r="AB15" i="16"/>
  <c r="AC36" i="16"/>
  <c r="AB40" i="16"/>
  <c r="P163" i="16"/>
  <c r="P157" i="16"/>
  <c r="P151" i="16"/>
  <c r="P145" i="16"/>
  <c r="P139" i="16"/>
  <c r="P133" i="16"/>
  <c r="P127" i="16"/>
  <c r="T92" i="16"/>
  <c r="AC44" i="16"/>
  <c r="AC32" i="16"/>
  <c r="AB36" i="16"/>
  <c r="P87" i="16"/>
  <c r="V152" i="16"/>
  <c r="V138" i="16"/>
  <c r="V128" i="16"/>
  <c r="AF122" i="16"/>
  <c r="P131" i="16"/>
  <c r="P125" i="16"/>
  <c r="P119" i="16"/>
  <c r="P113" i="16"/>
  <c r="P107" i="16"/>
  <c r="Q163" i="16"/>
  <c r="Q157" i="16"/>
  <c r="T98" i="16"/>
  <c r="AC14" i="16"/>
  <c r="V142" i="16"/>
  <c r="Q58" i="16"/>
  <c r="Q52" i="16"/>
  <c r="Q46" i="16"/>
  <c r="W47" i="16"/>
  <c r="W41" i="16"/>
  <c r="P62" i="16"/>
  <c r="U12" i="16"/>
  <c r="T27" i="16"/>
  <c r="T21" i="16"/>
  <c r="T15" i="16"/>
  <c r="U38" i="16"/>
  <c r="S72" i="16"/>
  <c r="Q50" i="16"/>
  <c r="Q44" i="16"/>
  <c r="T66" i="16"/>
  <c r="T54" i="16"/>
  <c r="P47" i="16"/>
  <c r="P41" i="16"/>
  <c r="AE25" i="16"/>
  <c r="T19" i="16"/>
  <c r="T13" i="16"/>
  <c r="U36" i="16"/>
  <c r="T38" i="16"/>
  <c r="T170" i="16"/>
  <c r="S117" i="16"/>
  <c r="E19" i="16"/>
  <c r="S122" i="16"/>
  <c r="E191" i="16"/>
  <c r="Q26" i="16"/>
  <c r="W159" i="16"/>
  <c r="W140" i="16"/>
  <c r="U103" i="16"/>
  <c r="U97" i="16"/>
  <c r="U91" i="16"/>
  <c r="U85" i="16"/>
  <c r="R101" i="16"/>
  <c r="R95" i="16"/>
  <c r="R89" i="16"/>
  <c r="R83" i="16"/>
  <c r="R77" i="16"/>
  <c r="W102" i="16"/>
  <c r="W96" i="16"/>
  <c r="W90" i="16"/>
  <c r="V97" i="16"/>
  <c r="U89" i="16"/>
  <c r="U83" i="16"/>
  <c r="U77" i="16"/>
  <c r="W71" i="16"/>
  <c r="W65" i="16"/>
  <c r="W59" i="16"/>
  <c r="W53" i="16"/>
  <c r="W100" i="16"/>
  <c r="W94" i="16"/>
  <c r="W88" i="16"/>
  <c r="R33" i="16"/>
  <c r="W76" i="16"/>
  <c r="Q71" i="16"/>
  <c r="Q65" i="16"/>
  <c r="Q59" i="16"/>
  <c r="S97" i="16"/>
  <c r="U68" i="16"/>
  <c r="AD95" i="16"/>
  <c r="AI97" i="16"/>
  <c r="AF15" i="16"/>
  <c r="T126" i="16"/>
  <c r="U159" i="16"/>
  <c r="AG44" i="16"/>
  <c r="AF31" i="16"/>
  <c r="AG124" i="16"/>
  <c r="AH102" i="16"/>
  <c r="AH24" i="16"/>
  <c r="AH44" i="16"/>
  <c r="AI80" i="16"/>
  <c r="AC52" i="16"/>
  <c r="AC98" i="16"/>
  <c r="R103" i="16"/>
  <c r="R91" i="16"/>
  <c r="V100" i="16"/>
  <c r="AB129" i="16"/>
  <c r="AF28" i="16"/>
  <c r="AF45" i="16"/>
  <c r="AC25" i="16"/>
  <c r="AD57" i="16"/>
  <c r="AC120" i="16"/>
  <c r="V48" i="16"/>
  <c r="Q88" i="16"/>
  <c r="P53" i="16"/>
  <c r="S99" i="16"/>
  <c r="U70" i="16"/>
  <c r="T110" i="16"/>
  <c r="U143" i="16"/>
  <c r="AF44" i="16"/>
  <c r="AG117" i="16"/>
  <c r="AF127" i="16"/>
  <c r="AE102" i="16"/>
  <c r="AI41" i="16"/>
  <c r="AI130" i="16"/>
  <c r="AC65" i="16"/>
  <c r="AF57" i="16"/>
  <c r="AC82" i="16"/>
  <c r="AE53" i="16"/>
  <c r="G121" i="16"/>
  <c r="AH89" i="16"/>
  <c r="T116" i="16"/>
  <c r="U149" i="16"/>
  <c r="Q84" i="16"/>
  <c r="P15" i="16"/>
  <c r="S79" i="16"/>
  <c r="U50" i="16"/>
  <c r="U41" i="16"/>
  <c r="AI23" i="16"/>
  <c r="AC71" i="16"/>
  <c r="AF69" i="16"/>
  <c r="AE21" i="16"/>
  <c r="AB26" i="16"/>
  <c r="AB74" i="16"/>
  <c r="Q34" i="16"/>
  <c r="T75" i="16"/>
  <c r="U113" i="16"/>
  <c r="V76" i="16"/>
  <c r="AD106" i="16"/>
  <c r="AG37" i="16"/>
  <c r="AF129" i="16"/>
  <c r="AD28" i="16"/>
  <c r="AI92" i="16"/>
  <c r="AF78" i="16"/>
  <c r="AI43" i="16"/>
  <c r="AC119" i="16"/>
  <c r="AE105" i="16"/>
  <c r="U141" i="16"/>
  <c r="Q36" i="16"/>
  <c r="U42" i="16"/>
  <c r="J151" i="16"/>
  <c r="AH16" i="16"/>
  <c r="AC73" i="16"/>
  <c r="AC90" i="16"/>
  <c r="AE52" i="16"/>
  <c r="P13" i="16"/>
  <c r="AE15" i="16"/>
  <c r="Q13" i="16"/>
  <c r="U142" i="16"/>
  <c r="AE100" i="16"/>
  <c r="AF55" i="16"/>
  <c r="AI28" i="16"/>
  <c r="AF16" i="16"/>
  <c r="AC47" i="16"/>
  <c r="V60" i="16"/>
  <c r="AB120" i="16"/>
  <c r="AD92" i="16"/>
  <c r="AI115" i="16"/>
  <c r="AF109" i="16"/>
  <c r="AF100" i="16"/>
  <c r="AH103" i="16"/>
  <c r="Q89" i="16"/>
  <c r="AC83" i="16"/>
  <c r="AC30" i="16"/>
  <c r="T168" i="16"/>
  <c r="T139" i="16"/>
  <c r="AG50" i="16"/>
  <c r="J208" i="16"/>
  <c r="S100" i="16"/>
  <c r="AB126" i="16"/>
  <c r="AD98" i="16"/>
  <c r="AF25" i="16"/>
  <c r="AG29" i="16"/>
  <c r="V69" i="16"/>
  <c r="AB11" i="16"/>
  <c r="AC22" i="16"/>
  <c r="AI42" i="16"/>
  <c r="AC42" i="16"/>
  <c r="AP11" i="16"/>
  <c r="AF80" i="16"/>
  <c r="T78" i="16"/>
  <c r="S69" i="16"/>
  <c r="AB72" i="16"/>
  <c r="AF111" i="16"/>
  <c r="AB127" i="16"/>
  <c r="AI33" i="16"/>
  <c r="AI122" i="16"/>
  <c r="AC57" i="16"/>
  <c r="V70" i="16"/>
  <c r="AE74" i="16"/>
  <c r="AB76" i="16"/>
  <c r="AB58" i="16"/>
  <c r="P26" i="16"/>
  <c r="P34" i="16"/>
  <c r="AE90" i="16"/>
  <c r="Q99" i="16"/>
  <c r="U134" i="16"/>
  <c r="W104" i="16"/>
  <c r="AE37" i="16"/>
  <c r="K27" i="16"/>
  <c r="J39" i="16"/>
  <c r="J204" i="16"/>
  <c r="J164" i="16"/>
  <c r="J140" i="16"/>
  <c r="J96" i="16"/>
  <c r="U150" i="16"/>
  <c r="AD20" i="16"/>
  <c r="AH17" i="16"/>
  <c r="AD60" i="16"/>
  <c r="T94" i="16"/>
  <c r="Q90" i="16"/>
  <c r="V75" i="16"/>
  <c r="T118" i="16"/>
  <c r="AG36" i="16"/>
  <c r="R53" i="16"/>
  <c r="AD63" i="16"/>
  <c r="K168" i="16"/>
  <c r="H69" i="16"/>
  <c r="T148" i="16"/>
  <c r="Q100" i="16"/>
  <c r="S43" i="16"/>
  <c r="V79" i="16"/>
  <c r="S82" i="16"/>
  <c r="S73" i="16"/>
  <c r="U44" i="16"/>
  <c r="AI102" i="16"/>
  <c r="AC74" i="16"/>
  <c r="AG120" i="16"/>
  <c r="AH94" i="16"/>
  <c r="AH20" i="16"/>
  <c r="P82" i="16"/>
  <c r="U101" i="16"/>
  <c r="T79" i="16"/>
  <c r="U117" i="16"/>
  <c r="T161" i="16"/>
  <c r="AG11" i="16"/>
  <c r="AG41" i="16"/>
  <c r="V52" i="16"/>
  <c r="AD84" i="16"/>
  <c r="AD102" i="16"/>
  <c r="AE33" i="16"/>
  <c r="AF120" i="16"/>
  <c r="T132" i="16"/>
  <c r="U165" i="16"/>
  <c r="AH95" i="16"/>
  <c r="P31" i="16"/>
  <c r="S95" i="16"/>
  <c r="U66" i="16"/>
  <c r="U57" i="16"/>
  <c r="T49" i="16"/>
  <c r="AI86" i="16"/>
  <c r="AC58" i="16"/>
  <c r="AF119" i="16"/>
  <c r="AG108" i="16"/>
  <c r="AI37" i="16"/>
  <c r="AI126" i="16"/>
  <c r="AU28" i="16"/>
  <c r="AE76" i="16"/>
  <c r="S62" i="16"/>
  <c r="P57" i="16"/>
  <c r="AQ12" i="16"/>
  <c r="AH81" i="16"/>
  <c r="T112" i="16"/>
  <c r="U145" i="16"/>
  <c r="U136" i="16"/>
  <c r="U107" i="16"/>
  <c r="AG109" i="16"/>
  <c r="AE106" i="16"/>
  <c r="Q170" i="16"/>
  <c r="P159" i="16"/>
  <c r="AF75" i="16"/>
  <c r="AE62" i="16"/>
  <c r="AI113" i="16"/>
  <c r="T93" i="16"/>
  <c r="Q87" i="16"/>
  <c r="V94" i="16"/>
  <c r="T137" i="16"/>
  <c r="U58" i="16"/>
  <c r="AR20" i="16"/>
  <c r="AD123" i="16"/>
  <c r="AF95" i="16"/>
  <c r="T81" i="16"/>
  <c r="AE88" i="16"/>
  <c r="AD72" i="16"/>
  <c r="P14" i="16"/>
  <c r="T163" i="16"/>
  <c r="P32" i="16"/>
  <c r="T125" i="16"/>
  <c r="AI22" i="16"/>
  <c r="AG43" i="16"/>
  <c r="V85" i="16"/>
  <c r="S88" i="16"/>
  <c r="AB114" i="16"/>
  <c r="AD86" i="16"/>
  <c r="AD29" i="16"/>
  <c r="V55" i="16"/>
  <c r="AC17" i="16"/>
  <c r="AB46" i="16"/>
  <c r="AD49" i="16"/>
  <c r="AF104" i="16"/>
  <c r="AF118" i="16"/>
  <c r="Q93" i="16"/>
  <c r="AE110" i="16"/>
  <c r="S55" i="16"/>
  <c r="V91" i="16"/>
  <c r="S94" i="16"/>
  <c r="T134" i="16"/>
  <c r="U104" i="16"/>
  <c r="AF19" i="16"/>
  <c r="AF39" i="16"/>
  <c r="AF70" i="16"/>
  <c r="AE60" i="16"/>
  <c r="S46" i="16"/>
  <c r="P21" i="16"/>
  <c r="G169" i="16"/>
  <c r="T91" i="16"/>
  <c r="U158" i="16"/>
  <c r="U129" i="16"/>
  <c r="U120" i="16"/>
  <c r="V92" i="16"/>
  <c r="AH100" i="16"/>
  <c r="AB121" i="16"/>
  <c r="T42" i="16"/>
  <c r="AF20" i="16"/>
  <c r="AC51" i="16"/>
  <c r="V64" i="16"/>
  <c r="AG89" i="16"/>
  <c r="AE42" i="16"/>
  <c r="AE39" i="16"/>
  <c r="AE36" i="16"/>
  <c r="AE41" i="16"/>
  <c r="W86" i="16"/>
  <c r="W80" i="16"/>
  <c r="W74" i="16"/>
  <c r="U76" i="16"/>
  <c r="W70" i="16"/>
  <c r="W64" i="16"/>
  <c r="W58" i="16"/>
  <c r="W52" i="16"/>
  <c r="W46" i="16"/>
  <c r="P72" i="16"/>
  <c r="S64" i="16"/>
  <c r="AD77" i="16"/>
  <c r="AI79" i="16"/>
  <c r="AF94" i="16"/>
  <c r="AC97" i="16"/>
  <c r="AB42" i="16"/>
  <c r="AF42" i="16"/>
  <c r="AG115" i="16"/>
  <c r="AC28" i="16"/>
  <c r="AH15" i="16"/>
  <c r="AI39" i="16"/>
  <c r="AI128" i="16"/>
  <c r="AC115" i="16"/>
  <c r="G81" i="16"/>
  <c r="AC80" i="16"/>
  <c r="S66" i="16"/>
  <c r="P65" i="16"/>
  <c r="R100" i="16"/>
  <c r="U169" i="16"/>
  <c r="AI109" i="16"/>
  <c r="G179" i="16"/>
  <c r="P30" i="16"/>
  <c r="Q98" i="16"/>
  <c r="T48" i="16"/>
  <c r="V101" i="16"/>
  <c r="AB130" i="16"/>
  <c r="AD53" i="16"/>
  <c r="S81" i="16"/>
  <c r="U52" i="16"/>
  <c r="AD79" i="16"/>
  <c r="AI81" i="16"/>
  <c r="AG128" i="16"/>
  <c r="AE108" i="16"/>
  <c r="AC12" i="16"/>
  <c r="AI32" i="16"/>
  <c r="AH39" i="16"/>
  <c r="AI112" i="16"/>
  <c r="AH109" i="16"/>
  <c r="G72" i="16"/>
  <c r="AE64" i="16"/>
  <c r="S50" i="16"/>
  <c r="P25" i="16"/>
  <c r="G113" i="16"/>
  <c r="H131" i="16"/>
  <c r="U131" i="16"/>
  <c r="AF32" i="16"/>
  <c r="AF121" i="16"/>
  <c r="U61" i="16"/>
  <c r="T55" i="16"/>
  <c r="AI90" i="16"/>
  <c r="AC62" i="16"/>
  <c r="AC53" i="16"/>
  <c r="V66" i="16"/>
  <c r="AE70" i="16"/>
  <c r="AB68" i="16"/>
  <c r="AE18" i="16"/>
  <c r="AB23" i="16"/>
  <c r="AI15" i="16"/>
  <c r="AF53" i="16"/>
  <c r="AD108" i="16"/>
  <c r="AD124" i="16"/>
  <c r="AF87" i="16"/>
  <c r="AF83" i="16"/>
  <c r="Q35" i="16"/>
  <c r="AH40" i="16"/>
  <c r="AF126" i="16"/>
  <c r="T149" i="16"/>
  <c r="T61" i="16"/>
  <c r="AI17" i="16"/>
  <c r="U108" i="16"/>
  <c r="V80" i="16"/>
  <c r="AH76" i="16"/>
  <c r="AD110" i="16"/>
  <c r="AD101" i="16"/>
  <c r="AI103" i="16"/>
  <c r="AD117" i="16"/>
  <c r="AF89" i="16"/>
  <c r="V43" i="16"/>
  <c r="AH21" i="16"/>
  <c r="AD66" i="16"/>
  <c r="AQ20" i="16"/>
  <c r="AP15" i="16"/>
  <c r="Q79" i="16"/>
  <c r="U114" i="16"/>
  <c r="V86" i="16"/>
  <c r="T158" i="16"/>
  <c r="T129" i="16"/>
  <c r="AI26" i="16"/>
  <c r="AF14" i="16"/>
  <c r="AG38" i="16"/>
  <c r="AG127" i="16"/>
  <c r="V49" i="16"/>
  <c r="AH27" i="16"/>
  <c r="AD81" i="16"/>
  <c r="AI83" i="16"/>
  <c r="AF98" i="16"/>
  <c r="AC101" i="16"/>
  <c r="U144" i="16"/>
  <c r="U115" i="16"/>
  <c r="AG118" i="16"/>
  <c r="AH90" i="16"/>
  <c r="U45" i="16"/>
  <c r="AI27" i="16"/>
  <c r="AC75" i="16"/>
  <c r="AC46" i="16"/>
  <c r="AF59" i="16"/>
  <c r="V50" i="16"/>
  <c r="AE54" i="16"/>
  <c r="AD73" i="16"/>
  <c r="AD127" i="16"/>
  <c r="AF99" i="16"/>
  <c r="T85" i="16"/>
  <c r="AE92" i="16"/>
  <c r="G123" i="16"/>
  <c r="AN23" i="16"/>
  <c r="AN17" i="16"/>
  <c r="AO25" i="16"/>
  <c r="AO19" i="16"/>
  <c r="AO13" i="16"/>
  <c r="AB115" i="16"/>
  <c r="AI110" i="16"/>
  <c r="T117" i="16"/>
  <c r="AG35" i="16"/>
  <c r="S80" i="16"/>
  <c r="AD78" i="16"/>
  <c r="AC72" i="16"/>
  <c r="AC89" i="16"/>
  <c r="AH38" i="16"/>
  <c r="AQ17" i="16"/>
  <c r="G173" i="16"/>
  <c r="G101" i="16"/>
  <c r="G53" i="16"/>
  <c r="H186" i="16"/>
  <c r="AH19" i="16"/>
  <c r="AC104" i="16"/>
  <c r="Q94" i="16"/>
  <c r="S61" i="16"/>
  <c r="S56" i="16"/>
  <c r="P27" i="16"/>
  <c r="S91" i="16"/>
  <c r="U62" i="16"/>
  <c r="U164" i="16"/>
  <c r="U135" i="16"/>
  <c r="AF36" i="16"/>
  <c r="P85" i="16"/>
  <c r="P73" i="16"/>
  <c r="AH80" i="16"/>
  <c r="AH33" i="16"/>
  <c r="AF67" i="16"/>
  <c r="AE58" i="16"/>
  <c r="AD68" i="16"/>
  <c r="T159" i="16"/>
  <c r="Q83" i="16"/>
  <c r="V90" i="16"/>
  <c r="AG62" i="16"/>
  <c r="AH14" i="16"/>
  <c r="AH34" i="16"/>
  <c r="AC123" i="16"/>
  <c r="AP28" i="16"/>
  <c r="AC88" i="16"/>
  <c r="Q74" i="16"/>
  <c r="S45" i="16"/>
  <c r="P28" i="16"/>
  <c r="Q40" i="16"/>
  <c r="S75" i="16"/>
  <c r="U46" i="16"/>
  <c r="U148" i="16"/>
  <c r="U119" i="16"/>
  <c r="AG122" i="16"/>
  <c r="AH98" i="16"/>
  <c r="AE29" i="16"/>
  <c r="AI76" i="16"/>
  <c r="AC48" i="16"/>
  <c r="AC94" i="16"/>
  <c r="AE65" i="16"/>
  <c r="AH43" i="16"/>
  <c r="AI116" i="16"/>
  <c r="AF116" i="16"/>
  <c r="AC40" i="16"/>
  <c r="T87" i="16"/>
  <c r="U154" i="16"/>
  <c r="U125" i="16"/>
  <c r="P63" i="16"/>
  <c r="P162" i="16"/>
  <c r="AH83" i="16"/>
  <c r="U51" i="16"/>
  <c r="U124" i="16"/>
  <c r="AH108" i="16"/>
  <c r="AB116" i="16"/>
  <c r="AI111" i="16"/>
  <c r="V59" i="16"/>
  <c r="AB54" i="16"/>
  <c r="AD48" i="16"/>
  <c r="AB124" i="16"/>
  <c r="AD96" i="16"/>
  <c r="AI119" i="16"/>
  <c r="AD112" i="16"/>
  <c r="V67" i="16"/>
  <c r="AH28" i="16"/>
  <c r="AB70" i="16"/>
  <c r="AD61" i="16"/>
  <c r="AC38" i="16"/>
  <c r="W168" i="16"/>
  <c r="T143" i="16"/>
  <c r="AH99" i="16"/>
  <c r="S67" i="16"/>
  <c r="V103" i="16"/>
  <c r="V74" i="16"/>
  <c r="AF46" i="16"/>
  <c r="H145" i="16"/>
  <c r="AG33" i="16"/>
  <c r="AF47" i="16"/>
  <c r="V44" i="16"/>
  <c r="AD105" i="16"/>
  <c r="AI107" i="16"/>
  <c r="AD121" i="16"/>
  <c r="AF93" i="16"/>
  <c r="AF84" i="16"/>
  <c r="T86" i="16"/>
  <c r="Q73" i="16"/>
  <c r="AE51" i="16"/>
  <c r="AC125" i="16"/>
  <c r="T152" i="16"/>
  <c r="T123" i="16"/>
  <c r="AF54" i="16"/>
  <c r="AC61" i="16"/>
  <c r="AF49" i="16"/>
  <c r="AC78" i="16"/>
  <c r="AE49" i="16"/>
  <c r="AI129" i="16"/>
  <c r="AD122" i="16"/>
  <c r="AH85" i="16"/>
  <c r="AC114" i="16"/>
  <c r="Q103" i="16"/>
  <c r="U138" i="16"/>
  <c r="U109" i="16"/>
  <c r="Q37" i="16"/>
  <c r="T153" i="16"/>
  <c r="T69" i="16"/>
  <c r="AI21" i="16"/>
  <c r="AT11" i="16"/>
  <c r="AD58" i="16"/>
  <c r="J103" i="16"/>
  <c r="J61" i="16"/>
  <c r="J152" i="16"/>
  <c r="H35" i="16"/>
  <c r="H210" i="16"/>
  <c r="AD114" i="16"/>
  <c r="AS27" i="16"/>
  <c r="AF33" i="16"/>
  <c r="AC19" i="16"/>
  <c r="AI91" i="16"/>
  <c r="AF77" i="16"/>
  <c r="S57" i="16"/>
  <c r="T107" i="16"/>
  <c r="H141" i="16"/>
  <c r="AI71" i="16"/>
  <c r="AN20" i="16"/>
  <c r="AN14" i="16"/>
  <c r="AN13" i="16"/>
  <c r="G141" i="16"/>
  <c r="G115" i="16"/>
  <c r="G91" i="16"/>
  <c r="G67" i="16"/>
  <c r="G43" i="16"/>
  <c r="J107" i="16"/>
  <c r="G183" i="16"/>
  <c r="G149" i="16"/>
  <c r="G194" i="16"/>
  <c r="G170" i="16"/>
  <c r="G146" i="16"/>
  <c r="G122" i="16"/>
  <c r="G98" i="16"/>
  <c r="G74" i="16"/>
  <c r="G50" i="16"/>
  <c r="G26" i="16"/>
  <c r="G31" i="16"/>
  <c r="G201" i="16"/>
  <c r="G165" i="16"/>
  <c r="G206" i="16"/>
  <c r="G182" i="16"/>
  <c r="H68" i="16"/>
  <c r="N114" i="8"/>
  <c r="F41" i="16"/>
  <c r="O109" i="8"/>
  <c r="AS13" i="16"/>
  <c r="AT17" i="16"/>
  <c r="AS15" i="16"/>
  <c r="J20" i="16"/>
  <c r="AC64" i="16"/>
  <c r="AC81" i="16"/>
  <c r="AH30" i="16"/>
  <c r="AE11" i="16"/>
  <c r="T108" i="16"/>
  <c r="S68" i="16"/>
  <c r="U71" i="16"/>
  <c r="AE84" i="16"/>
  <c r="AH86" i="16"/>
  <c r="AH36" i="16"/>
  <c r="AF73" i="16"/>
  <c r="AE61" i="16"/>
  <c r="P67" i="16"/>
  <c r="AS25" i="16"/>
  <c r="AC130" i="16"/>
  <c r="AS19" i="16"/>
  <c r="V105" i="16"/>
  <c r="AI16" i="16"/>
  <c r="G17" i="16"/>
  <c r="AD76" i="16"/>
  <c r="P18" i="16"/>
  <c r="T167" i="16"/>
  <c r="AE78" i="16"/>
  <c r="Q91" i="16"/>
  <c r="U126" i="16"/>
  <c r="V98" i="16"/>
  <c r="V89" i="16"/>
  <c r="S92" i="16"/>
  <c r="AB118" i="16"/>
  <c r="AD90" i="16"/>
  <c r="AF17" i="16"/>
  <c r="AF37" i="16"/>
  <c r="V61" i="16"/>
  <c r="AC23" i="16"/>
  <c r="AI57" i="16"/>
  <c r="AF108" i="16"/>
  <c r="AC112" i="16"/>
  <c r="Q97" i="16"/>
  <c r="AC99" i="16"/>
  <c r="AB13" i="16"/>
  <c r="P35" i="16"/>
  <c r="T147" i="16"/>
  <c r="T162" i="16"/>
  <c r="T109" i="16"/>
  <c r="AF23" i="16"/>
  <c r="AF43" i="16"/>
  <c r="S101" i="16"/>
  <c r="U72" i="16"/>
  <c r="AD99" i="16"/>
  <c r="AI101" i="16"/>
  <c r="AE115" i="16"/>
  <c r="T95" i="16"/>
  <c r="U162" i="16"/>
  <c r="U133" i="16"/>
  <c r="S52" i="16"/>
  <c r="P36" i="16"/>
  <c r="U63" i="16"/>
  <c r="T59" i="16"/>
  <c r="T46" i="16"/>
  <c r="AF24" i="16"/>
  <c r="AC55" i="16"/>
  <c r="V68" i="16"/>
  <c r="AB128" i="16"/>
  <c r="AD100" i="16"/>
  <c r="AI123" i="16"/>
  <c r="AD116" i="16"/>
  <c r="AB106" i="16"/>
  <c r="AG86" i="16"/>
  <c r="AG83" i="16"/>
  <c r="AG80" i="16"/>
  <c r="AG77" i="16"/>
  <c r="AI74" i="16"/>
  <c r="T83" i="16"/>
  <c r="U121" i="16"/>
  <c r="AF11" i="16"/>
  <c r="AD62" i="16"/>
  <c r="AF88" i="16"/>
  <c r="Q77" i="16"/>
  <c r="P69" i="16"/>
  <c r="S78" i="16"/>
  <c r="U151" i="16"/>
  <c r="AG125" i="16"/>
  <c r="AT25" i="16"/>
  <c r="G97" i="16"/>
  <c r="G193" i="16"/>
  <c r="G80" i="16"/>
  <c r="T119" i="16"/>
  <c r="AI104" i="16"/>
  <c r="AC76" i="16"/>
  <c r="AF90" i="16"/>
  <c r="AC93" i="16"/>
  <c r="AC84" i="16"/>
  <c r="S70" i="16"/>
  <c r="S41" i="16"/>
  <c r="AQ16" i="16"/>
  <c r="AH97" i="16"/>
  <c r="T120" i="16"/>
  <c r="U153" i="16"/>
  <c r="P76" i="16"/>
  <c r="T154" i="16"/>
  <c r="U146" i="16"/>
  <c r="P24" i="16"/>
  <c r="U47" i="16"/>
  <c r="AI20" i="16"/>
  <c r="AF63" i="16"/>
  <c r="AB112" i="16"/>
  <c r="AD129" i="16"/>
  <c r="AC107" i="16"/>
  <c r="AF30" i="16"/>
  <c r="AF117" i="16"/>
  <c r="AC16" i="16"/>
  <c r="AI36" i="16"/>
  <c r="AI88" i="16"/>
  <c r="AC60" i="16"/>
  <c r="AC106" i="16"/>
  <c r="AC77" i="16"/>
  <c r="AE68" i="16"/>
  <c r="S54" i="16"/>
  <c r="P29" i="16"/>
  <c r="AQ13" i="16"/>
  <c r="T99" i="16"/>
  <c r="U166" i="16"/>
  <c r="U137" i="16"/>
  <c r="AG19" i="16"/>
  <c r="J63" i="16"/>
  <c r="T63" i="16"/>
  <c r="AI94" i="16"/>
  <c r="AC66" i="16"/>
  <c r="AG112" i="16"/>
  <c r="AH78" i="16"/>
  <c r="AH12" i="16"/>
  <c r="AH32" i="16"/>
  <c r="AI125" i="16"/>
  <c r="AD118" i="16"/>
  <c r="AH77" i="16"/>
  <c r="AR30" i="16"/>
  <c r="P165" i="16"/>
  <c r="Q33" i="16"/>
  <c r="V58" i="16"/>
  <c r="AB52" i="16"/>
  <c r="AF107" i="16"/>
  <c r="AE107" i="16"/>
  <c r="U122" i="16"/>
  <c r="T166" i="16"/>
  <c r="T44" i="16"/>
  <c r="AE69" i="16"/>
  <c r="U112" i="16"/>
  <c r="V84" i="16"/>
  <c r="AH84" i="16"/>
  <c r="AB113" i="16"/>
  <c r="AI24" i="16"/>
  <c r="AF12" i="16"/>
  <c r="AF71" i="16"/>
  <c r="V56" i="16"/>
  <c r="V47" i="16"/>
  <c r="AH25" i="16"/>
  <c r="AD70" i="16"/>
  <c r="AQ28" i="16"/>
  <c r="AF96" i="16"/>
  <c r="AH87" i="16"/>
  <c r="Q85" i="16"/>
  <c r="AE75" i="16"/>
  <c r="G114" i="16"/>
  <c r="T133" i="16"/>
  <c r="AC11" i="16"/>
  <c r="AF18" i="16"/>
  <c r="V93" i="16"/>
  <c r="S96" i="16"/>
  <c r="AB122" i="16"/>
  <c r="AD94" i="16"/>
  <c r="AD85" i="16"/>
  <c r="AI87" i="16"/>
  <c r="AF102" i="16"/>
  <c r="AC105" i="16"/>
  <c r="AC18" i="16"/>
  <c r="AI38" i="16"/>
  <c r="AC34" i="16"/>
  <c r="AQ18" i="16"/>
  <c r="U49" i="16"/>
  <c r="T41" i="16"/>
  <c r="AI78" i="16"/>
  <c r="AC50" i="16"/>
  <c r="AH104" i="16"/>
  <c r="AB123" i="16"/>
  <c r="AI29" i="16"/>
  <c r="AI118" i="16"/>
  <c r="AC109" i="16"/>
  <c r="AF103" i="16"/>
  <c r="T89" i="16"/>
  <c r="AE96" i="16"/>
  <c r="AB50" i="16"/>
  <c r="P22" i="16"/>
  <c r="U170" i="16"/>
  <c r="AE82" i="16"/>
  <c r="H74" i="16"/>
  <c r="H107" i="16"/>
  <c r="H83" i="16"/>
  <c r="H59" i="16"/>
  <c r="W89" i="16"/>
  <c r="W83" i="16"/>
  <c r="W77" i="16"/>
  <c r="U79" i="16"/>
  <c r="U73" i="16"/>
  <c r="W67" i="16"/>
  <c r="W61" i="16"/>
  <c r="W55" i="16"/>
  <c r="W49" i="16"/>
  <c r="W43" i="16"/>
  <c r="P66" i="16"/>
  <c r="AH107" i="16"/>
  <c r="S47" i="16"/>
  <c r="V83" i="16"/>
  <c r="S86" i="16"/>
  <c r="AI34" i="16"/>
  <c r="AP27" i="16"/>
  <c r="AC117" i="16"/>
  <c r="T144" i="16"/>
  <c r="T115" i="16"/>
  <c r="T106" i="16"/>
  <c r="U139" i="16"/>
  <c r="AF40" i="16"/>
  <c r="AG113" i="16"/>
  <c r="U69" i="16"/>
  <c r="T71" i="16"/>
  <c r="AI98" i="16"/>
  <c r="R106" i="16"/>
  <c r="R94" i="16"/>
  <c r="AI117" i="16"/>
  <c r="T97" i="16"/>
  <c r="AB66" i="16"/>
  <c r="P38" i="16"/>
  <c r="T141" i="16"/>
  <c r="AF26" i="16"/>
  <c r="V72" i="16"/>
  <c r="AF22" i="16"/>
  <c r="G104" i="16"/>
  <c r="AC92" i="16"/>
  <c r="Q78" i="16"/>
  <c r="S49" i="16"/>
  <c r="AD51" i="16"/>
  <c r="AF112" i="16"/>
  <c r="T128" i="16"/>
  <c r="U161" i="16"/>
  <c r="U152" i="16"/>
  <c r="U123" i="16"/>
  <c r="AG126" i="16"/>
  <c r="AH106" i="16"/>
  <c r="U53" i="16"/>
  <c r="T45" i="16"/>
  <c r="AI82" i="16"/>
  <c r="AC54" i="16"/>
  <c r="AB90" i="16"/>
  <c r="AI31" i="16"/>
  <c r="AI120" i="16"/>
  <c r="AF124" i="16"/>
  <c r="G200" i="16"/>
  <c r="AE72" i="16"/>
  <c r="S58" i="16"/>
  <c r="Q12" i="16"/>
  <c r="AC118" i="16"/>
  <c r="P170" i="16"/>
  <c r="U59" i="16"/>
  <c r="T51" i="16"/>
  <c r="AE24" i="16"/>
  <c r="AE12" i="16"/>
  <c r="T57" i="16"/>
  <c r="AC63" i="16"/>
  <c r="AE104" i="16"/>
  <c r="AH29" i="16"/>
  <c r="AD115" i="16"/>
  <c r="T73" i="16"/>
  <c r="AD64" i="16"/>
  <c r="T155" i="16"/>
  <c r="R45" i="16"/>
  <c r="V71" i="16"/>
  <c r="V42" i="16"/>
  <c r="AE46" i="16"/>
  <c r="AD65" i="16"/>
  <c r="AD119" i="16"/>
  <c r="AF91" i="16"/>
  <c r="T77" i="16"/>
  <c r="Q104" i="16"/>
  <c r="S71" i="16"/>
  <c r="U106" i="16"/>
  <c r="V78" i="16"/>
  <c r="T150" i="16"/>
  <c r="T121" i="16"/>
  <c r="AI18" i="16"/>
  <c r="AG39" i="16"/>
  <c r="AG74" i="16"/>
  <c r="AD109" i="16"/>
  <c r="AD80" i="16"/>
  <c r="AD125" i="16"/>
  <c r="AF97" i="16"/>
  <c r="V51" i="16"/>
  <c r="AC13" i="16"/>
  <c r="AD74" i="16"/>
  <c r="AD45" i="16"/>
  <c r="AC129" i="16"/>
  <c r="T156" i="16"/>
  <c r="T127" i="16"/>
  <c r="T84" i="16"/>
  <c r="S51" i="16"/>
  <c r="V87" i="16"/>
  <c r="S90" i="16"/>
  <c r="AD52" i="16"/>
  <c r="AH31" i="16"/>
  <c r="AD126" i="16"/>
  <c r="AH93" i="16"/>
  <c r="AS17" i="16"/>
  <c r="AE56" i="16"/>
  <c r="S42" i="16"/>
  <c r="P17" i="16"/>
  <c r="T76" i="16"/>
  <c r="T157" i="16"/>
  <c r="U43" i="16"/>
  <c r="AI25" i="16"/>
  <c r="U116" i="16"/>
  <c r="V88" i="16"/>
  <c r="AH92" i="16"/>
  <c r="AB117" i="16"/>
  <c r="AG15" i="16"/>
  <c r="AE87" i="16"/>
  <c r="AE86" i="16"/>
  <c r="AE81" i="16"/>
  <c r="K162" i="16"/>
  <c r="AG75" i="16"/>
  <c r="AH88" i="16"/>
  <c r="AH37" i="16"/>
  <c r="P37" i="16"/>
  <c r="AI14" i="16"/>
  <c r="V77" i="16"/>
  <c r="AD107" i="16"/>
  <c r="AI100" i="16"/>
  <c r="AF86" i="16"/>
  <c r="AH18" i="16"/>
  <c r="AC127" i="16"/>
  <c r="G164" i="16"/>
  <c r="G125" i="16"/>
  <c r="G77" i="16"/>
  <c r="AD43" i="16"/>
  <c r="V41" i="16"/>
  <c r="S93" i="16"/>
  <c r="U64" i="16"/>
  <c r="AD91" i="16"/>
  <c r="AI93" i="16"/>
  <c r="AI84" i="16"/>
  <c r="AC56" i="16"/>
  <c r="AC102" i="16"/>
  <c r="AE73" i="16"/>
  <c r="AI35" i="16"/>
  <c r="AI124" i="16"/>
  <c r="AC111" i="16"/>
  <c r="W123" i="16"/>
  <c r="AC116" i="16"/>
  <c r="AB111" i="16"/>
  <c r="AD128" i="16"/>
  <c r="V54" i="16"/>
  <c r="AI45" i="16"/>
  <c r="Q39" i="16"/>
  <c r="AG70" i="16"/>
  <c r="U118" i="16"/>
  <c r="AF101" i="16"/>
  <c r="T114" i="16"/>
  <c r="U147" i="16"/>
  <c r="AG32" i="16"/>
  <c r="AG121" i="16"/>
  <c r="S77" i="16"/>
  <c r="U48" i="16"/>
  <c r="AI106" i="16"/>
  <c r="AI77" i="16"/>
  <c r="AC69" i="16"/>
  <c r="AF65" i="16"/>
  <c r="AC86" i="16"/>
  <c r="AE57" i="16"/>
  <c r="AH35" i="16"/>
  <c r="AD130" i="16"/>
  <c r="AH101" i="16"/>
  <c r="AS11" i="16"/>
  <c r="AN29" i="16"/>
  <c r="P19" i="16"/>
  <c r="S83" i="16"/>
  <c r="U54" i="16"/>
  <c r="U156" i="16"/>
  <c r="U127" i="16"/>
  <c r="AG130" i="16"/>
  <c r="AF113" i="16"/>
  <c r="AH96" i="16"/>
  <c r="AB119" i="16"/>
  <c r="AH41" i="16"/>
  <c r="AI114" i="16"/>
  <c r="P168" i="16"/>
  <c r="P156" i="16"/>
  <c r="T165" i="16"/>
  <c r="T43" i="16"/>
  <c r="V96" i="16"/>
  <c r="AB125" i="16"/>
  <c r="AD88" i="16"/>
  <c r="AF105" i="16"/>
  <c r="AC21" i="16"/>
  <c r="AC70" i="16"/>
  <c r="T122" i="16"/>
  <c r="Q95" i="16"/>
  <c r="U130" i="16"/>
  <c r="V102" i="16"/>
  <c r="P33" i="16"/>
  <c r="T145" i="16"/>
  <c r="T53" i="16"/>
  <c r="AI13" i="16"/>
  <c r="AF21" i="16"/>
  <c r="AF41" i="16"/>
  <c r="V65" i="16"/>
  <c r="AC27" i="16"/>
  <c r="AD97" i="16"/>
  <c r="AI99" i="16"/>
  <c r="AD113" i="16"/>
  <c r="AF85" i="16"/>
  <c r="AI73" i="16"/>
  <c r="AB21" i="16"/>
  <c r="P39" i="16"/>
  <c r="T151" i="16"/>
  <c r="AF130" i="16"/>
  <c r="Q75" i="16"/>
  <c r="U110" i="16"/>
  <c r="V82" i="16"/>
  <c r="V73" i="16"/>
  <c r="S76" i="16"/>
  <c r="AD103" i="16"/>
  <c r="AI105" i="16"/>
  <c r="AG34" i="16"/>
  <c r="AG123" i="16"/>
  <c r="V45" i="16"/>
  <c r="AH23" i="16"/>
  <c r="P12" i="16"/>
  <c r="P40" i="16"/>
  <c r="U67" i="16"/>
  <c r="T67" i="16"/>
  <c r="U140" i="16"/>
  <c r="U111" i="16"/>
  <c r="AG114" i="16"/>
  <c r="AH82" i="16"/>
  <c r="AG110" i="16"/>
  <c r="AD104" i="16"/>
  <c r="AI127" i="16"/>
  <c r="AD120" i="16"/>
  <c r="AF51" i="16"/>
  <c r="V46" i="16"/>
  <c r="AE50" i="16"/>
  <c r="AD69" i="16"/>
  <c r="AR17" i="16"/>
  <c r="G73" i="16"/>
  <c r="G25" i="16"/>
  <c r="G157" i="16"/>
  <c r="G176" i="16"/>
  <c r="AE30" i="16"/>
  <c r="AI121" i="16"/>
  <c r="AE101" i="16"/>
  <c r="AF13" i="16"/>
  <c r="V57" i="16"/>
  <c r="AD89" i="16"/>
  <c r="AF106" i="16"/>
  <c r="AC100" i="16"/>
  <c r="AF128" i="16"/>
  <c r="H120" i="16"/>
  <c r="H81" i="16"/>
  <c r="AG69" i="16"/>
  <c r="G55" i="16"/>
  <c r="AG63" i="16"/>
  <c r="AG60" i="16"/>
  <c r="AG57" i="16"/>
  <c r="J78" i="16"/>
  <c r="AG51" i="16"/>
  <c r="AG48" i="16"/>
  <c r="AC45" i="16"/>
  <c r="K157" i="16"/>
  <c r="AF64" i="16"/>
  <c r="AF58" i="16"/>
  <c r="AF52" i="16"/>
  <c r="K89" i="16"/>
  <c r="R70" i="16"/>
  <c r="R67" i="16"/>
  <c r="R64" i="16"/>
  <c r="AG27" i="16"/>
  <c r="R58" i="16"/>
  <c r="R55" i="16"/>
  <c r="R52" i="16"/>
  <c r="K64" i="16"/>
  <c r="R46" i="16"/>
  <c r="R43" i="16"/>
  <c r="AD11" i="16"/>
  <c r="J44" i="16"/>
  <c r="O28" i="8"/>
  <c r="F208" i="16"/>
  <c r="K69" i="16"/>
  <c r="G140" i="16"/>
  <c r="G116" i="16"/>
  <c r="G92" i="16"/>
  <c r="G68" i="16"/>
  <c r="G44" i="16"/>
  <c r="G20" i="16"/>
  <c r="AU11" i="16"/>
  <c r="AO26" i="16"/>
  <c r="AO20" i="16"/>
  <c r="AO14" i="16"/>
  <c r="AN27" i="16"/>
  <c r="AN21" i="16"/>
  <c r="AO29" i="16"/>
  <c r="AO23" i="16"/>
  <c r="J41" i="16"/>
  <c r="AN30" i="16"/>
  <c r="AN24" i="16"/>
  <c r="AS23" i="16"/>
  <c r="G103" i="16"/>
  <c r="AE95" i="16"/>
  <c r="AE89" i="16"/>
  <c r="AE83" i="16"/>
  <c r="AE77" i="16"/>
  <c r="AG71" i="16"/>
  <c r="AN18" i="16"/>
  <c r="AN12" i="16"/>
  <c r="G191" i="16"/>
  <c r="G131" i="16"/>
  <c r="AC49" i="16"/>
  <c r="AE66" i="16"/>
  <c r="V81" i="16"/>
  <c r="AE109" i="16"/>
  <c r="AG42" i="16"/>
  <c r="V53" i="16"/>
  <c r="AH22" i="16"/>
  <c r="AB29" i="16"/>
  <c r="AC96" i="16"/>
  <c r="S53" i="16"/>
  <c r="G134" i="16"/>
  <c r="G66" i="16"/>
  <c r="G18" i="16"/>
  <c r="AB104" i="16"/>
  <c r="AB101" i="16"/>
  <c r="AB98" i="16"/>
  <c r="AB95" i="16"/>
  <c r="AB92" i="16"/>
  <c r="AB89" i="16"/>
  <c r="AB86" i="16"/>
  <c r="AB83" i="16"/>
  <c r="AB80" i="16"/>
  <c r="AB77" i="16"/>
  <c r="F69" i="16"/>
  <c r="AG102" i="16"/>
  <c r="AG99" i="16"/>
  <c r="AG96" i="16"/>
  <c r="AG93" i="16"/>
  <c r="AG90" i="16"/>
  <c r="AG87" i="16"/>
  <c r="AG84" i="16"/>
  <c r="AG81" i="16"/>
  <c r="AG78" i="16"/>
  <c r="AI75" i="16"/>
  <c r="AI72" i="16"/>
  <c r="AI69" i="16"/>
  <c r="AI66" i="16"/>
  <c r="AI63" i="16"/>
  <c r="AI60" i="16"/>
  <c r="F95" i="16"/>
  <c r="K19" i="16"/>
  <c r="M142" i="8"/>
  <c r="F136" i="16"/>
  <c r="H50" i="16"/>
  <c r="H26" i="16"/>
  <c r="J193" i="16"/>
  <c r="J145" i="16"/>
  <c r="J97" i="16"/>
  <c r="J191" i="16"/>
  <c r="J143" i="16"/>
  <c r="J95" i="16"/>
  <c r="J57" i="16"/>
  <c r="J33" i="16"/>
  <c r="J192" i="16"/>
  <c r="H181" i="16"/>
  <c r="H125" i="16"/>
  <c r="H97" i="16"/>
  <c r="F77" i="16"/>
  <c r="H49" i="16"/>
  <c r="H25" i="16"/>
  <c r="H200" i="16"/>
  <c r="H176" i="16"/>
  <c r="H152" i="16"/>
  <c r="H128" i="16"/>
  <c r="H104" i="16"/>
  <c r="H80" i="16"/>
  <c r="H56" i="16"/>
  <c r="H32" i="16"/>
  <c r="J205" i="16"/>
  <c r="J157" i="16"/>
  <c r="J109" i="16"/>
  <c r="J203" i="16"/>
  <c r="J155" i="16"/>
  <c r="K26" i="16"/>
  <c r="M26" i="8"/>
  <c r="N144" i="8"/>
  <c r="L59" i="8"/>
  <c r="K204" i="16"/>
  <c r="N74" i="8"/>
  <c r="H41" i="7"/>
  <c r="L119" i="16"/>
  <c r="I41" i="7"/>
  <c r="M124" i="16"/>
  <c r="J49" i="7"/>
  <c r="M96" i="16"/>
  <c r="K49" i="7"/>
  <c r="M94" i="16"/>
  <c r="H85" i="16"/>
  <c r="M148" i="8"/>
  <c r="K176" i="16"/>
  <c r="N31" i="8"/>
  <c r="F126" i="16"/>
  <c r="H58" i="16"/>
  <c r="J209" i="16"/>
  <c r="J113" i="16"/>
  <c r="J159" i="16"/>
  <c r="J65" i="16"/>
  <c r="O75" i="8"/>
  <c r="M116" i="8"/>
  <c r="L127" i="8"/>
  <c r="AL123" i="16"/>
  <c r="AL121" i="16"/>
  <c r="X144" i="16"/>
  <c r="X142" i="16"/>
  <c r="M73" i="8"/>
  <c r="L84" i="8"/>
  <c r="O135" i="8"/>
  <c r="F174" i="16"/>
  <c r="O137" i="8"/>
  <c r="Z109" i="16"/>
  <c r="I67" i="8"/>
  <c r="Z107" i="16"/>
  <c r="E70" i="7"/>
  <c r="AA142" i="16"/>
  <c r="E71" i="7"/>
  <c r="AA140" i="16"/>
  <c r="H75" i="7"/>
  <c r="AL124" i="16"/>
  <c r="Z78" i="16"/>
  <c r="L137" i="8"/>
  <c r="K161" i="16"/>
  <c r="N152" i="8"/>
  <c r="M98" i="8"/>
  <c r="K143" i="16"/>
  <c r="AI89" i="16"/>
  <c r="AI40" i="16"/>
  <c r="AH111" i="16"/>
  <c r="AN26" i="16"/>
  <c r="H162" i="16"/>
  <c r="H138" i="16"/>
  <c r="H114" i="16"/>
  <c r="H90" i="16"/>
  <c r="H66" i="16"/>
  <c r="H42" i="16"/>
  <c r="H18" i="16"/>
  <c r="J177" i="16"/>
  <c r="F179" i="16"/>
  <c r="J81" i="16"/>
  <c r="J175" i="16"/>
  <c r="J127" i="16"/>
  <c r="J79" i="16"/>
  <c r="J49" i="16"/>
  <c r="J25" i="16"/>
  <c r="J176" i="16"/>
  <c r="H161" i="16"/>
  <c r="H113" i="16"/>
  <c r="H89" i="16"/>
  <c r="H65" i="16"/>
  <c r="H41" i="16"/>
  <c r="H17" i="16"/>
  <c r="H192" i="16"/>
  <c r="H168" i="16"/>
  <c r="F186" i="16"/>
  <c r="O123" i="8"/>
  <c r="F76" i="16"/>
  <c r="M131" i="8"/>
  <c r="AG24" i="16"/>
  <c r="AG21" i="16"/>
  <c r="AG18" i="16"/>
  <c r="R65" i="16"/>
  <c r="AG12" i="16"/>
  <c r="AD26" i="16"/>
  <c r="AD23" i="16"/>
  <c r="R41" i="16"/>
  <c r="AD17" i="16"/>
  <c r="AD14" i="16"/>
  <c r="AE44" i="16"/>
  <c r="AD24" i="16"/>
  <c r="AE38" i="16"/>
  <c r="AE35" i="16"/>
  <c r="AE32" i="16"/>
  <c r="J166" i="16"/>
  <c r="AD42" i="16"/>
  <c r="AD39" i="16"/>
  <c r="AD36" i="16"/>
  <c r="AD33" i="16"/>
  <c r="AD30" i="16"/>
  <c r="AE129" i="16"/>
  <c r="P59" i="16"/>
  <c r="AR12" i="16"/>
  <c r="AI95" i="16"/>
  <c r="AF81" i="16"/>
  <c r="AH13" i="16"/>
  <c r="W82" i="16"/>
  <c r="T140" i="16"/>
  <c r="AC124" i="16"/>
  <c r="S103" i="16"/>
  <c r="G161" i="16"/>
  <c r="H199" i="16"/>
  <c r="G128" i="16"/>
  <c r="V104" i="16"/>
  <c r="AE98" i="16"/>
  <c r="AB38" i="16"/>
  <c r="T135" i="16"/>
  <c r="S59" i="16"/>
  <c r="S98" i="16"/>
  <c r="Q86" i="16"/>
  <c r="T136" i="16"/>
  <c r="H201" i="16"/>
  <c r="H57" i="16"/>
  <c r="AI68" i="16"/>
  <c r="AI65" i="16"/>
  <c r="AI62" i="16"/>
  <c r="AI59" i="16"/>
  <c r="AI56" i="16"/>
  <c r="AI53" i="16"/>
  <c r="AI50" i="16"/>
  <c r="AI47" i="16"/>
  <c r="AB75" i="16"/>
  <c r="AG105" i="16"/>
  <c r="AB63" i="16"/>
  <c r="AB57" i="16"/>
  <c r="AB51" i="16"/>
  <c r="AB45" i="16"/>
  <c r="AH74" i="16"/>
  <c r="AH71" i="16"/>
  <c r="AH68" i="16"/>
  <c r="AH65" i="16"/>
  <c r="AH62" i="16"/>
  <c r="AH59" i="16"/>
  <c r="AH56" i="16"/>
  <c r="AH53" i="16"/>
  <c r="AH50" i="16"/>
  <c r="AH47" i="16"/>
  <c r="AN11" i="16"/>
  <c r="M74" i="8"/>
  <c r="J100" i="16"/>
  <c r="L85" i="8"/>
  <c r="K38" i="16"/>
  <c r="H96" i="16"/>
  <c r="H72" i="16"/>
  <c r="H48" i="16"/>
  <c r="H24" i="16"/>
  <c r="J189" i="16"/>
  <c r="J141" i="16"/>
  <c r="J93" i="16"/>
  <c r="J187" i="16"/>
  <c r="J139" i="16"/>
  <c r="J91" i="16"/>
  <c r="J55" i="16"/>
  <c r="J31" i="16"/>
  <c r="J188" i="16"/>
  <c r="J156" i="16"/>
  <c r="F59" i="16"/>
  <c r="J80" i="16"/>
  <c r="J32" i="16"/>
  <c r="K187" i="16"/>
  <c r="K210" i="16"/>
  <c r="K91" i="16"/>
  <c r="K43" i="16"/>
  <c r="Q168" i="16"/>
  <c r="T47" i="16"/>
  <c r="AF92" i="16"/>
  <c r="Q81" i="16"/>
  <c r="AB31" i="16"/>
  <c r="T131" i="16"/>
  <c r="U155" i="16"/>
  <c r="AG129" i="16"/>
  <c r="U56" i="16"/>
  <c r="AI85" i="16"/>
  <c r="R66" i="16"/>
  <c r="R60" i="16"/>
  <c r="R54" i="16"/>
  <c r="G29" i="16"/>
  <c r="G199" i="16"/>
  <c r="G163" i="16"/>
  <c r="G204" i="16"/>
  <c r="G180" i="16"/>
  <c r="G156" i="16"/>
  <c r="G132" i="16"/>
  <c r="G108" i="16"/>
  <c r="G84" i="16"/>
  <c r="H155" i="16"/>
  <c r="G36" i="16"/>
  <c r="G12" i="16"/>
  <c r="AO30" i="16"/>
  <c r="AO24" i="16"/>
  <c r="AO18" i="16"/>
  <c r="AO12" i="16"/>
  <c r="AN25" i="16"/>
  <c r="AN19" i="16"/>
  <c r="AO27" i="16"/>
  <c r="AO21" i="16"/>
  <c r="AO15" i="16"/>
  <c r="AN28" i="16"/>
  <c r="AN22" i="16"/>
  <c r="AN16" i="16"/>
  <c r="AN15" i="16"/>
  <c r="H144" i="16"/>
  <c r="N39" i="8"/>
  <c r="K74" i="16"/>
  <c r="O31" i="8"/>
  <c r="J146" i="16"/>
  <c r="AC79" i="16"/>
  <c r="AD46" i="16"/>
  <c r="J162" i="16"/>
  <c r="AQ14" i="16"/>
  <c r="AE55" i="16"/>
  <c r="AT15" i="16"/>
  <c r="AT21" i="16"/>
  <c r="AQ23" i="16"/>
  <c r="AB48" i="16"/>
  <c r="AP30" i="16"/>
  <c r="K37" i="16"/>
  <c r="G129" i="16"/>
  <c r="AD55" i="16"/>
  <c r="G33" i="16"/>
  <c r="H188" i="16"/>
  <c r="G184" i="16"/>
  <c r="AD56" i="16"/>
  <c r="G88" i="16"/>
  <c r="F121" i="16"/>
  <c r="AS29" i="16"/>
  <c r="AQ21" i="16"/>
  <c r="AR24" i="16"/>
  <c r="AC91" i="16"/>
  <c r="AR22" i="16"/>
  <c r="G168" i="16"/>
  <c r="AR26" i="16"/>
  <c r="K159" i="16"/>
  <c r="G71" i="16"/>
  <c r="AR18" i="16"/>
  <c r="AE93" i="16"/>
  <c r="J180" i="16"/>
  <c r="N66" i="8"/>
  <c r="O67" i="8"/>
  <c r="O80" i="8"/>
  <c r="K94" i="16"/>
  <c r="M99" i="8"/>
  <c r="Z64" i="16"/>
  <c r="AK31" i="16"/>
  <c r="Z62" i="16"/>
  <c r="AK29" i="16"/>
  <c r="O89" i="16"/>
  <c r="Y67" i="16"/>
  <c r="AM85" i="16"/>
  <c r="X64" i="16"/>
  <c r="K112" i="16"/>
  <c r="O37" i="8"/>
  <c r="F144" i="16"/>
  <c r="K136" i="16"/>
  <c r="L143" i="8"/>
  <c r="AE126" i="16"/>
  <c r="AE120" i="16"/>
  <c r="AE114" i="16"/>
  <c r="AH129" i="16"/>
  <c r="AH123" i="16"/>
  <c r="K47" i="16"/>
  <c r="L49" i="8"/>
  <c r="N64" i="8"/>
  <c r="AL42" i="16"/>
  <c r="AL40" i="16"/>
  <c r="AL82" i="16"/>
  <c r="G127" i="16"/>
  <c r="J194" i="16"/>
  <c r="F72" i="16"/>
  <c r="K146" i="16"/>
  <c r="L136" i="8"/>
  <c r="G32" i="7"/>
  <c r="N14" i="16"/>
  <c r="H32" i="7"/>
  <c r="N16" i="16"/>
  <c r="I38" i="7"/>
  <c r="M207" i="16"/>
  <c r="J38" i="7"/>
  <c r="O205" i="16"/>
  <c r="I56" i="7"/>
  <c r="N139" i="16"/>
  <c r="F51" i="16"/>
  <c r="H101" i="16"/>
  <c r="M49" i="8"/>
  <c r="F45" i="16"/>
  <c r="N137" i="8"/>
  <c r="F118" i="16"/>
  <c r="AF34" i="16"/>
  <c r="AH73" i="16"/>
  <c r="AB110" i="16"/>
  <c r="H133" i="16"/>
  <c r="K24" i="16"/>
  <c r="H77" i="16"/>
  <c r="AC95" i="16"/>
  <c r="H29" i="16"/>
  <c r="K182" i="16"/>
  <c r="AD50" i="16"/>
  <c r="AE71" i="16"/>
  <c r="AQ22" i="16"/>
  <c r="F189" i="16"/>
  <c r="AT23" i="16"/>
  <c r="AE47" i="16"/>
  <c r="AQ27" i="16"/>
  <c r="K109" i="16"/>
  <c r="AQ15" i="16"/>
  <c r="AD71" i="16"/>
  <c r="G209" i="16"/>
  <c r="G136" i="16"/>
  <c r="G65" i="16"/>
  <c r="AD47" i="16"/>
  <c r="G145" i="16"/>
  <c r="K88" i="16"/>
  <c r="G120" i="16"/>
  <c r="AQ26" i="16"/>
  <c r="G24" i="16"/>
  <c r="H60" i="16"/>
  <c r="N29" i="8"/>
  <c r="K33" i="16"/>
  <c r="O122" i="8"/>
  <c r="AU18" i="16"/>
  <c r="AU29" i="16"/>
  <c r="AU23" i="16"/>
  <c r="AU17" i="16"/>
  <c r="AT30" i="16"/>
  <c r="AT22" i="16"/>
  <c r="AU24" i="16"/>
  <c r="AU14" i="16"/>
  <c r="AT24" i="16"/>
  <c r="G185" i="16"/>
  <c r="G105" i="16"/>
  <c r="G57" i="16"/>
  <c r="G205" i="16"/>
  <c r="G208" i="16"/>
  <c r="AP21" i="16"/>
  <c r="G112" i="16"/>
  <c r="G64" i="16"/>
  <c r="G16" i="16"/>
  <c r="AS26" i="16"/>
  <c r="AS14" i="16"/>
  <c r="AR21" i="16"/>
  <c r="T65" i="16"/>
  <c r="AC67" i="16"/>
  <c r="AE14" i="16"/>
  <c r="V99" i="16"/>
  <c r="T142" i="16"/>
  <c r="AF27" i="16"/>
  <c r="AF38" i="16"/>
  <c r="AC24" i="16"/>
  <c r="AI96" i="16"/>
  <c r="AF82" i="16"/>
  <c r="AH57" i="16"/>
  <c r="AH67" i="16"/>
  <c r="AH61" i="16"/>
  <c r="R51" i="16"/>
  <c r="R48" i="16"/>
  <c r="AD12" i="16"/>
  <c r="R42" i="16"/>
  <c r="H175" i="16"/>
  <c r="AH55" i="16"/>
  <c r="AH49" i="16"/>
  <c r="AH11" i="16"/>
  <c r="AG26" i="16"/>
  <c r="AF62" i="16"/>
  <c r="AG20" i="16"/>
  <c r="AG17" i="16"/>
  <c r="AG14" i="16"/>
  <c r="K119" i="16"/>
  <c r="AD25" i="16"/>
  <c r="AD22" i="16"/>
  <c r="AD19" i="16"/>
  <c r="AG23" i="16"/>
  <c r="AD13" i="16"/>
  <c r="AE43" i="16"/>
  <c r="AE40" i="16"/>
  <c r="AD16" i="16"/>
  <c r="AE34" i="16"/>
  <c r="AE31" i="16"/>
  <c r="AD44" i="16"/>
  <c r="AD41" i="16"/>
  <c r="AD38" i="16"/>
  <c r="AD35" i="16"/>
  <c r="AD32" i="16"/>
  <c r="K36" i="16"/>
  <c r="J122" i="16"/>
  <c r="K46" i="16"/>
  <c r="K57" i="16"/>
  <c r="G99" i="16"/>
  <c r="G75" i="16"/>
  <c r="G51" i="16"/>
  <c r="G27" i="16"/>
  <c r="G195" i="16"/>
  <c r="G159" i="16"/>
  <c r="G202" i="16"/>
  <c r="G178" i="16"/>
  <c r="G154" i="16"/>
  <c r="G130" i="16"/>
  <c r="G106" i="16"/>
  <c r="G82" i="16"/>
  <c r="G58" i="16"/>
  <c r="G34" i="16"/>
  <c r="H94" i="16"/>
  <c r="G15" i="16"/>
  <c r="G177" i="16"/>
  <c r="G143" i="16"/>
  <c r="G190" i="16"/>
  <c r="G166" i="16"/>
  <c r="G142" i="16"/>
  <c r="G118" i="16"/>
  <c r="G94" i="16"/>
  <c r="G70" i="16"/>
  <c r="G46" i="16"/>
  <c r="G22" i="16"/>
  <c r="H193" i="16"/>
  <c r="G40" i="16"/>
  <c r="AD75" i="16"/>
  <c r="G119" i="16"/>
  <c r="K31" i="16"/>
  <c r="AE80" i="16"/>
  <c r="K163" i="16"/>
  <c r="AG68" i="16"/>
  <c r="AG65" i="16"/>
  <c r="J142" i="16"/>
  <c r="AG59" i="16"/>
  <c r="AG56" i="16"/>
  <c r="V62" i="16"/>
  <c r="AB60" i="16"/>
  <c r="S84" i="16"/>
  <c r="AD82" i="16"/>
  <c r="AF29" i="16"/>
  <c r="AC15" i="16"/>
  <c r="AH42" i="16"/>
  <c r="AQ25" i="16"/>
  <c r="Q82" i="16"/>
  <c r="AD59" i="16"/>
  <c r="G90" i="16"/>
  <c r="G42" i="16"/>
  <c r="G23" i="16"/>
  <c r="H33" i="16"/>
  <c r="H208" i="16"/>
  <c r="H184" i="16"/>
  <c r="H160" i="16"/>
  <c r="H136" i="16"/>
  <c r="H112" i="16"/>
  <c r="H88" i="16"/>
  <c r="H64" i="16"/>
  <c r="H40" i="16"/>
  <c r="F58" i="16"/>
  <c r="J173" i="16"/>
  <c r="J125" i="16"/>
  <c r="J77" i="16"/>
  <c r="J171" i="16"/>
  <c r="J123" i="16"/>
  <c r="J75" i="16"/>
  <c r="J47" i="16"/>
  <c r="J21" i="16"/>
  <c r="J172" i="16"/>
  <c r="J148" i="16"/>
  <c r="J112" i="16"/>
  <c r="J64" i="16"/>
  <c r="J16" i="16"/>
  <c r="K171" i="16"/>
  <c r="K123" i="16"/>
  <c r="F168" i="16"/>
  <c r="M64" i="8"/>
  <c r="J51" i="16"/>
  <c r="L74" i="8"/>
  <c r="AE128" i="16"/>
  <c r="AE125" i="16"/>
  <c r="AE122" i="16"/>
  <c r="AE119" i="16"/>
  <c r="AE116" i="16"/>
  <c r="AE113" i="16"/>
  <c r="AC110" i="16"/>
  <c r="AH128" i="16"/>
  <c r="AH125" i="16"/>
  <c r="AH122" i="16"/>
  <c r="AH119" i="16"/>
  <c r="AH116" i="16"/>
  <c r="AH113" i="16"/>
  <c r="AH110" i="16"/>
  <c r="AB109" i="16"/>
  <c r="F145" i="16"/>
  <c r="AB103" i="16"/>
  <c r="AB100" i="16"/>
  <c r="AB97" i="16"/>
  <c r="AB94" i="16"/>
  <c r="AB91" i="16"/>
  <c r="AB88" i="16"/>
  <c r="AB85" i="16"/>
  <c r="AB82" i="16"/>
  <c r="AB79" i="16"/>
  <c r="AG107" i="16"/>
  <c r="AG104" i="16"/>
  <c r="AG101" i="16"/>
  <c r="AG98" i="16"/>
  <c r="AG95" i="16"/>
  <c r="AG92" i="16"/>
  <c r="F167" i="16"/>
  <c r="F187" i="16"/>
  <c r="J144" i="16"/>
  <c r="L123" i="8"/>
  <c r="J54" i="16"/>
  <c r="N138" i="8"/>
  <c r="X82" i="16"/>
  <c r="O67" i="16"/>
  <c r="X80" i="16"/>
  <c r="N74" i="16"/>
  <c r="AA71" i="16"/>
  <c r="AM96" i="16"/>
  <c r="AA67" i="16"/>
  <c r="G19" i="16"/>
  <c r="M84" i="8"/>
  <c r="J36" i="16"/>
  <c r="L94" i="8"/>
  <c r="F135" i="16"/>
  <c r="M40" i="8"/>
  <c r="H34" i="16"/>
  <c r="J161" i="16"/>
  <c r="J207" i="16"/>
  <c r="J111" i="16"/>
  <c r="K44" i="16"/>
  <c r="L122" i="8"/>
  <c r="K15" i="16"/>
  <c r="I30" i="7"/>
  <c r="J30" i="7"/>
  <c r="E56" i="7"/>
  <c r="G37" i="7"/>
  <c r="F148" i="16"/>
  <c r="J160" i="16"/>
  <c r="F83" i="16"/>
  <c r="K22" i="16"/>
  <c r="M33" i="8"/>
  <c r="X157" i="16"/>
  <c r="Y104" i="16"/>
  <c r="X153" i="16"/>
  <c r="Y102" i="16"/>
  <c r="AK100" i="16"/>
  <c r="AK59" i="16"/>
  <c r="AK98" i="16"/>
  <c r="AK57" i="16"/>
  <c r="AA170" i="16"/>
  <c r="AL101" i="16"/>
  <c r="L73" i="8"/>
  <c r="K96" i="16"/>
  <c r="N88" i="8"/>
  <c r="H156" i="16"/>
  <c r="L30" i="8"/>
  <c r="U60" i="16"/>
  <c r="AF125" i="16"/>
  <c r="AH117" i="16"/>
  <c r="AB107" i="16"/>
  <c r="AD40" i="16"/>
  <c r="AD37" i="16"/>
  <c r="AD34" i="16"/>
  <c r="AD31" i="16"/>
  <c r="AE130" i="16"/>
  <c r="AE127" i="16"/>
  <c r="AE124" i="16"/>
  <c r="AE121" i="16"/>
  <c r="AE118" i="16"/>
  <c r="K113" i="16"/>
  <c r="AE112" i="16"/>
  <c r="AH130" i="16"/>
  <c r="AH127" i="16"/>
  <c r="AH124" i="16"/>
  <c r="AH121" i="16"/>
  <c r="AH118" i="16"/>
  <c r="AH115" i="16"/>
  <c r="AH112" i="16"/>
  <c r="AI108" i="16"/>
  <c r="AB108" i="16"/>
  <c r="AB105" i="16"/>
  <c r="AB102" i="16"/>
  <c r="AB99" i="16"/>
  <c r="AB96" i="16"/>
  <c r="AB93" i="16"/>
  <c r="F160" i="16"/>
  <c r="H116" i="16"/>
  <c r="M67" i="8"/>
  <c r="F154" i="16"/>
  <c r="G110" i="16"/>
  <c r="G86" i="16"/>
  <c r="G62" i="16"/>
  <c r="G38" i="16"/>
  <c r="G14" i="16"/>
  <c r="H177" i="16"/>
  <c r="H137" i="16"/>
  <c r="H195" i="16"/>
  <c r="H171" i="16"/>
  <c r="H147" i="16"/>
  <c r="H123" i="16"/>
  <c r="H99" i="16"/>
  <c r="H75" i="16"/>
  <c r="H51" i="16"/>
  <c r="J174" i="16"/>
  <c r="H202" i="16"/>
  <c r="H178" i="16"/>
  <c r="H154" i="16"/>
  <c r="H130" i="16"/>
  <c r="H106" i="16"/>
  <c r="H82" i="16"/>
  <c r="AE48" i="16"/>
  <c r="Q38" i="16"/>
  <c r="AD93" i="16"/>
  <c r="AF110" i="16"/>
  <c r="AC26" i="16"/>
  <c r="AB17" i="16"/>
  <c r="AC113" i="16"/>
  <c r="T111" i="16"/>
  <c r="P61" i="16"/>
  <c r="S74" i="16"/>
  <c r="H166" i="16"/>
  <c r="J200" i="16"/>
  <c r="U132" i="16"/>
  <c r="AF123" i="16"/>
  <c r="R57" i="16"/>
  <c r="T164" i="16"/>
  <c r="AE99" i="16"/>
  <c r="V95" i="16"/>
  <c r="S89" i="16"/>
  <c r="AD67" i="16"/>
  <c r="R61" i="16"/>
  <c r="H105" i="16"/>
  <c r="J48" i="16"/>
  <c r="K139" i="16"/>
  <c r="K155" i="16"/>
  <c r="K107" i="16"/>
  <c r="K59" i="16"/>
  <c r="J58" i="16"/>
  <c r="K158" i="16"/>
  <c r="J19" i="16"/>
  <c r="J170" i="16"/>
  <c r="F40" i="16"/>
  <c r="J74" i="16"/>
  <c r="J26" i="16"/>
  <c r="K181" i="16"/>
  <c r="H158" i="16"/>
  <c r="H197" i="16"/>
  <c r="H157" i="16"/>
  <c r="H207" i="16"/>
  <c r="J121" i="16"/>
  <c r="H159" i="16"/>
  <c r="H135" i="16"/>
  <c r="H111" i="16"/>
  <c r="H37" i="16"/>
  <c r="H63" i="16"/>
  <c r="H39" i="16"/>
  <c r="H15" i="16"/>
  <c r="K70" i="16"/>
  <c r="M138" i="8"/>
  <c r="K45" i="16"/>
  <c r="L149" i="8"/>
  <c r="AB87" i="16"/>
  <c r="AB84" i="16"/>
  <c r="AB81" i="16"/>
  <c r="AB78" i="16"/>
  <c r="AG106" i="16"/>
  <c r="AG103" i="16"/>
  <c r="AG100" i="16"/>
  <c r="AG97" i="16"/>
  <c r="AG94" i="16"/>
  <c r="AG91" i="16"/>
  <c r="AG88" i="16"/>
  <c r="AG85" i="16"/>
  <c r="AG82" i="16"/>
  <c r="AG79" i="16"/>
  <c r="AF76" i="16"/>
  <c r="F50" i="16"/>
  <c r="AI70" i="16"/>
  <c r="AI67" i="16"/>
  <c r="AI64" i="16"/>
  <c r="AI61" i="16"/>
  <c r="AI58" i="16"/>
  <c r="AI55" i="16"/>
  <c r="U55" i="16"/>
  <c r="AE59" i="16"/>
  <c r="AE103" i="16"/>
  <c r="AE67" i="16"/>
  <c r="T160" i="16"/>
  <c r="T130" i="16"/>
  <c r="AG40" i="16"/>
  <c r="S85" i="16"/>
  <c r="AD83" i="16"/>
  <c r="AH120" i="16"/>
  <c r="R63" i="16"/>
  <c r="K156" i="16"/>
  <c r="AQ24" i="16"/>
  <c r="G152" i="16"/>
  <c r="G87" i="16"/>
  <c r="G56" i="16"/>
  <c r="AT19" i="16"/>
  <c r="AS21" i="16"/>
  <c r="J84" i="16"/>
  <c r="AR16" i="16"/>
  <c r="G49" i="16"/>
  <c r="AR14" i="16"/>
  <c r="J195" i="16"/>
  <c r="G135" i="16"/>
  <c r="AR28" i="16"/>
  <c r="AE97" i="16"/>
  <c r="K95" i="16"/>
  <c r="AE91" i="16"/>
  <c r="AE94" i="16"/>
  <c r="AE85" i="16"/>
  <c r="AQ29" i="16"/>
  <c r="AE79" i="16"/>
  <c r="AG76" i="16"/>
  <c r="AG73" i="16"/>
  <c r="J206" i="16"/>
  <c r="AG67" i="16"/>
  <c r="AG64" i="16"/>
  <c r="AG61" i="16"/>
  <c r="J210" i="16"/>
  <c r="N103" i="8"/>
  <c r="F173" i="16"/>
  <c r="O56" i="8"/>
  <c r="AS24" i="16"/>
  <c r="AS12" i="16"/>
  <c r="AR19" i="16"/>
  <c r="G153" i="16"/>
  <c r="G95" i="16"/>
  <c r="G47" i="16"/>
  <c r="AP22" i="16"/>
  <c r="AP16" i="16"/>
  <c r="AP25" i="16"/>
  <c r="AP19" i="16"/>
  <c r="AP13" i="16"/>
  <c r="G147" i="16"/>
  <c r="G117" i="16"/>
  <c r="G93" i="16"/>
  <c r="G138" i="16"/>
  <c r="G45" i="16"/>
  <c r="G21" i="16"/>
  <c r="G187" i="16"/>
  <c r="G151" i="16"/>
  <c r="G196" i="16"/>
  <c r="G172" i="16"/>
  <c r="G148" i="16"/>
  <c r="G124" i="16"/>
  <c r="G100" i="16"/>
  <c r="G76" i="16"/>
  <c r="G52" i="16"/>
  <c r="G28" i="16"/>
  <c r="AQ11" i="16"/>
  <c r="AO28" i="16"/>
  <c r="AO22" i="16"/>
  <c r="H98" i="16"/>
  <c r="L129" i="8"/>
  <c r="K84" i="16"/>
  <c r="F147" i="16"/>
  <c r="J185" i="16"/>
  <c r="M35" i="8"/>
  <c r="G60" i="7"/>
  <c r="AM120" i="16"/>
  <c r="H60" i="7"/>
  <c r="AK117" i="16"/>
  <c r="I68" i="7"/>
  <c r="Z27" i="16"/>
  <c r="J68" i="7"/>
  <c r="Z25" i="16"/>
  <c r="F141" i="16"/>
  <c r="N123" i="8"/>
  <c r="F155" i="16"/>
  <c r="O129" i="8"/>
  <c r="K151" i="16"/>
  <c r="N80" i="8"/>
  <c r="AE123" i="16"/>
  <c r="AE117" i="16"/>
  <c r="AE111" i="16"/>
  <c r="AH126" i="16"/>
  <c r="K18" i="16"/>
  <c r="F180" i="16"/>
  <c r="J60" i="16"/>
  <c r="N191" i="16"/>
  <c r="N189" i="16"/>
  <c r="L124" i="16"/>
  <c r="L122" i="16"/>
  <c r="F188" i="16"/>
  <c r="M151" i="8"/>
  <c r="O89" i="8"/>
  <c r="K199" i="16"/>
  <c r="N73" i="8"/>
  <c r="O161" i="16"/>
  <c r="AL26" i="16"/>
  <c r="O159" i="16"/>
  <c r="AL24" i="16"/>
  <c r="X110" i="16"/>
  <c r="Y80" i="16"/>
  <c r="X108" i="16"/>
  <c r="O48" i="16"/>
  <c r="G42" i="7"/>
  <c r="AJ93" i="16"/>
  <c r="O94" i="8"/>
  <c r="F79" i="16"/>
  <c r="M113" i="8"/>
  <c r="K124" i="16"/>
  <c r="O60" i="8"/>
  <c r="AD87" i="16"/>
  <c r="AC20" i="16"/>
  <c r="AH114" i="16"/>
  <c r="AG72" i="16"/>
  <c r="G32" i="16"/>
  <c r="AS30" i="16"/>
  <c r="AS18" i="16"/>
  <c r="AR25" i="16"/>
  <c r="AR13" i="16"/>
  <c r="AS20" i="16"/>
  <c r="AR27" i="16"/>
  <c r="AR15" i="16"/>
  <c r="AO16" i="16"/>
  <c r="G79" i="16"/>
  <c r="AP26" i="16"/>
  <c r="AP20" i="16"/>
  <c r="AP14" i="16"/>
  <c r="AP23" i="16"/>
  <c r="AP17" i="16"/>
  <c r="G197" i="16"/>
  <c r="G133" i="16"/>
  <c r="G109" i="16"/>
  <c r="G85" i="16"/>
  <c r="G61" i="16"/>
  <c r="G37" i="16"/>
  <c r="G13" i="16"/>
  <c r="G175" i="16"/>
  <c r="G139" i="16"/>
  <c r="G158" i="16"/>
  <c r="L92" i="8"/>
  <c r="K92" i="16"/>
  <c r="N107" i="8"/>
  <c r="H28" i="16"/>
  <c r="H142" i="16"/>
  <c r="H118" i="16"/>
  <c r="H36" i="16"/>
  <c r="H70" i="16"/>
  <c r="H46" i="16"/>
  <c r="H22" i="16"/>
  <c r="K179" i="16"/>
  <c r="J137" i="16"/>
  <c r="J89" i="16"/>
  <c r="J183" i="16"/>
  <c r="J43" i="16"/>
  <c r="J87" i="16"/>
  <c r="J37" i="16"/>
  <c r="J29" i="16"/>
  <c r="F84" i="16"/>
  <c r="H173" i="16"/>
  <c r="AF79" i="16"/>
  <c r="H93" i="16"/>
  <c r="K115" i="16"/>
  <c r="H45" i="16"/>
  <c r="AC87" i="16"/>
  <c r="AI19" i="16"/>
  <c r="AF61" i="16"/>
  <c r="S63" i="16"/>
  <c r="S102" i="16"/>
  <c r="T113" i="16"/>
  <c r="AG31" i="16"/>
  <c r="AG111" i="16"/>
  <c r="AI44" i="16"/>
  <c r="AC68" i="16"/>
  <c r="AC85" i="16"/>
  <c r="AH70" i="16"/>
  <c r="AH64" i="16"/>
  <c r="AH58" i="16"/>
  <c r="G189" i="16"/>
  <c r="G155" i="16"/>
  <c r="G198" i="16"/>
  <c r="G174" i="16"/>
  <c r="H127" i="16"/>
  <c r="AH52" i="16"/>
  <c r="AH46" i="16"/>
  <c r="G150" i="16"/>
  <c r="G126" i="16"/>
  <c r="G102" i="16"/>
  <c r="G78" i="16"/>
  <c r="G54" i="16"/>
  <c r="K114" i="16"/>
  <c r="H205" i="16"/>
  <c r="H165" i="16"/>
  <c r="H117" i="16"/>
  <c r="H187" i="16"/>
  <c r="H163" i="16"/>
  <c r="H139" i="16"/>
  <c r="H115" i="16"/>
  <c r="H91" i="16"/>
  <c r="H67" i="16"/>
  <c r="H43" i="16"/>
  <c r="H19" i="16"/>
  <c r="H194" i="16"/>
  <c r="H170" i="16"/>
  <c r="H146" i="16"/>
  <c r="H122" i="16"/>
  <c r="K121" i="16"/>
  <c r="O38" i="8"/>
  <c r="F23" i="16"/>
  <c r="M57" i="8"/>
  <c r="AG55" i="16"/>
  <c r="AG52" i="16"/>
  <c r="AG49" i="16"/>
  <c r="J14" i="16"/>
  <c r="AF72" i="16"/>
  <c r="AF66" i="16"/>
  <c r="AF60" i="16"/>
  <c r="R69" i="16"/>
  <c r="AF48" i="16"/>
  <c r="R71" i="16"/>
  <c r="R68" i="16"/>
  <c r="K25" i="16"/>
  <c r="R62" i="16"/>
  <c r="R59" i="16"/>
  <c r="R56" i="16"/>
  <c r="F201" i="16"/>
  <c r="R50" i="16"/>
  <c r="R47" i="16"/>
  <c r="R44" i="16"/>
  <c r="AG54" i="16"/>
  <c r="AG28" i="16"/>
  <c r="AG25" i="16"/>
  <c r="AG22" i="16"/>
  <c r="AG46" i="16"/>
  <c r="AG16" i="16"/>
  <c r="AG13" i="16"/>
  <c r="AD27" i="16"/>
  <c r="R49" i="16"/>
  <c r="AD21" i="16"/>
  <c r="AD18" i="16"/>
  <c r="AD15" i="16"/>
  <c r="J38" i="16"/>
  <c r="M105" i="8"/>
  <c r="K21" i="16"/>
  <c r="J17" i="7"/>
  <c r="K17" i="7"/>
  <c r="G26" i="7"/>
  <c r="H26" i="7"/>
  <c r="F166" i="16"/>
  <c r="J17" i="16"/>
  <c r="F101" i="16"/>
  <c r="AR23" i="16"/>
  <c r="AP24" i="16"/>
  <c r="L54" i="8"/>
  <c r="F193" i="16"/>
  <c r="M127" i="16"/>
  <c r="AJ126" i="16"/>
  <c r="O40" i="8"/>
  <c r="F149" i="16"/>
  <c r="O96" i="16"/>
  <c r="O93" i="16"/>
  <c r="L191" i="16"/>
  <c r="L187" i="16"/>
  <c r="Z56" i="16"/>
  <c r="M120" i="8"/>
  <c r="L130" i="8"/>
  <c r="J101" i="16"/>
  <c r="N130" i="8"/>
  <c r="H149" i="16"/>
  <c r="H179" i="16"/>
  <c r="N151" i="8"/>
  <c r="L52" i="8"/>
  <c r="Y153" i="16"/>
  <c r="AL103" i="16"/>
  <c r="M141" i="8"/>
  <c r="G111" i="16"/>
  <c r="F191" i="16"/>
  <c r="AJ128" i="16"/>
  <c r="L133" i="8"/>
  <c r="AM66" i="16"/>
  <c r="H29" i="8"/>
  <c r="X62" i="16"/>
  <c r="F81" i="16"/>
  <c r="O44" i="8"/>
  <c r="Y56" i="16"/>
  <c r="L55" i="16"/>
  <c r="Y54" i="16"/>
  <c r="E42" i="8"/>
  <c r="AA62" i="16"/>
  <c r="G16" i="8"/>
  <c r="AA58" i="16"/>
  <c r="H27" i="16"/>
  <c r="M140" i="8"/>
  <c r="J158" i="16"/>
  <c r="L150" i="8"/>
  <c r="F30" i="16"/>
  <c r="M96" i="8"/>
  <c r="K67" i="16"/>
  <c r="L107" i="8"/>
  <c r="Z138" i="16"/>
  <c r="L47" i="16"/>
  <c r="K198" i="16"/>
  <c r="K148" i="16"/>
  <c r="O32" i="8"/>
  <c r="F176" i="16"/>
  <c r="O130" i="8"/>
  <c r="X169" i="16"/>
  <c r="J54" i="8"/>
  <c r="X167" i="16"/>
  <c r="H112" i="8"/>
  <c r="Z105" i="16"/>
  <c r="I71" i="8"/>
  <c r="Z103" i="16"/>
  <c r="J196" i="16"/>
  <c r="L138" i="8"/>
  <c r="F170" i="16"/>
  <c r="N22" i="8"/>
  <c r="J24" i="16"/>
  <c r="L95" i="8"/>
  <c r="K138" i="16"/>
  <c r="N110" i="8"/>
  <c r="L128" i="16"/>
  <c r="AJ17" i="16"/>
  <c r="L126" i="16"/>
  <c r="Y68" i="16"/>
  <c r="M103" i="16"/>
  <c r="O30" i="16"/>
  <c r="M101" i="16"/>
  <c r="AA52" i="16"/>
  <c r="K54" i="7"/>
  <c r="Y96" i="16"/>
  <c r="O145" i="8"/>
  <c r="H53" i="16"/>
  <c r="M150" i="8"/>
  <c r="F37" i="16"/>
  <c r="K203" i="16"/>
  <c r="F110" i="16"/>
  <c r="AI52" i="16"/>
  <c r="AI46" i="16"/>
  <c r="AB67" i="16"/>
  <c r="AB55" i="16"/>
  <c r="AE45" i="16"/>
  <c r="F22" i="16"/>
  <c r="N71" i="8"/>
  <c r="O63" i="8"/>
  <c r="AY23" i="16"/>
  <c r="D53" i="8"/>
  <c r="I22" i="8"/>
  <c r="J129" i="16"/>
  <c r="J30" i="16"/>
  <c r="F63" i="16"/>
  <c r="K140" i="16"/>
  <c r="N84" i="8"/>
  <c r="K42" i="7"/>
  <c r="X107" i="16"/>
  <c r="G43" i="7"/>
  <c r="X105" i="16"/>
  <c r="H51" i="7"/>
  <c r="AK78" i="16"/>
  <c r="I51" i="7"/>
  <c r="AK74" i="16"/>
  <c r="X162" i="16"/>
  <c r="AJ124" i="16"/>
  <c r="F94" i="16"/>
  <c r="J72" i="16"/>
  <c r="M123" i="8"/>
  <c r="F27" i="16"/>
  <c r="O61" i="8"/>
  <c r="F100" i="16"/>
  <c r="M80" i="8"/>
  <c r="AK104" i="16"/>
  <c r="AK63" i="16"/>
  <c r="AK102" i="16"/>
  <c r="AK61" i="16"/>
  <c r="AA70" i="16"/>
  <c r="AA106" i="16"/>
  <c r="AA66" i="16"/>
  <c r="AA104" i="16"/>
  <c r="K49" i="16"/>
  <c r="O116" i="8"/>
  <c r="F35" i="16"/>
  <c r="J98" i="16"/>
  <c r="L124" i="8"/>
  <c r="F29" i="16"/>
  <c r="N140" i="8"/>
  <c r="I52" i="7"/>
  <c r="AX23" i="16"/>
  <c r="H62" i="16"/>
  <c r="K12" i="16"/>
  <c r="M68" i="8"/>
  <c r="J13" i="16"/>
  <c r="L79" i="8"/>
  <c r="M202" i="16"/>
  <c r="AW13" i="16"/>
  <c r="L198" i="16"/>
  <c r="M16" i="16"/>
  <c r="Y138" i="16"/>
  <c r="N159" i="16"/>
  <c r="Y136" i="16"/>
  <c r="N155" i="16"/>
  <c r="F115" i="16"/>
  <c r="J199" i="16"/>
  <c r="M39" i="8"/>
  <c r="F109" i="16"/>
  <c r="N128" i="8"/>
  <c r="F182" i="16"/>
  <c r="O134" i="8"/>
  <c r="M130" i="16"/>
  <c r="AJ101" i="16"/>
  <c r="M128" i="16"/>
  <c r="AJ99" i="16"/>
  <c r="AA151" i="16"/>
  <c r="Y84" i="16"/>
  <c r="AJ129" i="16"/>
  <c r="Y82" i="16"/>
  <c r="AM81" i="16"/>
  <c r="Z137" i="16"/>
  <c r="L36" i="8"/>
  <c r="K169" i="16"/>
  <c r="N51" i="8"/>
  <c r="F172" i="16"/>
  <c r="M124" i="8"/>
  <c r="K189" i="16"/>
  <c r="L135" i="8"/>
  <c r="Y126" i="16"/>
  <c r="AK121" i="16"/>
  <c r="AL116" i="16"/>
  <c r="L118" i="16"/>
  <c r="O203" i="16"/>
  <c r="AL54" i="16"/>
  <c r="O201" i="16"/>
  <c r="AL52" i="16"/>
  <c r="F49" i="16"/>
  <c r="J179" i="16"/>
  <c r="M95" i="8"/>
  <c r="K58" i="16"/>
  <c r="O33" i="8"/>
  <c r="F55" i="16"/>
  <c r="M52" i="8"/>
  <c r="AJ119" i="16"/>
  <c r="N64" i="16"/>
  <c r="AA147" i="16"/>
  <c r="N62" i="16"/>
  <c r="Z60" i="16"/>
  <c r="AK27" i="16"/>
  <c r="Z58" i="16"/>
  <c r="AK25" i="16"/>
  <c r="AL20" i="16"/>
  <c r="L151" i="16"/>
  <c r="J40" i="7"/>
  <c r="L125" i="16"/>
  <c r="AK86" i="16"/>
  <c r="AM116" i="16"/>
  <c r="O113" i="16"/>
  <c r="L21" i="16"/>
  <c r="G47" i="7"/>
  <c r="E52" i="7"/>
  <c r="X156" i="16"/>
  <c r="E53" i="7"/>
  <c r="X152" i="16"/>
  <c r="O148" i="16"/>
  <c r="E72" i="8"/>
  <c r="O60" i="16"/>
  <c r="E114" i="8"/>
  <c r="D125" i="8"/>
  <c r="AL17" i="16"/>
  <c r="M198" i="16"/>
  <c r="Z134" i="16"/>
  <c r="Z132" i="16"/>
  <c r="K82" i="16"/>
  <c r="F12" i="16"/>
  <c r="N109" i="8"/>
  <c r="O101" i="8"/>
  <c r="O137" i="16"/>
  <c r="O135" i="16"/>
  <c r="Y116" i="16"/>
  <c r="Y114" i="16"/>
  <c r="Y163" i="16"/>
  <c r="AL129" i="16"/>
  <c r="M142" i="16"/>
  <c r="AK79" i="16"/>
  <c r="H25" i="7"/>
  <c r="I25" i="7"/>
  <c r="I53" i="8"/>
  <c r="O38" i="7"/>
  <c r="G92" i="8"/>
  <c r="F56" i="7"/>
  <c r="F16" i="8"/>
  <c r="AK18" i="16"/>
  <c r="I34" i="7"/>
  <c r="O145" i="16"/>
  <c r="N138" i="16"/>
  <c r="O143" i="16"/>
  <c r="O210" i="16"/>
  <c r="Z67" i="16"/>
  <c r="O208" i="16"/>
  <c r="Z65" i="16"/>
  <c r="N75" i="16"/>
  <c r="L40" i="7"/>
  <c r="E138" i="8"/>
  <c r="E15" i="8"/>
  <c r="I83" i="8"/>
  <c r="J36" i="8"/>
  <c r="N91" i="16"/>
  <c r="I114" i="8"/>
  <c r="N119" i="16"/>
  <c r="D59" i="8"/>
  <c r="M147" i="16"/>
  <c r="H134" i="8"/>
  <c r="G147" i="8"/>
  <c r="H110" i="8"/>
  <c r="AL45" i="16"/>
  <c r="O57" i="16"/>
  <c r="H108" i="16"/>
  <c r="N145" i="8"/>
  <c r="O46" i="8"/>
  <c r="E37" i="8"/>
  <c r="F94" i="8"/>
  <c r="G58" i="8"/>
  <c r="H151" i="16"/>
  <c r="K28" i="16"/>
  <c r="J117" i="16"/>
  <c r="K127" i="16"/>
  <c r="J34" i="16"/>
  <c r="J53" i="16"/>
  <c r="K86" i="16"/>
  <c r="O182" i="16"/>
  <c r="AK114" i="16"/>
  <c r="F162" i="16"/>
  <c r="H12" i="16"/>
  <c r="O197" i="16"/>
  <c r="O193" i="16"/>
  <c r="L175" i="16"/>
  <c r="L171" i="16"/>
  <c r="K60" i="7"/>
  <c r="N95" i="8"/>
  <c r="O87" i="8"/>
  <c r="N52" i="8"/>
  <c r="L108" i="8"/>
  <c r="H27" i="7"/>
  <c r="AL93" i="16"/>
  <c r="I27" i="7"/>
  <c r="AL91" i="16"/>
  <c r="E40" i="7"/>
  <c r="O162" i="16"/>
  <c r="E41" i="7"/>
  <c r="O160" i="16"/>
  <c r="F39" i="16"/>
  <c r="M54" i="8"/>
  <c r="J163" i="16"/>
  <c r="L65" i="8"/>
  <c r="K50" i="16"/>
  <c r="H126" i="16"/>
  <c r="M25" i="8"/>
  <c r="E76" i="7"/>
  <c r="AA130" i="16"/>
  <c r="E77" i="7"/>
  <c r="O68" i="8"/>
  <c r="L96" i="8"/>
  <c r="K60" i="16"/>
  <c r="N112" i="8"/>
  <c r="J47" i="7"/>
  <c r="M116" i="16"/>
  <c r="K47" i="7"/>
  <c r="M114" i="16"/>
  <c r="G56" i="7"/>
  <c r="Y45" i="16"/>
  <c r="H56" i="7"/>
  <c r="Y43" i="16"/>
  <c r="J181" i="16"/>
  <c r="L53" i="8"/>
  <c r="J28" i="16"/>
  <c r="N68" i="8"/>
  <c r="F124" i="16"/>
  <c r="J130" i="16"/>
  <c r="L22" i="8"/>
  <c r="E24" i="7"/>
  <c r="M193" i="16"/>
  <c r="E25" i="7"/>
  <c r="M191" i="16"/>
  <c r="H21" i="7"/>
  <c r="Z125" i="16"/>
  <c r="I21" i="7"/>
  <c r="Z123" i="16"/>
  <c r="H37" i="7"/>
  <c r="AM82" i="16"/>
  <c r="K186" i="16"/>
  <c r="O51" i="8"/>
  <c r="F80" i="16"/>
  <c r="J116" i="16"/>
  <c r="L152" i="8"/>
  <c r="F74" i="16"/>
  <c r="O114" i="8"/>
  <c r="AG58" i="16"/>
  <c r="AF74" i="16"/>
  <c r="K153" i="16"/>
  <c r="AF50" i="16"/>
  <c r="K192" i="16"/>
  <c r="K63" i="16"/>
  <c r="H76" i="16"/>
  <c r="AY25" i="16"/>
  <c r="AY21" i="16"/>
  <c r="Y160" i="16"/>
  <c r="Y158" i="16"/>
  <c r="F114" i="16"/>
  <c r="F47" i="16"/>
  <c r="N91" i="8"/>
  <c r="J114" i="16"/>
  <c r="L126" i="8"/>
  <c r="Y142" i="16"/>
  <c r="L138" i="16"/>
  <c r="Y140" i="16"/>
  <c r="L134" i="16"/>
  <c r="AK126" i="16"/>
  <c r="M76" i="16"/>
  <c r="Y123" i="16"/>
  <c r="M72" i="16"/>
  <c r="I18" i="7"/>
  <c r="AM80" i="16"/>
  <c r="O120" i="8"/>
  <c r="F153" i="16"/>
  <c r="M38" i="8"/>
  <c r="J134" i="16"/>
  <c r="N127" i="8"/>
  <c r="F66" i="16"/>
  <c r="O133" i="8"/>
  <c r="M199" i="16"/>
  <c r="J27" i="8"/>
  <c r="L195" i="16"/>
  <c r="K95" i="8"/>
  <c r="M159" i="16"/>
  <c r="G49" i="8"/>
  <c r="M157" i="16"/>
  <c r="J128" i="16"/>
  <c r="L82" i="8"/>
  <c r="F129" i="16"/>
  <c r="N98" i="8"/>
  <c r="H92" i="16"/>
  <c r="K79" i="16"/>
  <c r="K28" i="7"/>
  <c r="G29" i="7"/>
  <c r="O43" i="8"/>
  <c r="M61" i="8"/>
  <c r="N48" i="16"/>
  <c r="N46" i="16"/>
  <c r="AY15" i="16"/>
  <c r="X17" i="16"/>
  <c r="N150" i="8"/>
  <c r="J104" i="16"/>
  <c r="F169" i="16"/>
  <c r="H49" i="7"/>
  <c r="I49" i="7"/>
  <c r="X12" i="16"/>
  <c r="X14" i="16"/>
  <c r="Z118" i="16"/>
  <c r="F60" i="16"/>
  <c r="L29" i="8"/>
  <c r="O99" i="8"/>
  <c r="M117" i="8"/>
  <c r="AL69" i="16"/>
  <c r="AJ67" i="16"/>
  <c r="X34" i="16"/>
  <c r="X32" i="16"/>
  <c r="O74" i="8"/>
  <c r="K191" i="16"/>
  <c r="K106" i="16"/>
  <c r="M201" i="16"/>
  <c r="L197" i="16"/>
  <c r="M162" i="16"/>
  <c r="M160" i="16"/>
  <c r="AA141" i="16"/>
  <c r="G17" i="7"/>
  <c r="K39" i="7"/>
  <c r="H48" i="7"/>
  <c r="K65" i="7"/>
  <c r="M197" i="16"/>
  <c r="M195" i="16"/>
  <c r="I89" i="8"/>
  <c r="E25" i="8"/>
  <c r="AJ13" i="16"/>
  <c r="M177" i="16"/>
  <c r="K35" i="16"/>
  <c r="M70" i="8"/>
  <c r="Z150" i="16"/>
  <c r="AL119" i="16"/>
  <c r="L161" i="16"/>
  <c r="K103" i="8"/>
  <c r="L94" i="16"/>
  <c r="H118" i="8"/>
  <c r="Y70" i="16"/>
  <c r="M57" i="16"/>
  <c r="K105" i="8"/>
  <c r="I45" i="7"/>
  <c r="J53" i="7"/>
  <c r="K53" i="7"/>
  <c r="N27" i="16"/>
  <c r="D56" i="8"/>
  <c r="L17" i="8"/>
  <c r="M113" i="16"/>
  <c r="Y44" i="16"/>
  <c r="Y42" i="16"/>
  <c r="G72" i="8"/>
  <c r="X23" i="16"/>
  <c r="J141" i="8"/>
  <c r="K80" i="8"/>
  <c r="G146" i="8"/>
  <c r="O21" i="16"/>
  <c r="N175" i="16"/>
  <c r="L80" i="16"/>
  <c r="H103" i="16"/>
  <c r="H196" i="16"/>
  <c r="H206" i="16"/>
  <c r="H182" i="16"/>
  <c r="H100" i="16"/>
  <c r="H134" i="16"/>
  <c r="H110" i="16"/>
  <c r="H86" i="16"/>
  <c r="F103" i="16"/>
  <c r="H38" i="16"/>
  <c r="H14" i="16"/>
  <c r="J169" i="16"/>
  <c r="J147" i="16"/>
  <c r="J73" i="16"/>
  <c r="J167" i="16"/>
  <c r="J119" i="16"/>
  <c r="K173" i="16"/>
  <c r="J45" i="16"/>
  <c r="H153" i="16"/>
  <c r="H209" i="16"/>
  <c r="J40" i="16"/>
  <c r="H109" i="16"/>
  <c r="AC103" i="16"/>
  <c r="H61" i="16"/>
  <c r="K62" i="16"/>
  <c r="L81" i="8"/>
  <c r="K39" i="16"/>
  <c r="N96" i="8"/>
  <c r="AI54" i="16"/>
  <c r="AI51" i="16"/>
  <c r="AI48" i="16"/>
  <c r="AG45" i="16"/>
  <c r="AB71" i="16"/>
  <c r="AB65" i="16"/>
  <c r="AB59" i="16"/>
  <c r="AB53" i="16"/>
  <c r="AB47" i="16"/>
  <c r="AH75" i="16"/>
  <c r="AH72" i="16"/>
  <c r="AH69" i="16"/>
  <c r="AH66" i="16"/>
  <c r="AH63" i="16"/>
  <c r="AH60" i="16"/>
  <c r="AB69" i="16"/>
  <c r="AH54" i="16"/>
  <c r="AH51" i="16"/>
  <c r="AH48" i="16"/>
  <c r="AH45" i="16"/>
  <c r="AU30" i="16"/>
  <c r="AU22" i="16"/>
  <c r="AT16" i="16"/>
  <c r="AU25" i="16"/>
  <c r="AU19" i="16"/>
  <c r="AU13" i="16"/>
  <c r="AT26" i="16"/>
  <c r="AT14" i="16"/>
  <c r="AU16" i="16"/>
  <c r="AT29" i="16"/>
  <c r="AR29" i="16"/>
  <c r="M112" i="8"/>
  <c r="F163" i="16"/>
  <c r="K134" i="16"/>
  <c r="Z122" i="16"/>
  <c r="Z120" i="16"/>
  <c r="AL128" i="16"/>
  <c r="AL126" i="16"/>
  <c r="F96" i="16"/>
  <c r="M77" i="8"/>
  <c r="O110" i="8"/>
  <c r="G203" i="16"/>
  <c r="AP18" i="16"/>
  <c r="J92" i="16"/>
  <c r="O127" i="8"/>
  <c r="E62" i="7"/>
  <c r="K194" i="16"/>
  <c r="J18" i="16"/>
  <c r="O22" i="8"/>
  <c r="Y49" i="16"/>
  <c r="Y47" i="16"/>
  <c r="AA38" i="16"/>
  <c r="AA33" i="16"/>
  <c r="Z23" i="16"/>
  <c r="K120" i="16"/>
  <c r="F70" i="16"/>
  <c r="H204" i="16"/>
  <c r="L28" i="8"/>
  <c r="L52" i="16"/>
  <c r="X54" i="16"/>
  <c r="L48" i="16"/>
  <c r="X52" i="16"/>
  <c r="AV13" i="16"/>
  <c r="AM25" i="16"/>
  <c r="AV15" i="16"/>
  <c r="AM23" i="16"/>
  <c r="F199" i="16"/>
  <c r="K75" i="16"/>
  <c r="F62" i="16"/>
  <c r="K185" i="16"/>
  <c r="N72" i="8"/>
  <c r="F209" i="16"/>
  <c r="O64" i="8"/>
  <c r="M209" i="16"/>
  <c r="M14" i="16"/>
  <c r="K53" i="16"/>
  <c r="F198" i="16"/>
  <c r="M143" i="8"/>
  <c r="K13" i="16"/>
  <c r="N26" i="8"/>
  <c r="M182" i="16"/>
  <c r="L88" i="16"/>
  <c r="M178" i="16"/>
  <c r="L86" i="16"/>
  <c r="O157" i="16"/>
  <c r="AL22" i="16"/>
  <c r="O155" i="16"/>
  <c r="AU15" i="16"/>
  <c r="F158" i="16"/>
  <c r="J168" i="16"/>
  <c r="M114" i="8"/>
  <c r="F91" i="16"/>
  <c r="O52" i="8"/>
  <c r="F164" i="16"/>
  <c r="M71" i="8"/>
  <c r="AM122" i="16"/>
  <c r="N32" i="16"/>
  <c r="AM118" i="16"/>
  <c r="N30" i="16"/>
  <c r="Z28" i="16"/>
  <c r="AJ65" i="16"/>
  <c r="Z26" i="16"/>
  <c r="AA122" i="16"/>
  <c r="AV24" i="16"/>
  <c r="N199" i="16"/>
  <c r="L110" i="8"/>
  <c r="F125" i="16"/>
  <c r="N126" i="8"/>
  <c r="J131" i="16"/>
  <c r="L67" i="8"/>
  <c r="K135" i="16"/>
  <c r="K190" i="16"/>
  <c r="J202" i="16"/>
  <c r="J106" i="16"/>
  <c r="K208" i="16"/>
  <c r="K117" i="16"/>
  <c r="M101" i="8"/>
  <c r="L134" i="8"/>
  <c r="N149" i="8"/>
  <c r="AA65" i="16"/>
  <c r="Y63" i="16"/>
  <c r="AJ25" i="16"/>
  <c r="AJ21" i="16"/>
  <c r="L91" i="8"/>
  <c r="N106" i="8"/>
  <c r="J71" i="16"/>
  <c r="M44" i="8"/>
  <c r="J61" i="7"/>
  <c r="AK103" i="16"/>
  <c r="K61" i="7"/>
  <c r="AK101" i="16"/>
  <c r="G70" i="7"/>
  <c r="AA68" i="16"/>
  <c r="H70" i="7"/>
  <c r="Y30" i="16"/>
  <c r="G20" i="7"/>
  <c r="L120" i="16"/>
  <c r="AL74" i="16"/>
  <c r="N85" i="8"/>
  <c r="F117" i="16"/>
  <c r="O107" i="8"/>
  <c r="L40" i="8"/>
  <c r="K137" i="16"/>
  <c r="N56" i="8"/>
  <c r="G38" i="7"/>
  <c r="Z12" i="16"/>
  <c r="H38" i="7"/>
  <c r="AX15" i="16"/>
  <c r="I46" i="7"/>
  <c r="X71" i="16"/>
  <c r="J46" i="7"/>
  <c r="N69" i="16"/>
  <c r="F108" i="16"/>
  <c r="M129" i="8"/>
  <c r="K125" i="16"/>
  <c r="L140" i="8"/>
  <c r="F17" i="16"/>
  <c r="J115" i="16"/>
  <c r="M100" i="8"/>
  <c r="H71" i="7"/>
  <c r="X68" i="16"/>
  <c r="I71" i="7"/>
  <c r="M94" i="8"/>
  <c r="N44" i="8"/>
  <c r="K42" i="16"/>
  <c r="O36" i="8"/>
  <c r="L174" i="16"/>
  <c r="AM84" i="16"/>
  <c r="L170" i="16"/>
  <c r="L64" i="16"/>
  <c r="X166" i="16"/>
  <c r="X129" i="16"/>
  <c r="X164" i="16"/>
  <c r="X127" i="16"/>
  <c r="J82" i="16"/>
  <c r="L128" i="8"/>
  <c r="J22" i="16"/>
  <c r="N143" i="8"/>
  <c r="M88" i="8"/>
  <c r="K207" i="16"/>
  <c r="L99" i="8"/>
  <c r="J25" i="7"/>
  <c r="AL109" i="16"/>
  <c r="K25" i="7"/>
  <c r="AL107" i="16"/>
  <c r="G34" i="7"/>
  <c r="N192" i="16"/>
  <c r="H34" i="7"/>
  <c r="N190" i="16"/>
  <c r="G50" i="7"/>
  <c r="N93" i="16"/>
  <c r="F178" i="16"/>
  <c r="H119" i="16"/>
  <c r="F156" i="16"/>
  <c r="F97" i="16"/>
  <c r="N100" i="8"/>
  <c r="F56" i="16"/>
  <c r="O92" i="8"/>
  <c r="N148" i="16"/>
  <c r="N158" i="16"/>
  <c r="N146" i="16"/>
  <c r="N154" i="16"/>
  <c r="Z90" i="16"/>
  <c r="Z81" i="16"/>
  <c r="AL11" i="16"/>
  <c r="Z77" i="16"/>
  <c r="J108" i="16"/>
  <c r="N57" i="8"/>
  <c r="F113" i="16"/>
  <c r="O49" i="8"/>
  <c r="M144" i="8"/>
  <c r="J126" i="16"/>
  <c r="N28" i="8"/>
  <c r="E38" i="7"/>
  <c r="O166" i="16"/>
  <c r="E39" i="7"/>
  <c r="O164" i="16"/>
  <c r="J41" i="7"/>
  <c r="M120" i="16"/>
  <c r="K41" i="7"/>
  <c r="X117" i="16"/>
  <c r="L185" i="16"/>
  <c r="M137" i="16"/>
  <c r="I59" i="7"/>
  <c r="AL68" i="16"/>
  <c r="J67" i="7"/>
  <c r="K66" i="7"/>
  <c r="G67" i="7"/>
  <c r="K16" i="7"/>
  <c r="AV22" i="16"/>
  <c r="G18" i="8"/>
  <c r="AA157" i="16"/>
  <c r="E59" i="7"/>
  <c r="AA153" i="16"/>
  <c r="E124" i="8"/>
  <c r="N20" i="8"/>
  <c r="L43" i="7"/>
  <c r="L67" i="16"/>
  <c r="L46" i="16"/>
  <c r="G76" i="7"/>
  <c r="H76" i="7"/>
  <c r="I16" i="7"/>
  <c r="J16" i="7"/>
  <c r="F183" i="16"/>
  <c r="F68" i="16"/>
  <c r="K17" i="16"/>
  <c r="F195" i="16"/>
  <c r="M163" i="16"/>
  <c r="M161" i="16"/>
  <c r="Y124" i="16"/>
  <c r="Y120" i="16"/>
  <c r="Z130" i="16"/>
  <c r="N197" i="16"/>
  <c r="Z15" i="16"/>
  <c r="AJ111" i="16"/>
  <c r="Y139" i="16"/>
  <c r="L76" i="16"/>
  <c r="L74" i="16"/>
  <c r="M21" i="7"/>
  <c r="AK54" i="16"/>
  <c r="H99" i="8"/>
  <c r="AM42" i="16"/>
  <c r="L18" i="8"/>
  <c r="I77" i="8"/>
  <c r="Z121" i="16"/>
  <c r="K21" i="7"/>
  <c r="Z119" i="16"/>
  <c r="G30" i="7"/>
  <c r="AL127" i="16"/>
  <c r="H30" i="7"/>
  <c r="AL125" i="16"/>
  <c r="F59" i="8"/>
  <c r="K134" i="8"/>
  <c r="N70" i="7"/>
  <c r="H73" i="8"/>
  <c r="F103" i="8"/>
  <c r="I141" i="8"/>
  <c r="Y132" i="16"/>
  <c r="AM129" i="16"/>
  <c r="N13" i="16"/>
  <c r="AL62" i="16"/>
  <c r="N15" i="16"/>
  <c r="AL60" i="16"/>
  <c r="E19" i="8"/>
  <c r="N66" i="7"/>
  <c r="O124" i="16"/>
  <c r="AK22" i="16"/>
  <c r="L44" i="8"/>
  <c r="N81" i="8"/>
  <c r="O73" i="8"/>
  <c r="L207" i="16"/>
  <c r="O198" i="16"/>
  <c r="AJ97" i="16"/>
  <c r="AJ95" i="16"/>
  <c r="N38" i="8"/>
  <c r="O30" i="8"/>
  <c r="AD54" i="16"/>
  <c r="AP29" i="16"/>
  <c r="AQ19" i="16"/>
  <c r="N24" i="8"/>
  <c r="O122" i="16"/>
  <c r="N28" i="16"/>
  <c r="N113" i="8"/>
  <c r="J136" i="16"/>
  <c r="I74" i="7"/>
  <c r="J74" i="7"/>
  <c r="E34" i="7"/>
  <c r="G15" i="7"/>
  <c r="K32" i="7"/>
  <c r="O86" i="16"/>
  <c r="F99" i="16"/>
  <c r="L115" i="8"/>
  <c r="F48" i="16"/>
  <c r="O77" i="8"/>
  <c r="N131" i="16"/>
  <c r="G64" i="8"/>
  <c r="N129" i="16"/>
  <c r="H128" i="8"/>
  <c r="O177" i="16"/>
  <c r="D90" i="8"/>
  <c r="O175" i="16"/>
  <c r="K200" i="16"/>
  <c r="N30" i="8"/>
  <c r="F42" i="16"/>
  <c r="O124" i="8"/>
  <c r="K166" i="16"/>
  <c r="L114" i="8"/>
  <c r="J118" i="16"/>
  <c r="N129" i="8"/>
  <c r="X98" i="16"/>
  <c r="AV28" i="16"/>
  <c r="K66" i="16"/>
  <c r="F128" i="16"/>
  <c r="H84" i="16"/>
  <c r="M72" i="8"/>
  <c r="I66" i="7"/>
  <c r="Z47" i="16"/>
  <c r="J66" i="7"/>
  <c r="Z45" i="16"/>
  <c r="K74" i="7"/>
  <c r="L37" i="16"/>
  <c r="G75" i="7"/>
  <c r="L33" i="16"/>
  <c r="F122" i="16"/>
  <c r="O24" i="8"/>
  <c r="K54" i="16"/>
  <c r="M29" i="8"/>
  <c r="J198" i="16"/>
  <c r="N117" i="8"/>
  <c r="F130" i="16"/>
  <c r="O117" i="8"/>
  <c r="AL16" i="16"/>
  <c r="J25" i="8"/>
  <c r="X11" i="16"/>
  <c r="K87" i="8"/>
  <c r="M171" i="16"/>
  <c r="J42" i="8"/>
  <c r="N177" i="16"/>
  <c r="E64" i="7"/>
  <c r="Z14" i="16"/>
  <c r="AM53" i="16"/>
  <c r="L23" i="8"/>
  <c r="K104" i="16"/>
  <c r="N40" i="8"/>
  <c r="F46" i="16"/>
  <c r="K206" i="16"/>
  <c r="M128" i="8"/>
  <c r="G83" i="16"/>
  <c r="G35" i="16"/>
  <c r="G171" i="16"/>
  <c r="G186" i="16"/>
  <c r="J186" i="16"/>
  <c r="F33" i="16"/>
  <c r="J27" i="16"/>
  <c r="K72" i="7"/>
  <c r="G73" i="7"/>
  <c r="E26" i="7"/>
  <c r="E27" i="7"/>
  <c r="F123" i="16"/>
  <c r="F196" i="16"/>
  <c r="K145" i="16"/>
  <c r="F120" i="16"/>
  <c r="O82" i="8"/>
  <c r="M150" i="16"/>
  <c r="X133" i="16"/>
  <c r="X168" i="16"/>
  <c r="X131" i="16"/>
  <c r="Z106" i="16"/>
  <c r="AJ81" i="16"/>
  <c r="Z104" i="16"/>
  <c r="AJ79" i="16"/>
  <c r="Z40" i="16"/>
  <c r="M185" i="16"/>
  <c r="M130" i="8"/>
  <c r="J23" i="16"/>
  <c r="L141" i="8"/>
  <c r="F52" i="16"/>
  <c r="M87" i="8"/>
  <c r="K195" i="16"/>
  <c r="L98" i="8"/>
  <c r="Y148" i="16"/>
  <c r="O100" i="16"/>
  <c r="L179" i="16"/>
  <c r="AM95" i="16"/>
  <c r="AL98" i="16"/>
  <c r="L100" i="16"/>
  <c r="AL96" i="16"/>
  <c r="L98" i="16"/>
  <c r="F171" i="16"/>
  <c r="H180" i="16"/>
  <c r="M58" i="8"/>
  <c r="F161" i="16"/>
  <c r="L39" i="8"/>
  <c r="N54" i="8"/>
  <c r="AL58" i="16"/>
  <c r="F146" i="16"/>
  <c r="F127" i="16"/>
  <c r="X151" i="16"/>
  <c r="AX12" i="16"/>
  <c r="AK99" i="16"/>
  <c r="AK97" i="16"/>
  <c r="N86" i="8"/>
  <c r="O78" i="8"/>
  <c r="N43" i="8"/>
  <c r="O35" i="8"/>
  <c r="AM105" i="16"/>
  <c r="H32" i="8"/>
  <c r="J18" i="8"/>
  <c r="I69" i="8"/>
  <c r="AL85" i="16"/>
  <c r="J56" i="16"/>
  <c r="F19" i="16"/>
  <c r="M53" i="8"/>
  <c r="AK87" i="16"/>
  <c r="AK85" i="16"/>
  <c r="AM114" i="16"/>
  <c r="O111" i="16"/>
  <c r="N142" i="8"/>
  <c r="O148" i="8"/>
  <c r="N99" i="8"/>
  <c r="O91" i="8"/>
  <c r="O14" i="8"/>
  <c r="D85" i="8"/>
  <c r="E39" i="8"/>
  <c r="F98" i="8"/>
  <c r="X30" i="16"/>
  <c r="L18" i="16"/>
  <c r="M112" i="16"/>
  <c r="O173" i="16"/>
  <c r="Y168" i="16"/>
  <c r="Y166" i="16"/>
  <c r="O29" i="16"/>
  <c r="F64" i="8"/>
  <c r="E87" i="8"/>
  <c r="AW30" i="16"/>
  <c r="L205" i="16"/>
  <c r="N124" i="8"/>
  <c r="I22" i="7"/>
  <c r="K30" i="7"/>
  <c r="K46" i="7"/>
  <c r="H140" i="8"/>
  <c r="AM21" i="16"/>
  <c r="L150" i="16"/>
  <c r="Z72" i="16"/>
  <c r="G131" i="8"/>
  <c r="I40" i="8"/>
  <c r="O26" i="16"/>
  <c r="F15" i="8"/>
  <c r="AA35" i="16"/>
  <c r="D49" i="8"/>
  <c r="G111" i="8"/>
  <c r="N153" i="16"/>
  <c r="K43" i="7"/>
  <c r="G52" i="7"/>
  <c r="H52" i="7"/>
  <c r="N43" i="16"/>
  <c r="D51" i="8"/>
  <c r="E152" i="8"/>
  <c r="F68" i="7"/>
  <c r="E14" i="8"/>
  <c r="E117" i="8"/>
  <c r="D52" i="8"/>
  <c r="L158" i="16"/>
  <c r="H116" i="8"/>
  <c r="Z97" i="16"/>
  <c r="D78" i="8"/>
  <c r="Z95" i="16"/>
  <c r="G125" i="8"/>
  <c r="J148" i="8"/>
  <c r="K136" i="8"/>
  <c r="M45" i="16"/>
  <c r="AW25" i="16"/>
  <c r="N27" i="7"/>
  <c r="F74" i="8"/>
  <c r="H92" i="8"/>
  <c r="D119" i="8"/>
  <c r="G117" i="8"/>
  <c r="I28" i="8"/>
  <c r="M31" i="16"/>
  <c r="O118" i="16"/>
  <c r="N183" i="16"/>
  <c r="L12" i="16"/>
  <c r="M83" i="16"/>
  <c r="AA40" i="16"/>
  <c r="Z52" i="16"/>
  <c r="AK19" i="16"/>
  <c r="Z50" i="16"/>
  <c r="AK17" i="16"/>
  <c r="M78" i="16"/>
  <c r="M29" i="7"/>
  <c r="E17" i="8"/>
  <c r="F48" i="8"/>
  <c r="F124" i="8"/>
  <c r="L21" i="7"/>
  <c r="K62" i="8"/>
  <c r="O12" i="16"/>
  <c r="N140" i="16"/>
  <c r="AK55" i="16"/>
  <c r="AK94" i="16"/>
  <c r="AK53" i="16"/>
  <c r="AW21" i="16"/>
  <c r="AA98" i="16"/>
  <c r="L17" i="16"/>
  <c r="AA96" i="16"/>
  <c r="AL23" i="16"/>
  <c r="F78" i="7"/>
  <c r="J30" i="8"/>
  <c r="F61" i="8"/>
  <c r="K143" i="8"/>
  <c r="E65" i="7"/>
  <c r="AJ122" i="16"/>
  <c r="I64" i="7"/>
  <c r="AK69" i="16"/>
  <c r="J64" i="7"/>
  <c r="AK65" i="16"/>
  <c r="H114" i="8"/>
  <c r="K43" i="8"/>
  <c r="O48" i="7"/>
  <c r="Y18" i="16"/>
  <c r="I20" i="8"/>
  <c r="N56" i="7"/>
  <c r="Y117" i="16"/>
  <c r="E150" i="8"/>
  <c r="I130" i="8"/>
  <c r="AK111" i="16"/>
  <c r="G61" i="7"/>
  <c r="AK109" i="16"/>
  <c r="H69" i="7"/>
  <c r="Z19" i="16"/>
  <c r="I69" i="7"/>
  <c r="AA80" i="16"/>
  <c r="G133" i="8"/>
  <c r="J52" i="8"/>
  <c r="M66" i="7"/>
  <c r="H203" i="16"/>
  <c r="J52" i="16"/>
  <c r="M42" i="8"/>
  <c r="Y155" i="16"/>
  <c r="AL105" i="16"/>
  <c r="O136" i="8"/>
  <c r="AS28" i="16"/>
  <c r="AP12" i="16"/>
  <c r="M129" i="16"/>
  <c r="N49" i="8"/>
  <c r="O72" i="8"/>
  <c r="D58" i="8"/>
  <c r="K97" i="8"/>
  <c r="J50" i="16"/>
  <c r="K16" i="16"/>
  <c r="K50" i="7"/>
  <c r="M84" i="16"/>
  <c r="G51" i="7"/>
  <c r="M82" i="16"/>
  <c r="L193" i="16"/>
  <c r="O105" i="16"/>
  <c r="L189" i="16"/>
  <c r="AM101" i="16"/>
  <c r="J67" i="16"/>
  <c r="L72" i="8"/>
  <c r="K103" i="16"/>
  <c r="N87" i="8"/>
  <c r="M32" i="8"/>
  <c r="K85" i="16"/>
  <c r="L43" i="8"/>
  <c r="G16" i="7"/>
  <c r="N178" i="16"/>
  <c r="H16" i="7"/>
  <c r="L112" i="8"/>
  <c r="N119" i="8"/>
  <c r="F205" i="16"/>
  <c r="O119" i="8"/>
  <c r="M146" i="16"/>
  <c r="AJ117" i="16"/>
  <c r="M144" i="16"/>
  <c r="AJ115" i="16"/>
  <c r="X149" i="16"/>
  <c r="Y100" i="16"/>
  <c r="AX11" i="16"/>
  <c r="Y98" i="16"/>
  <c r="K183" i="16"/>
  <c r="N75" i="8"/>
  <c r="K20" i="16"/>
  <c r="O86" i="8"/>
  <c r="L31" i="8"/>
  <c r="K201" i="16"/>
  <c r="N46" i="8"/>
  <c r="E54" i="7"/>
  <c r="X148" i="16"/>
  <c r="E55" i="7"/>
  <c r="X146" i="16"/>
  <c r="K44" i="7"/>
  <c r="X87" i="16"/>
  <c r="G45" i="7"/>
  <c r="X85" i="16"/>
  <c r="N112" i="16"/>
  <c r="Z101" i="16"/>
  <c r="F32" i="16"/>
  <c r="J165" i="16"/>
  <c r="M86" i="8"/>
  <c r="F26" i="16"/>
  <c r="O128" i="8"/>
  <c r="F119" i="16"/>
  <c r="M43" i="8"/>
  <c r="AI49" i="16"/>
  <c r="AB73" i="16"/>
  <c r="AB61" i="16"/>
  <c r="AB49" i="16"/>
  <c r="M37" i="8"/>
  <c r="J12" i="16"/>
  <c r="K52" i="16"/>
  <c r="N73" i="16"/>
  <c r="X67" i="16"/>
  <c r="X13" i="16"/>
  <c r="X15" i="16"/>
  <c r="L24" i="8"/>
  <c r="N42" i="8"/>
  <c r="M115" i="8"/>
  <c r="K193" i="16"/>
  <c r="N148" i="8"/>
  <c r="N66" i="16"/>
  <c r="O50" i="16"/>
  <c r="AM123" i="16"/>
  <c r="AJ36" i="16"/>
  <c r="Y52" i="16"/>
  <c r="AJ47" i="16"/>
  <c r="Y50" i="16"/>
  <c r="E46" i="8"/>
  <c r="M158" i="16"/>
  <c r="N24" i="16"/>
  <c r="M45" i="8"/>
  <c r="J149" i="16"/>
  <c r="L56" i="8"/>
  <c r="F18" i="16"/>
  <c r="H55" i="16"/>
  <c r="F92" i="16"/>
  <c r="E68" i="7"/>
  <c r="AA146" i="16"/>
  <c r="E69" i="7"/>
  <c r="AA144" i="16"/>
  <c r="H65" i="7"/>
  <c r="Z59" i="16"/>
  <c r="I65" i="7"/>
  <c r="Z57" i="16"/>
  <c r="K108" i="16"/>
  <c r="N105" i="8"/>
  <c r="F24" i="16"/>
  <c r="O96" i="8"/>
  <c r="J76" i="16"/>
  <c r="N61" i="8"/>
  <c r="K116" i="16"/>
  <c r="O53" i="8"/>
  <c r="Y40" i="16"/>
  <c r="L25" i="16"/>
  <c r="M30" i="8"/>
  <c r="F15" i="16"/>
  <c r="K150" i="16"/>
  <c r="M147" i="8"/>
  <c r="E16" i="7"/>
  <c r="O191" i="16"/>
  <c r="E17" i="7"/>
  <c r="O187" i="16"/>
  <c r="J19" i="7"/>
  <c r="Z141" i="16"/>
  <c r="K19" i="7"/>
  <c r="Z139" i="16"/>
  <c r="F104" i="16"/>
  <c r="O85" i="8"/>
  <c r="K30" i="16"/>
  <c r="M103" i="8"/>
  <c r="K48" i="16"/>
  <c r="O42" i="8"/>
  <c r="F112" i="16"/>
  <c r="O58" i="8"/>
  <c r="N147" i="16"/>
  <c r="G56" i="8"/>
  <c r="N145" i="16"/>
  <c r="H120" i="8"/>
  <c r="Z89" i="16"/>
  <c r="D82" i="8"/>
  <c r="AL12" i="16"/>
  <c r="K68" i="7"/>
  <c r="Y134" i="16"/>
  <c r="N151" i="16"/>
  <c r="L100" i="8"/>
  <c r="J15" i="16"/>
  <c r="N115" i="8"/>
  <c r="M60" i="8"/>
  <c r="K56" i="16"/>
  <c r="L71" i="8"/>
  <c r="K20" i="7"/>
  <c r="Z129" i="16"/>
  <c r="G21" i="7"/>
  <c r="Z127" i="16"/>
  <c r="H29" i="7"/>
  <c r="L159" i="16"/>
  <c r="I29" i="7"/>
  <c r="L155" i="16"/>
  <c r="F38" i="16"/>
  <c r="O147" i="8"/>
  <c r="H172" i="16"/>
  <c r="L25" i="8"/>
  <c r="F210" i="16"/>
  <c r="K142" i="16"/>
  <c r="F14" i="16"/>
  <c r="O113" i="8"/>
  <c r="O181" i="16"/>
  <c r="D88" i="8"/>
  <c r="O179" i="16"/>
  <c r="I60" i="7"/>
  <c r="AK115" i="16"/>
  <c r="J60" i="7"/>
  <c r="AK113" i="16"/>
  <c r="I78" i="7"/>
  <c r="O199" i="16"/>
  <c r="AL50" i="16"/>
  <c r="X88" i="16"/>
  <c r="AW24" i="16"/>
  <c r="AK45" i="16"/>
  <c r="AA90" i="16"/>
  <c r="AA88" i="16"/>
  <c r="O158" i="16"/>
  <c r="AM125" i="16"/>
  <c r="L132" i="16"/>
  <c r="AA13" i="16"/>
  <c r="L130" i="16"/>
  <c r="AA119" i="16"/>
  <c r="F40" i="8"/>
  <c r="I27" i="8"/>
  <c r="AK64" i="16"/>
  <c r="X45" i="16"/>
  <c r="L60" i="8"/>
  <c r="AM45" i="16"/>
  <c r="AM43" i="16"/>
  <c r="L39" i="16"/>
  <c r="AJ33" i="16"/>
  <c r="H190" i="16"/>
  <c r="K76" i="16"/>
  <c r="F73" i="16"/>
  <c r="N132" i="16"/>
  <c r="N130" i="16"/>
  <c r="O180" i="16"/>
  <c r="O178" i="16"/>
  <c r="Y31" i="16"/>
  <c r="K29" i="7"/>
  <c r="M181" i="16"/>
  <c r="M140" i="16"/>
  <c r="I23" i="7"/>
  <c r="AL113" i="16"/>
  <c r="AL111" i="16"/>
  <c r="F122" i="8"/>
  <c r="K60" i="8"/>
  <c r="L41" i="7"/>
  <c r="I52" i="8"/>
  <c r="O41" i="7"/>
  <c r="G110" i="8"/>
  <c r="N172" i="16"/>
  <c r="J44" i="8"/>
  <c r="M169" i="16"/>
  <c r="I122" i="8"/>
  <c r="M133" i="16"/>
  <c r="D67" i="8"/>
  <c r="M131" i="16"/>
  <c r="H142" i="8"/>
  <c r="H147" i="8"/>
  <c r="J122" i="8"/>
  <c r="AL29" i="16"/>
  <c r="O41" i="16"/>
  <c r="N43" i="7"/>
  <c r="L160" i="16"/>
  <c r="X123" i="16"/>
  <c r="Z98" i="16"/>
  <c r="AJ73" i="16"/>
  <c r="Z96" i="16"/>
  <c r="AJ71" i="16"/>
  <c r="Y25" i="16"/>
  <c r="L74" i="7"/>
  <c r="H143" i="8"/>
  <c r="H17" i="8"/>
  <c r="K74" i="8"/>
  <c r="K209" i="16"/>
  <c r="K34" i="16"/>
  <c r="N117" i="16"/>
  <c r="N115" i="16"/>
  <c r="N143" i="16"/>
  <c r="N141" i="16"/>
  <c r="L101" i="8"/>
  <c r="N116" i="8"/>
  <c r="L58" i="8"/>
  <c r="AE63" i="16"/>
  <c r="AB64" i="16"/>
  <c r="N59" i="8"/>
  <c r="O184" i="16"/>
  <c r="AK116" i="16"/>
  <c r="K122" i="16"/>
  <c r="L68" i="8"/>
  <c r="L51" i="8"/>
  <c r="AM61" i="16"/>
  <c r="AM59" i="16"/>
  <c r="O90" i="16"/>
  <c r="O85" i="16"/>
  <c r="M92" i="16"/>
  <c r="F88" i="16"/>
  <c r="F105" i="16"/>
  <c r="K40" i="16"/>
  <c r="N45" i="8"/>
  <c r="AK130" i="16"/>
  <c r="O119" i="16"/>
  <c r="AK128" i="16"/>
  <c r="M80" i="16"/>
  <c r="X141" i="16"/>
  <c r="M38" i="16"/>
  <c r="X139" i="16"/>
  <c r="G160" i="16"/>
  <c r="K78" i="16"/>
  <c r="K147" i="16"/>
  <c r="M133" i="8"/>
  <c r="F200" i="16"/>
  <c r="O71" i="8"/>
  <c r="F36" i="16"/>
  <c r="M89" i="8"/>
  <c r="AK88" i="16"/>
  <c r="AK47" i="16"/>
  <c r="F159" i="16"/>
  <c r="K160" i="16"/>
  <c r="N33" i="8"/>
  <c r="K196" i="16"/>
  <c r="O25" i="8"/>
  <c r="AK68" i="16"/>
  <c r="AW16" i="16"/>
  <c r="AX30" i="16"/>
  <c r="J22" i="8"/>
  <c r="AM89" i="16"/>
  <c r="AY24" i="16"/>
  <c r="AM86" i="16"/>
  <c r="G30" i="16"/>
  <c r="M121" i="8"/>
  <c r="K178" i="16"/>
  <c r="L131" i="8"/>
  <c r="F116" i="16"/>
  <c r="M78" i="8"/>
  <c r="J120" i="16"/>
  <c r="L88" i="8"/>
  <c r="Y164" i="16"/>
  <c r="O15" i="16"/>
  <c r="Y162" i="16"/>
  <c r="N86" i="16"/>
  <c r="AL114" i="16"/>
  <c r="L116" i="16"/>
  <c r="AL112" i="16"/>
  <c r="L114" i="16"/>
  <c r="J73" i="7"/>
  <c r="Y41" i="16"/>
  <c r="N133" i="8"/>
  <c r="F150" i="16"/>
  <c r="O138" i="8"/>
  <c r="K87" i="16"/>
  <c r="N89" i="8"/>
  <c r="F85" i="16"/>
  <c r="AG53" i="16"/>
  <c r="AG47" i="16"/>
  <c r="AF68" i="16"/>
  <c r="AF56" i="16"/>
  <c r="R72" i="16"/>
  <c r="O93" i="8"/>
  <c r="M31" i="8"/>
  <c r="L42" i="8"/>
  <c r="X22" i="16"/>
  <c r="X20" i="16"/>
  <c r="N79" i="16"/>
  <c r="N72" i="16"/>
  <c r="H185" i="16"/>
  <c r="K118" i="16"/>
  <c r="K152" i="16"/>
  <c r="L61" i="8"/>
  <c r="H19" i="7"/>
  <c r="Z145" i="16"/>
  <c r="I19" i="7"/>
  <c r="Z143" i="16"/>
  <c r="J27" i="7"/>
  <c r="AL89" i="16"/>
  <c r="K27" i="7"/>
  <c r="M208" i="16"/>
  <c r="J43" i="7"/>
  <c r="N210" i="16"/>
  <c r="K180" i="16"/>
  <c r="O144" i="8"/>
  <c r="F142" i="16"/>
  <c r="J110" i="16"/>
  <c r="N63" i="8"/>
  <c r="F75" i="16"/>
  <c r="O54" i="8"/>
  <c r="N104" i="16"/>
  <c r="AA46" i="16"/>
  <c r="N102" i="16"/>
  <c r="AA41" i="16"/>
  <c r="N128" i="16"/>
  <c r="O133" i="16"/>
  <c r="N126" i="16"/>
  <c r="O131" i="16"/>
  <c r="K61" i="16"/>
  <c r="L147" i="8"/>
  <c r="K97" i="16"/>
  <c r="O102" i="8"/>
  <c r="M107" i="8"/>
  <c r="L117" i="8"/>
  <c r="N179" i="16"/>
  <c r="N134" i="8"/>
  <c r="F177" i="16"/>
  <c r="AA133" i="16"/>
  <c r="AA131" i="16"/>
  <c r="Z44" i="16"/>
  <c r="Z42" i="16"/>
  <c r="K177" i="16"/>
  <c r="F185" i="16"/>
  <c r="L106" i="8"/>
  <c r="N121" i="8"/>
  <c r="M100" i="16"/>
  <c r="M98" i="16"/>
  <c r="AW28" i="16"/>
  <c r="AW19" i="16"/>
  <c r="AK95" i="16"/>
  <c r="J66" i="16"/>
  <c r="F89" i="16"/>
  <c r="F31" i="16"/>
  <c r="Z32" i="16"/>
  <c r="Z30" i="16"/>
  <c r="AM65" i="16"/>
  <c r="AA61" i="16"/>
  <c r="K100" i="16"/>
  <c r="F16" i="16"/>
  <c r="N35" i="8"/>
  <c r="O26" i="8"/>
  <c r="O112" i="16"/>
  <c r="AM108" i="16"/>
  <c r="O190" i="16"/>
  <c r="N167" i="16"/>
  <c r="AM107" i="16"/>
  <c r="Y161" i="16"/>
  <c r="G48" i="7"/>
  <c r="N181" i="16"/>
  <c r="G74" i="7"/>
  <c r="E23" i="7"/>
  <c r="M14" i="8"/>
  <c r="D18" i="7"/>
  <c r="K65" i="8"/>
  <c r="AJ15" i="16"/>
  <c r="M173" i="16"/>
  <c r="J150" i="16"/>
  <c r="L80" i="8"/>
  <c r="Y147" i="16"/>
  <c r="AK129" i="16"/>
  <c r="M135" i="16"/>
  <c r="H59" i="7"/>
  <c r="D54" i="8"/>
  <c r="J102" i="8"/>
  <c r="I131" i="8"/>
  <c r="L139" i="16"/>
  <c r="X83" i="16"/>
  <c r="X81" i="16"/>
  <c r="AA73" i="16"/>
  <c r="AA69" i="16"/>
  <c r="H108" i="8"/>
  <c r="I133" i="8"/>
  <c r="M34" i="16"/>
  <c r="AA43" i="16"/>
  <c r="AJ32" i="16"/>
  <c r="J41" i="8"/>
  <c r="I108" i="8"/>
  <c r="X170" i="16"/>
  <c r="F127" i="8"/>
  <c r="Y27" i="16"/>
  <c r="O20" i="8"/>
  <c r="I93" i="8"/>
  <c r="AL117" i="16"/>
  <c r="J135" i="16"/>
  <c r="H79" i="16"/>
  <c r="H31" i="16"/>
  <c r="AR11" i="16"/>
  <c r="AU26" i="16"/>
  <c r="AT27" i="16"/>
  <c r="AU27" i="16"/>
  <c r="AU21" i="16"/>
  <c r="AT12" i="16"/>
  <c r="AT28" i="16"/>
  <c r="AT18" i="16"/>
  <c r="AU20" i="16"/>
  <c r="AU12" i="16"/>
  <c r="AT20" i="16"/>
  <c r="G137" i="16"/>
  <c r="G89" i="16"/>
  <c r="G41" i="16"/>
  <c r="G181" i="16"/>
  <c r="G192" i="16"/>
  <c r="G144" i="16"/>
  <c r="G96" i="16"/>
  <c r="G48" i="16"/>
  <c r="AO11" i="16"/>
  <c r="AS22" i="16"/>
  <c r="G188" i="16"/>
  <c r="M149" i="8"/>
  <c r="J94" i="16"/>
  <c r="N32" i="8"/>
  <c r="K14" i="16"/>
  <c r="K174" i="16"/>
  <c r="K126" i="16"/>
  <c r="H129" i="16"/>
  <c r="J138" i="16"/>
  <c r="J90" i="16"/>
  <c r="J42" i="16"/>
  <c r="H23" i="16"/>
  <c r="K149" i="16"/>
  <c r="K101" i="16"/>
  <c r="H169" i="16"/>
  <c r="H30" i="16"/>
  <c r="H191" i="16"/>
  <c r="H167" i="16"/>
  <c r="H143" i="16"/>
  <c r="F102" i="16"/>
  <c r="H95" i="16"/>
  <c r="H71" i="16"/>
  <c r="H47" i="16"/>
  <c r="H164" i="16"/>
  <c r="H198" i="16"/>
  <c r="H174" i="16"/>
  <c r="H150" i="16"/>
  <c r="J69" i="16"/>
  <c r="H102" i="16"/>
  <c r="H78" i="16"/>
  <c r="H54" i="16"/>
  <c r="J133" i="16"/>
  <c r="J201" i="16"/>
  <c r="J153" i="16"/>
  <c r="J105" i="16"/>
  <c r="F151" i="16"/>
  <c r="J59" i="16"/>
  <c r="M106" i="8"/>
  <c r="L116" i="8"/>
  <c r="AA39" i="16"/>
  <c r="AY30" i="16"/>
  <c r="Z86" i="16"/>
  <c r="Z82" i="16"/>
  <c r="H52" i="16"/>
  <c r="F90" i="16"/>
  <c r="AS16" i="16"/>
  <c r="G63" i="16"/>
  <c r="G167" i="16"/>
  <c r="O103" i="8"/>
  <c r="D69" i="8"/>
  <c r="E63" i="7"/>
  <c r="F207" i="16"/>
  <c r="F138" i="16"/>
  <c r="J55" i="7"/>
  <c r="K55" i="7"/>
  <c r="N100" i="16"/>
  <c r="N98" i="16"/>
  <c r="AX14" i="16"/>
  <c r="M56" i="8"/>
  <c r="L66" i="8"/>
  <c r="O150" i="8"/>
  <c r="M91" i="8"/>
  <c r="J69" i="7"/>
  <c r="AA76" i="16"/>
  <c r="K69" i="7"/>
  <c r="AA72" i="16"/>
  <c r="G78" i="7"/>
  <c r="Y16" i="16"/>
  <c r="H78" i="7"/>
  <c r="Z16" i="16"/>
  <c r="K90" i="16"/>
  <c r="O29" i="8"/>
  <c r="F87" i="16"/>
  <c r="M47" i="8"/>
  <c r="J70" i="16"/>
  <c r="N136" i="8"/>
  <c r="K98" i="16"/>
  <c r="O142" i="8"/>
  <c r="L169" i="16"/>
  <c r="I29" i="8"/>
  <c r="L47" i="8"/>
  <c r="M79" i="8"/>
  <c r="J68" i="16"/>
  <c r="L89" i="8"/>
  <c r="G24" i="7"/>
  <c r="Y133" i="16"/>
  <c r="H24" i="7"/>
  <c r="Y131" i="16"/>
  <c r="I32" i="7"/>
  <c r="N203" i="16"/>
  <c r="J32" i="7"/>
  <c r="N201" i="16"/>
  <c r="F197" i="16"/>
  <c r="M36" i="8"/>
  <c r="H44" i="16"/>
  <c r="L46" i="8"/>
  <c r="F82" i="16"/>
  <c r="H183" i="16"/>
  <c r="F165" i="16"/>
  <c r="E60" i="7"/>
  <c r="AA149" i="16"/>
  <c r="E61" i="7"/>
  <c r="AJ130" i="16"/>
  <c r="J63" i="7"/>
  <c r="AK83" i="16"/>
  <c r="K63" i="7"/>
  <c r="AK81" i="16"/>
  <c r="E28" i="7"/>
  <c r="O153" i="16"/>
  <c r="AL18" i="16"/>
  <c r="N47" i="8"/>
  <c r="K80" i="16"/>
  <c r="O39" i="8"/>
  <c r="M135" i="8"/>
  <c r="J190" i="16"/>
  <c r="L145" i="8"/>
  <c r="K133" i="16"/>
  <c r="J154" i="16"/>
  <c r="H87" i="16"/>
  <c r="K165" i="16"/>
  <c r="F181" i="16"/>
  <c r="O151" i="8"/>
  <c r="F202" i="16"/>
  <c r="G54" i="7"/>
  <c r="H54" i="7"/>
  <c r="N116" i="16"/>
  <c r="N114" i="16"/>
  <c r="J88" i="16"/>
  <c r="K170" i="16"/>
  <c r="M51" i="8"/>
  <c r="F143" i="16"/>
  <c r="M108" i="8"/>
  <c r="Z48" i="16"/>
  <c r="AY11" i="16"/>
  <c r="Z46" i="16"/>
  <c r="AY13" i="16"/>
  <c r="AJ43" i="16"/>
  <c r="X50" i="16"/>
  <c r="AJ39" i="16"/>
  <c r="X48" i="16"/>
  <c r="I30" i="8"/>
  <c r="X140" i="16"/>
  <c r="L148" i="8"/>
  <c r="F106" i="16"/>
  <c r="O106" i="8"/>
  <c r="K99" i="16"/>
  <c r="L105" i="8"/>
  <c r="J182" i="16"/>
  <c r="N120" i="8"/>
  <c r="X114" i="16"/>
  <c r="AA123" i="16"/>
  <c r="X112" i="16"/>
  <c r="O56" i="16"/>
  <c r="M87" i="16"/>
  <c r="Y13" i="16"/>
  <c r="M85" i="16"/>
  <c r="AO17" i="16"/>
  <c r="M65" i="8"/>
  <c r="F157" i="16"/>
  <c r="L75" i="8"/>
  <c r="K102" i="16"/>
  <c r="M22" i="8"/>
  <c r="H140" i="16"/>
  <c r="L32" i="8"/>
  <c r="AJ18" i="16"/>
  <c r="X38" i="16"/>
  <c r="F78" i="16"/>
  <c r="K154" i="16"/>
  <c r="N108" i="8"/>
  <c r="F194" i="16"/>
  <c r="O100" i="8"/>
  <c r="AY22" i="16"/>
  <c r="I19" i="8"/>
  <c r="AY18" i="16"/>
  <c r="K79" i="8"/>
  <c r="N97" i="16"/>
  <c r="J34" i="8"/>
  <c r="N95" i="16"/>
  <c r="H16" i="16"/>
  <c r="L64" i="8"/>
  <c r="K172" i="16"/>
  <c r="N79" i="8"/>
  <c r="H21" i="16"/>
  <c r="M152" i="8"/>
  <c r="K144" i="16"/>
  <c r="N36" i="8"/>
  <c r="L149" i="16"/>
  <c r="L72" i="16"/>
  <c r="AL130" i="16"/>
  <c r="L70" i="16"/>
  <c r="Z163" i="16"/>
  <c r="M54" i="16"/>
  <c r="Z161" i="16"/>
  <c r="M52" i="16"/>
  <c r="H31" i="7"/>
  <c r="X125" i="16"/>
  <c r="O57" i="8"/>
  <c r="F132" i="16"/>
  <c r="M75" i="8"/>
  <c r="K81" i="16"/>
  <c r="O108" i="8"/>
  <c r="F67" i="16"/>
  <c r="O79" i="8"/>
  <c r="M179" i="16"/>
  <c r="J40" i="8"/>
  <c r="M175" i="16"/>
  <c r="I118" i="8"/>
  <c r="M141" i="16"/>
  <c r="D63" i="8"/>
  <c r="M139" i="16"/>
  <c r="J184" i="16"/>
  <c r="L120" i="8"/>
  <c r="F61" i="16"/>
  <c r="N135" i="8"/>
  <c r="J35" i="16"/>
  <c r="L77" i="8"/>
  <c r="K71" i="16"/>
  <c r="N92" i="8"/>
  <c r="X145" i="16"/>
  <c r="M42" i="16"/>
  <c r="X143" i="16"/>
  <c r="M40" i="16"/>
  <c r="X78" i="16"/>
  <c r="O62" i="16"/>
  <c r="X76" i="16"/>
  <c r="O101" i="16"/>
  <c r="I48" i="7"/>
  <c r="Z73" i="16"/>
  <c r="AK75" i="16"/>
  <c r="AK37" i="16"/>
  <c r="AA128" i="16"/>
  <c r="Z43" i="16"/>
  <c r="Z41" i="16"/>
  <c r="X137" i="16"/>
  <c r="AK80" i="16"/>
  <c r="AL67" i="16"/>
  <c r="N36" i="16"/>
  <c r="AL65" i="16"/>
  <c r="N34" i="16"/>
  <c r="AK119" i="16"/>
  <c r="N76" i="7"/>
  <c r="I132" i="8"/>
  <c r="G37" i="8"/>
  <c r="G114" i="8"/>
  <c r="AM69" i="16"/>
  <c r="AA63" i="16"/>
  <c r="Y167" i="16"/>
  <c r="Y165" i="16"/>
  <c r="O66" i="8"/>
  <c r="M85" i="8"/>
  <c r="O126" i="8"/>
  <c r="O98" i="8"/>
  <c r="I47" i="8"/>
  <c r="D98" i="8"/>
  <c r="D71" i="8"/>
  <c r="J65" i="7"/>
  <c r="L26" i="16"/>
  <c r="AL48" i="16"/>
  <c r="AJ113" i="16"/>
  <c r="L208" i="16"/>
  <c r="L157" i="16"/>
  <c r="L153" i="16"/>
  <c r="N16" i="8"/>
  <c r="AJ86" i="16"/>
  <c r="J119" i="8"/>
  <c r="D76" i="8"/>
  <c r="E143" i="8"/>
  <c r="O53" i="16"/>
  <c r="AL110" i="16"/>
  <c r="L112" i="16"/>
  <c r="AL108" i="16"/>
  <c r="L110" i="16"/>
  <c r="N195" i="16"/>
  <c r="AL46" i="16"/>
  <c r="N193" i="16"/>
  <c r="AL44" i="16"/>
  <c r="F25" i="8"/>
  <c r="L59" i="7"/>
  <c r="Y105" i="16"/>
  <c r="AL83" i="16"/>
  <c r="K125" i="8"/>
  <c r="H20" i="7"/>
  <c r="Z135" i="16"/>
  <c r="I28" i="7"/>
  <c r="M176" i="16"/>
  <c r="J28" i="7"/>
  <c r="M172" i="16"/>
  <c r="I62" i="8"/>
  <c r="I129" i="8"/>
  <c r="D48" i="7"/>
  <c r="H65" i="8"/>
  <c r="G108" i="8"/>
  <c r="L37" i="8"/>
  <c r="F184" i="16"/>
  <c r="M166" i="16"/>
  <c r="M164" i="16"/>
  <c r="M126" i="16"/>
  <c r="Y122" i="16"/>
  <c r="K128" i="16"/>
  <c r="K164" i="16"/>
  <c r="M126" i="8"/>
  <c r="AQ30" i="16"/>
  <c r="AT13" i="16"/>
  <c r="L119" i="8"/>
  <c r="M23" i="8"/>
  <c r="Y118" i="16"/>
  <c r="N26" i="16"/>
  <c r="O88" i="8"/>
  <c r="M119" i="8"/>
  <c r="AJ45" i="16"/>
  <c r="AJ41" i="16"/>
  <c r="N207" i="16"/>
  <c r="L201" i="16"/>
  <c r="Y64" i="16"/>
  <c r="O23" i="8"/>
  <c r="K51" i="16"/>
  <c r="F93" i="16"/>
  <c r="O143" i="8"/>
  <c r="Z110" i="16"/>
  <c r="AJ85" i="16"/>
  <c r="Z108" i="16"/>
  <c r="AJ83" i="16"/>
  <c r="AA145" i="16"/>
  <c r="N60" i="16"/>
  <c r="AA143" i="16"/>
  <c r="N58" i="16"/>
  <c r="K55" i="16"/>
  <c r="N94" i="8"/>
  <c r="F53" i="16"/>
  <c r="L50" i="8"/>
  <c r="N65" i="8"/>
  <c r="AA150" i="16"/>
  <c r="J83" i="16"/>
  <c r="F28" i="16"/>
  <c r="N80" i="16"/>
  <c r="N71" i="16"/>
  <c r="O189" i="16"/>
  <c r="O185" i="16"/>
  <c r="F133" i="16"/>
  <c r="F206" i="16"/>
  <c r="N53" i="8"/>
  <c r="O45" i="8"/>
  <c r="L34" i="16"/>
  <c r="L30" i="16"/>
  <c r="N150" i="16"/>
  <c r="O147" i="16"/>
  <c r="AJ28" i="16"/>
  <c r="K175" i="16"/>
  <c r="F71" i="16"/>
  <c r="J85" i="16"/>
  <c r="G59" i="16"/>
  <c r="G210" i="16"/>
  <c r="N77" i="8"/>
  <c r="M109" i="8"/>
  <c r="AM90" i="16"/>
  <c r="M187" i="16"/>
  <c r="M66" i="8"/>
  <c r="F131" i="16"/>
  <c r="N101" i="16"/>
  <c r="N99" i="16"/>
  <c r="N127" i="16"/>
  <c r="N125" i="16"/>
  <c r="Y156" i="16"/>
  <c r="L63" i="8"/>
  <c r="N78" i="8"/>
  <c r="K205" i="16"/>
  <c r="E32" i="7"/>
  <c r="E33" i="7"/>
  <c r="K22" i="7"/>
  <c r="G23" i="7"/>
  <c r="F57" i="16"/>
  <c r="F204" i="16"/>
  <c r="K68" i="16"/>
  <c r="N202" i="16"/>
  <c r="K197" i="16"/>
  <c r="G73" i="8"/>
  <c r="H62" i="7"/>
  <c r="F152" i="16"/>
  <c r="K132" i="16"/>
  <c r="AA75" i="16"/>
  <c r="L36" i="16"/>
  <c r="M82" i="8"/>
  <c r="H13" i="16"/>
  <c r="I63" i="7"/>
  <c r="K71" i="7"/>
  <c r="F86" i="16"/>
  <c r="F21" i="16"/>
  <c r="AM67" i="16"/>
  <c r="N111" i="16"/>
  <c r="Z128" i="16"/>
  <c r="M110" i="16"/>
  <c r="O11" i="16"/>
  <c r="M48" i="7"/>
  <c r="Y33" i="16"/>
  <c r="L109" i="8"/>
  <c r="J22" i="7"/>
  <c r="D65" i="8"/>
  <c r="L154" i="16"/>
  <c r="F34" i="7"/>
  <c r="M99" i="16"/>
  <c r="AW17" i="16"/>
  <c r="G82" i="8"/>
  <c r="D43" i="7"/>
  <c r="AX29" i="16"/>
  <c r="K123" i="8"/>
  <c r="N77" i="7"/>
  <c r="O77" i="7"/>
  <c r="M136" i="16"/>
  <c r="AA167" i="16"/>
  <c r="AA163" i="16"/>
  <c r="AJ37" i="16"/>
  <c r="G143" i="8"/>
  <c r="I99" i="8"/>
  <c r="E28" i="8"/>
  <c r="J113" i="8"/>
  <c r="D114" i="8"/>
  <c r="E18" i="7"/>
  <c r="J29" i="7"/>
  <c r="G67" i="8"/>
  <c r="I61" i="7"/>
  <c r="F145" i="8"/>
  <c r="D25" i="7"/>
  <c r="F18" i="8"/>
  <c r="AJ82" i="16"/>
  <c r="G151" i="8"/>
  <c r="E73" i="7"/>
  <c r="G66" i="7"/>
  <c r="H66" i="7"/>
  <c r="H130" i="8"/>
  <c r="D67" i="7"/>
  <c r="E22" i="8"/>
  <c r="AK110" i="16"/>
  <c r="Z20" i="16"/>
  <c r="Z18" i="16"/>
  <c r="AL39" i="16"/>
  <c r="K23" i="8"/>
  <c r="I137" i="8"/>
  <c r="H67" i="8"/>
  <c r="Z102" i="16"/>
  <c r="Z54" i="16"/>
  <c r="AJ60" i="16"/>
  <c r="AJ56" i="16"/>
  <c r="M39" i="16"/>
  <c r="G40" i="8"/>
  <c r="E68" i="8"/>
  <c r="O70" i="8"/>
  <c r="D80" i="8"/>
  <c r="E78" i="7"/>
  <c r="G59" i="7"/>
  <c r="J46" i="16"/>
  <c r="F43" i="16"/>
  <c r="K29" i="16"/>
  <c r="K65" i="16"/>
  <c r="M91" i="16"/>
  <c r="M89" i="16"/>
  <c r="AM117" i="16"/>
  <c r="AM113" i="16"/>
  <c r="M138" i="16"/>
  <c r="AA42" i="16"/>
  <c r="Y169" i="16"/>
  <c r="Y127" i="16"/>
  <c r="M153" i="16"/>
  <c r="AA82" i="16"/>
  <c r="Y79" i="16"/>
  <c r="N22" i="7"/>
  <c r="F69" i="8"/>
  <c r="E59" i="8"/>
  <c r="AJ66" i="16"/>
  <c r="H122" i="8"/>
  <c r="H35" i="8"/>
  <c r="AA37" i="16"/>
  <c r="G77" i="7"/>
  <c r="AA32" i="16"/>
  <c r="H17" i="7"/>
  <c r="Y159" i="16"/>
  <c r="I17" i="7"/>
  <c r="Y157" i="16"/>
  <c r="J33" i="8"/>
  <c r="J97" i="8"/>
  <c r="M67" i="7"/>
  <c r="I41" i="8"/>
  <c r="I70" i="8"/>
  <c r="K68" i="8"/>
  <c r="L11" i="16"/>
  <c r="AM51" i="16"/>
  <c r="Z142" i="16"/>
  <c r="L54" i="16"/>
  <c r="Z140" i="16"/>
  <c r="AJ50" i="16"/>
  <c r="AM15" i="16"/>
  <c r="L31" i="7"/>
  <c r="O194" i="16"/>
  <c r="Y111" i="16"/>
  <c r="E103" i="8"/>
  <c r="J24" i="8"/>
  <c r="D101" i="8"/>
  <c r="M47" i="16"/>
  <c r="L186" i="16"/>
  <c r="Y22" i="16"/>
  <c r="N182" i="16"/>
  <c r="Y19" i="16"/>
  <c r="Y130" i="16"/>
  <c r="AM127" i="16"/>
  <c r="Y128" i="16"/>
  <c r="AK125" i="16"/>
  <c r="L23" i="16"/>
  <c r="N60" i="7"/>
  <c r="O138" i="16"/>
  <c r="N55" i="16"/>
  <c r="K117" i="8"/>
  <c r="F47" i="8"/>
  <c r="D130" i="8"/>
  <c r="L69" i="16"/>
  <c r="F61" i="7"/>
  <c r="F21" i="8"/>
  <c r="D116" i="8"/>
  <c r="Z92" i="16"/>
  <c r="AA129" i="16"/>
  <c r="AA127" i="16"/>
  <c r="AA57" i="16"/>
  <c r="E43" i="7"/>
  <c r="J31" i="7"/>
  <c r="Y121" i="16"/>
  <c r="O84" i="8"/>
  <c r="O95" i="8"/>
  <c r="D61" i="8"/>
  <c r="L26" i="8"/>
  <c r="N37" i="8"/>
  <c r="O150" i="16"/>
  <c r="Z168" i="16"/>
  <c r="X103" i="16"/>
  <c r="X101" i="16"/>
  <c r="M110" i="8"/>
  <c r="L121" i="8"/>
  <c r="H20" i="16"/>
  <c r="G68" i="7"/>
  <c r="H68" i="7"/>
  <c r="I76" i="7"/>
  <c r="J76" i="7"/>
  <c r="I26" i="7"/>
  <c r="O42" i="16"/>
  <c r="F98" i="16"/>
  <c r="L78" i="8"/>
  <c r="N93" i="8"/>
  <c r="X91" i="16"/>
  <c r="X89" i="16"/>
  <c r="AX25" i="16"/>
  <c r="AX21" i="16"/>
  <c r="L35" i="8"/>
  <c r="N50" i="8"/>
  <c r="K83" i="16"/>
  <c r="J77" i="7"/>
  <c r="K77" i="7"/>
  <c r="G18" i="7"/>
  <c r="H18" i="7"/>
  <c r="E42" i="7"/>
  <c r="I33" i="8"/>
  <c r="K107" i="8"/>
  <c r="AM14" i="16"/>
  <c r="N56" i="16"/>
  <c r="AJ12" i="16"/>
  <c r="AJ14" i="16"/>
  <c r="E113" i="8"/>
  <c r="AM97" i="16"/>
  <c r="O81" i="8"/>
  <c r="D74" i="8"/>
  <c r="H73" i="16"/>
  <c r="F44" i="16"/>
  <c r="AL102" i="16"/>
  <c r="N187" i="16"/>
  <c r="K24" i="7"/>
  <c r="L167" i="16"/>
  <c r="AL92" i="16"/>
  <c r="AJ103" i="16"/>
  <c r="K124" i="8"/>
  <c r="Y85" i="16"/>
  <c r="H148" i="8"/>
  <c r="H64" i="7"/>
  <c r="I72" i="7"/>
  <c r="J72" i="7"/>
  <c r="K144" i="8"/>
  <c r="F75" i="7"/>
  <c r="K46" i="8"/>
  <c r="Z38" i="16"/>
  <c r="AJ26" i="16"/>
  <c r="AJ22" i="16"/>
  <c r="M23" i="16"/>
  <c r="D36" i="8"/>
  <c r="E64" i="8"/>
  <c r="AA15" i="16"/>
  <c r="G70" i="8"/>
  <c r="L111" i="16"/>
  <c r="AK96" i="16"/>
  <c r="AA86" i="16"/>
  <c r="O106" i="16"/>
  <c r="AA84" i="16"/>
  <c r="L13" i="16"/>
  <c r="AM49" i="16"/>
  <c r="L15" i="16"/>
  <c r="AM47" i="16"/>
  <c r="AV27" i="16"/>
  <c r="O45" i="7"/>
  <c r="F51" i="8"/>
  <c r="O128" i="16"/>
  <c r="F84" i="8"/>
  <c r="O20" i="16"/>
  <c r="G97" i="8"/>
  <c r="Z76" i="16"/>
  <c r="O52" i="7"/>
  <c r="D148" i="8"/>
  <c r="L19" i="7"/>
  <c r="J52" i="7"/>
  <c r="L168" i="16"/>
  <c r="L166" i="16"/>
  <c r="AL13" i="16"/>
  <c r="J78" i="7"/>
  <c r="K18" i="7"/>
  <c r="L173" i="16"/>
  <c r="G19" i="7"/>
  <c r="Z147" i="16"/>
  <c r="G35" i="8"/>
  <c r="G112" i="8"/>
  <c r="L62" i="7"/>
  <c r="F37" i="8"/>
  <c r="H81" i="8"/>
  <c r="I86" i="8"/>
  <c r="X51" i="16"/>
  <c r="E140" i="8"/>
  <c r="J65" i="8"/>
  <c r="M200" i="16"/>
  <c r="I15" i="7"/>
  <c r="L196" i="16"/>
  <c r="J23" i="7"/>
  <c r="Y137" i="16"/>
  <c r="K23" i="7"/>
  <c r="Y135" i="16"/>
  <c r="I46" i="8"/>
  <c r="F114" i="8"/>
  <c r="M60" i="7"/>
  <c r="H52" i="8"/>
  <c r="G84" i="8"/>
  <c r="G113" i="8"/>
  <c r="Y154" i="16"/>
  <c r="O114" i="16"/>
  <c r="AL106" i="16"/>
  <c r="L108" i="16"/>
  <c r="AL104" i="16"/>
  <c r="L106" i="16"/>
  <c r="AA26" i="16"/>
  <c r="F33" i="7"/>
  <c r="AK118" i="16"/>
  <c r="N39" i="16"/>
  <c r="H96" i="8"/>
  <c r="G55" i="8"/>
  <c r="D138" i="8"/>
  <c r="AV29" i="16"/>
  <c r="Z152" i="16"/>
  <c r="N168" i="16"/>
  <c r="Z148" i="16"/>
  <c r="N164" i="16"/>
  <c r="AL120" i="16"/>
  <c r="Z70" i="16"/>
  <c r="AL118" i="16"/>
  <c r="O123" i="16"/>
  <c r="H21" i="8"/>
  <c r="D42" i="7"/>
  <c r="AJ70" i="16"/>
  <c r="AK38" i="16"/>
  <c r="J33" i="7"/>
  <c r="K33" i="7"/>
  <c r="G40" i="7"/>
  <c r="H40" i="7"/>
  <c r="F20" i="16"/>
  <c r="K131" i="16"/>
  <c r="F192" i="16"/>
  <c r="M63" i="8"/>
  <c r="Z63" i="16"/>
  <c r="Z61" i="16"/>
  <c r="AM87" i="16"/>
  <c r="AM83" i="16"/>
  <c r="X90" i="16"/>
  <c r="AW27" i="16"/>
  <c r="L43" i="16"/>
  <c r="L82" i="16"/>
  <c r="O127" i="16"/>
  <c r="O115" i="16"/>
  <c r="H28" i="8"/>
  <c r="I82" i="8"/>
  <c r="L60" i="16"/>
  <c r="F89" i="8"/>
  <c r="AK123" i="16"/>
  <c r="D43" i="8"/>
  <c r="Y11" i="16"/>
  <c r="N188" i="16"/>
  <c r="J34" i="7"/>
  <c r="N186" i="16"/>
  <c r="K40" i="7"/>
  <c r="L123" i="16"/>
  <c r="G41" i="7"/>
  <c r="L121" i="16"/>
  <c r="AJ96" i="16"/>
  <c r="E77" i="8"/>
  <c r="L44" i="16"/>
  <c r="E139" i="8"/>
  <c r="E133" i="8"/>
  <c r="E106" i="8"/>
  <c r="O151" i="16"/>
  <c r="M64" i="16"/>
  <c r="X102" i="16"/>
  <c r="AV30" i="16"/>
  <c r="X100" i="16"/>
  <c r="O32" i="16"/>
  <c r="K54" i="8"/>
  <c r="K44" i="8"/>
  <c r="AK32" i="16"/>
  <c r="O72" i="16"/>
  <c r="N45" i="7"/>
  <c r="H113" i="8"/>
  <c r="H46" i="8"/>
  <c r="H14" i="8"/>
  <c r="AA152" i="16"/>
  <c r="M18" i="16"/>
  <c r="AA148" i="16"/>
  <c r="AL70" i="16"/>
  <c r="M111" i="16"/>
  <c r="O38" i="16"/>
  <c r="M109" i="16"/>
  <c r="AA20" i="16"/>
  <c r="H60" i="8"/>
  <c r="J67" i="8"/>
  <c r="AA111" i="16"/>
  <c r="AM20" i="16"/>
  <c r="L30" i="7"/>
  <c r="H137" i="8"/>
  <c r="I94" i="8"/>
  <c r="E24" i="8"/>
  <c r="O65" i="7"/>
  <c r="X126" i="16"/>
  <c r="I58" i="8"/>
  <c r="N200" i="16"/>
  <c r="AA160" i="16"/>
  <c r="AA156" i="16"/>
  <c r="E50" i="7"/>
  <c r="AA139" i="16"/>
  <c r="H55" i="7"/>
  <c r="Y53" i="16"/>
  <c r="I55" i="7"/>
  <c r="Y51" i="16"/>
  <c r="AK58" i="16"/>
  <c r="J117" i="8"/>
  <c r="D72" i="8"/>
  <c r="J62" i="8"/>
  <c r="I15" i="8"/>
  <c r="O55" i="7"/>
  <c r="AA121" i="16"/>
  <c r="AJ104" i="16"/>
  <c r="G64" i="7"/>
  <c r="AK70" i="16"/>
  <c r="K51" i="7"/>
  <c r="AK66" i="16"/>
  <c r="L182" i="16"/>
  <c r="O91" i="16"/>
  <c r="L178" i="16"/>
  <c r="O88" i="16"/>
  <c r="AJ16" i="16"/>
  <c r="I143" i="8"/>
  <c r="K86" i="8"/>
  <c r="K120" i="8"/>
  <c r="F28" i="8"/>
  <c r="AW26" i="16"/>
  <c r="Y62" i="16"/>
  <c r="F34" i="8"/>
  <c r="AJ23" i="16"/>
  <c r="H20" i="8"/>
  <c r="AJ19" i="16"/>
  <c r="D81" i="8"/>
  <c r="G106" i="8"/>
  <c r="F125" i="8"/>
  <c r="AW12" i="16"/>
  <c r="Z111" i="16"/>
  <c r="J140" i="8"/>
  <c r="M61" i="16"/>
  <c r="M40" i="7"/>
  <c r="D40" i="7"/>
  <c r="N123" i="16"/>
  <c r="N121" i="16"/>
  <c r="X159" i="16"/>
  <c r="X155" i="16"/>
  <c r="H16" i="8"/>
  <c r="AA14" i="16"/>
  <c r="O73" i="7"/>
  <c r="AJ91" i="16"/>
  <c r="M71" i="16"/>
  <c r="M67" i="16"/>
  <c r="O28" i="7"/>
  <c r="E98" i="8"/>
  <c r="H26" i="8"/>
  <c r="L64" i="7"/>
  <c r="O63" i="16"/>
  <c r="AJ72" i="16"/>
  <c r="I70" i="7"/>
  <c r="Y57" i="16"/>
  <c r="G55" i="7"/>
  <c r="Y55" i="16"/>
  <c r="N108" i="16"/>
  <c r="AA64" i="16"/>
  <c r="N106" i="16"/>
  <c r="AA60" i="16"/>
  <c r="AA105" i="16"/>
  <c r="D20" i="7"/>
  <c r="K102" i="8"/>
  <c r="M38" i="7"/>
  <c r="K37" i="8"/>
  <c r="M62" i="7"/>
  <c r="J88" i="8"/>
  <c r="Y12" i="16"/>
  <c r="Y91" i="16"/>
  <c r="I148" i="8"/>
  <c r="AV26" i="16"/>
  <c r="F24" i="8"/>
  <c r="K119" i="8"/>
  <c r="AL80" i="16"/>
  <c r="L61" i="16"/>
  <c r="L72" i="7"/>
  <c r="X122" i="16"/>
  <c r="G103" i="8"/>
  <c r="J116" i="8"/>
  <c r="AL37" i="16"/>
  <c r="O49" i="16"/>
  <c r="O61" i="7"/>
  <c r="I65" i="8"/>
  <c r="D128" i="8"/>
  <c r="D147" i="8"/>
  <c r="L44" i="7"/>
  <c r="K38" i="8"/>
  <c r="E111" i="8"/>
  <c r="O107" i="16"/>
  <c r="O69" i="7"/>
  <c r="G80" i="8"/>
  <c r="O68" i="16"/>
  <c r="AL47" i="16"/>
  <c r="F13" i="8"/>
  <c r="K66" i="8"/>
  <c r="M45" i="7"/>
  <c r="K16" i="8"/>
  <c r="O33" i="7"/>
  <c r="I121" i="8"/>
  <c r="D150" i="8"/>
  <c r="J48" i="8"/>
  <c r="M74" i="7"/>
  <c r="L42" i="16"/>
  <c r="I80" i="8"/>
  <c r="H77" i="8"/>
  <c r="X59" i="16"/>
  <c r="M30" i="7"/>
  <c r="H53" i="8"/>
  <c r="AK20" i="16"/>
  <c r="X25" i="16"/>
  <c r="K148" i="8"/>
  <c r="E65" i="8"/>
  <c r="N46" i="7"/>
  <c r="AM68" i="16"/>
  <c r="F16" i="7"/>
  <c r="K98" i="8"/>
  <c r="F19" i="7"/>
  <c r="E34" i="8"/>
  <c r="F43" i="8"/>
  <c r="F20" i="7"/>
  <c r="I152" i="8"/>
  <c r="F36" i="8"/>
  <c r="O25" i="7"/>
  <c r="L69" i="7"/>
  <c r="AK122" i="16"/>
  <c r="O31" i="7"/>
  <c r="I136" i="8"/>
  <c r="J76" i="8"/>
  <c r="M27" i="7"/>
  <c r="AA21" i="16"/>
  <c r="L73" i="7"/>
  <c r="F100" i="8"/>
  <c r="N64" i="7"/>
  <c r="K38" i="7"/>
  <c r="G25" i="7"/>
  <c r="AL115" i="16"/>
  <c r="H33" i="7"/>
  <c r="O200" i="16"/>
  <c r="I33" i="7"/>
  <c r="N198" i="16"/>
  <c r="F75" i="8"/>
  <c r="E51" i="8"/>
  <c r="F55" i="7"/>
  <c r="H84" i="8"/>
  <c r="E123" i="8"/>
  <c r="E53" i="8"/>
  <c r="L41" i="16"/>
  <c r="K31" i="8"/>
  <c r="J105" i="8"/>
  <c r="F63" i="7"/>
  <c r="Y69" i="16"/>
  <c r="E61" i="8"/>
  <c r="X36" i="16"/>
  <c r="Y26" i="16"/>
  <c r="Y24" i="16"/>
  <c r="N67" i="16"/>
  <c r="AM94" i="16"/>
  <c r="X70" i="16"/>
  <c r="O54" i="16"/>
  <c r="N68" i="16"/>
  <c r="AJ51" i="16"/>
  <c r="K63" i="8"/>
  <c r="E55" i="8"/>
  <c r="AL71" i="16"/>
  <c r="AM36" i="16"/>
  <c r="N25" i="7"/>
  <c r="H129" i="8"/>
  <c r="K72" i="8"/>
  <c r="J21" i="8"/>
  <c r="X106" i="16"/>
  <c r="Y72" i="16"/>
  <c r="X104" i="16"/>
  <c r="O40" i="16"/>
  <c r="AK76" i="16"/>
  <c r="AW22" i="16"/>
  <c r="AK72" i="16"/>
  <c r="E20" i="8"/>
  <c r="I66" i="8"/>
  <c r="J91" i="8"/>
  <c r="Y77" i="16"/>
  <c r="AM111" i="16"/>
  <c r="N62" i="7"/>
  <c r="I37" i="7"/>
  <c r="X138" i="16"/>
  <c r="J45" i="7"/>
  <c r="X79" i="16"/>
  <c r="K45" i="7"/>
  <c r="X77" i="16"/>
  <c r="Y115" i="16"/>
  <c r="E101" i="8"/>
  <c r="I21" i="8"/>
  <c r="K139" i="8"/>
  <c r="G149" i="8"/>
  <c r="J112" i="8"/>
  <c r="AL41" i="16"/>
  <c r="F71" i="8"/>
  <c r="D89" i="8"/>
  <c r="X115" i="16"/>
  <c r="H42" i="7"/>
  <c r="X113" i="16"/>
  <c r="I50" i="7"/>
  <c r="M88" i="16"/>
  <c r="J50" i="7"/>
  <c r="M86" i="16"/>
  <c r="N59" i="16"/>
  <c r="K115" i="8"/>
  <c r="J43" i="8"/>
  <c r="J89" i="8"/>
  <c r="K126" i="8"/>
  <c r="Y88" i="16"/>
  <c r="Y86" i="16"/>
  <c r="AK43" i="16"/>
  <c r="AK41" i="16"/>
  <c r="N131" i="8"/>
  <c r="J197" i="16"/>
  <c r="K110" i="16"/>
  <c r="G46" i="7"/>
  <c r="H46" i="7"/>
  <c r="I54" i="7"/>
  <c r="J54" i="7"/>
  <c r="N124" i="16"/>
  <c r="H72" i="7"/>
  <c r="E22" i="7"/>
  <c r="J24" i="7"/>
  <c r="G51" i="8"/>
  <c r="Z35" i="16"/>
  <c r="Z33" i="16"/>
  <c r="E47" i="8"/>
  <c r="AJ64" i="16"/>
  <c r="N20" i="7"/>
  <c r="I18" i="8"/>
  <c r="I150" i="8"/>
  <c r="H72" i="8"/>
  <c r="L32" i="16"/>
  <c r="D19" i="8"/>
  <c r="AJ27" i="16"/>
  <c r="D77" i="8"/>
  <c r="Z153" i="16"/>
  <c r="E35" i="8"/>
  <c r="Z149" i="16"/>
  <c r="K109" i="8"/>
  <c r="D115" i="8"/>
  <c r="E70" i="8"/>
  <c r="L148" i="16"/>
  <c r="AL19" i="16"/>
  <c r="F72" i="7"/>
  <c r="J56" i="7"/>
  <c r="Y39" i="16"/>
  <c r="N92" i="16"/>
  <c r="AY20" i="16"/>
  <c r="N90" i="16"/>
  <c r="AY16" i="16"/>
  <c r="AA89" i="16"/>
  <c r="O74" i="7"/>
  <c r="K110" i="8"/>
  <c r="D75" i="7"/>
  <c r="K45" i="8"/>
  <c r="O40" i="7"/>
  <c r="AM13" i="16"/>
  <c r="M69" i="16"/>
  <c r="H15" i="7"/>
  <c r="L51" i="16"/>
  <c r="L162" i="16"/>
  <c r="AJ46" i="16"/>
  <c r="L156" i="16"/>
  <c r="X121" i="16"/>
  <c r="L152" i="16"/>
  <c r="X119" i="16"/>
  <c r="X33" i="16"/>
  <c r="M73" i="7"/>
  <c r="D96" i="8"/>
  <c r="G137" i="8"/>
  <c r="E57" i="8"/>
  <c r="N72" i="7"/>
  <c r="L27" i="16"/>
  <c r="N19" i="16"/>
  <c r="E81" i="8"/>
  <c r="AM72" i="16"/>
  <c r="D55" i="8"/>
  <c r="D19" i="7"/>
  <c r="H136" i="8"/>
  <c r="K76" i="8"/>
  <c r="G72" i="7"/>
  <c r="L96" i="16"/>
  <c r="M32" i="16"/>
  <c r="Z113" i="16"/>
  <c r="N147" i="8"/>
  <c r="O152" i="8"/>
  <c r="AJ69" i="16"/>
  <c r="H189" i="16"/>
  <c r="K202" i="16"/>
  <c r="AA168" i="16"/>
  <c r="AA164" i="16"/>
  <c r="AM119" i="16"/>
  <c r="M117" i="16"/>
  <c r="M46" i="8"/>
  <c r="L57" i="8"/>
  <c r="O141" i="8"/>
  <c r="M145" i="8"/>
  <c r="Y75" i="16"/>
  <c r="Y71" i="16"/>
  <c r="AM41" i="16"/>
  <c r="AM39" i="16"/>
  <c r="X99" i="16"/>
  <c r="F107" i="16"/>
  <c r="K93" i="16"/>
  <c r="K129" i="16"/>
  <c r="M107" i="16"/>
  <c r="M105" i="16"/>
  <c r="Y36" i="16"/>
  <c r="Y34" i="16"/>
  <c r="M102" i="8"/>
  <c r="L113" i="8"/>
  <c r="M59" i="8"/>
  <c r="L70" i="8"/>
  <c r="AM29" i="16"/>
  <c r="AM27" i="16"/>
  <c r="AA23" i="16"/>
  <c r="AK14" i="16"/>
  <c r="AA81" i="16"/>
  <c r="O192" i="16"/>
  <c r="AX28" i="16"/>
  <c r="L164" i="16"/>
  <c r="Z159" i="16"/>
  <c r="Z155" i="16"/>
  <c r="AA124" i="16"/>
  <c r="K94" i="8"/>
  <c r="G30" i="8"/>
  <c r="AJ44" i="16"/>
  <c r="L163" i="16"/>
  <c r="N60" i="8"/>
  <c r="L144" i="8"/>
  <c r="L102" i="16"/>
  <c r="AL36" i="16"/>
  <c r="Z69" i="16"/>
  <c r="N209" i="16"/>
  <c r="M132" i="16"/>
  <c r="H127" i="8"/>
  <c r="O18" i="7"/>
  <c r="N162" i="16"/>
  <c r="AA118" i="16"/>
  <c r="AA116" i="16"/>
  <c r="X26" i="16"/>
  <c r="X24" i="16"/>
  <c r="O68" i="7"/>
  <c r="X124" i="16"/>
  <c r="J62" i="7"/>
  <c r="K70" i="7"/>
  <c r="G71" i="7"/>
  <c r="J146" i="8"/>
  <c r="N38" i="7"/>
  <c r="I38" i="8"/>
  <c r="D16" i="7"/>
  <c r="M25" i="16"/>
  <c r="O140" i="16"/>
  <c r="E72" i="7"/>
  <c r="M108" i="16"/>
  <c r="J48" i="7"/>
  <c r="M106" i="16"/>
  <c r="K56" i="7"/>
  <c r="Y37" i="16"/>
  <c r="AJ11" i="16"/>
  <c r="Y35" i="16"/>
  <c r="AK42" i="16"/>
  <c r="J125" i="8"/>
  <c r="D83" i="8"/>
  <c r="E78" i="8"/>
  <c r="O19" i="8"/>
  <c r="M69" i="7"/>
  <c r="AV19" i="16"/>
  <c r="AJ88" i="16"/>
  <c r="G116" i="8"/>
  <c r="N52" i="7"/>
  <c r="O108" i="16"/>
  <c r="F78" i="8"/>
  <c r="J45" i="8"/>
  <c r="M20" i="8"/>
  <c r="K81" i="8"/>
  <c r="AA102" i="16"/>
  <c r="AM19" i="16"/>
  <c r="N105" i="16"/>
  <c r="E43" i="8"/>
  <c r="N103" i="16"/>
  <c r="F106" i="8"/>
  <c r="D123" i="8"/>
  <c r="F85" i="8"/>
  <c r="AM128" i="16"/>
  <c r="M51" i="16"/>
  <c r="F49" i="7"/>
  <c r="G34" i="8"/>
  <c r="D41" i="7"/>
  <c r="G78" i="8"/>
  <c r="N176" i="16"/>
  <c r="H31" i="8"/>
  <c r="L180" i="16"/>
  <c r="K99" i="8"/>
  <c r="M151" i="16"/>
  <c r="G53" i="8"/>
  <c r="M149" i="16"/>
  <c r="D110" i="8"/>
  <c r="E129" i="8"/>
  <c r="E102" i="8"/>
  <c r="L77" i="16"/>
  <c r="AL76" i="16"/>
  <c r="L75" i="7"/>
  <c r="N110" i="16"/>
  <c r="AM71" i="16"/>
  <c r="N136" i="16"/>
  <c r="O141" i="16"/>
  <c r="N134" i="16"/>
  <c r="O139" i="16"/>
  <c r="O80" i="16"/>
  <c r="N53" i="7"/>
  <c r="H111" i="8"/>
  <c r="F150" i="8"/>
  <c r="J61" i="8"/>
  <c r="M51" i="7"/>
  <c r="AY29" i="16"/>
  <c r="AK50" i="16"/>
  <c r="G28" i="7"/>
  <c r="N163" i="16"/>
  <c r="M156" i="16"/>
  <c r="L145" i="16"/>
  <c r="Z114" i="16"/>
  <c r="AJ89" i="16"/>
  <c r="Z112" i="16"/>
  <c r="AJ87" i="16"/>
  <c r="AM24" i="16"/>
  <c r="L27" i="7"/>
  <c r="H135" i="8"/>
  <c r="E151" i="8"/>
  <c r="N82" i="8"/>
  <c r="M58" i="16"/>
  <c r="M56" i="16"/>
  <c r="AV20" i="16"/>
  <c r="G69" i="16"/>
  <c r="K141" i="16"/>
  <c r="F25" i="16"/>
  <c r="F140" i="16"/>
  <c r="AA78" i="16"/>
  <c r="AA74" i="16"/>
  <c r="AY17" i="16"/>
  <c r="AK13" i="16"/>
  <c r="D62" i="8"/>
  <c r="I53" i="7"/>
  <c r="Z136" i="16"/>
  <c r="M170" i="16"/>
  <c r="N122" i="16"/>
  <c r="M104" i="16"/>
  <c r="M102" i="16"/>
  <c r="J104" i="8"/>
  <c r="H40" i="8"/>
  <c r="L54" i="7"/>
  <c r="N152" i="16"/>
  <c r="G107" i="8"/>
  <c r="D143" i="8"/>
  <c r="AL14" i="16"/>
  <c r="D84" i="8"/>
  <c r="Z17" i="16"/>
  <c r="J59" i="7"/>
  <c r="AL66" i="16"/>
  <c r="K59" i="7"/>
  <c r="AM124" i="16"/>
  <c r="J139" i="8"/>
  <c r="E27" i="8"/>
  <c r="N21" i="7"/>
  <c r="O51" i="16"/>
  <c r="AY28" i="16"/>
  <c r="D61" i="7"/>
  <c r="O207" i="16"/>
  <c r="Y94" i="16"/>
  <c r="AK92" i="16"/>
  <c r="AK51" i="16"/>
  <c r="AK90" i="16"/>
  <c r="AK49" i="16"/>
  <c r="L87" i="16"/>
  <c r="M39" i="7"/>
  <c r="H150" i="8"/>
  <c r="D41" i="8"/>
  <c r="H105" i="8"/>
  <c r="D28" i="7"/>
  <c r="K53" i="8"/>
  <c r="AM32" i="16"/>
  <c r="N96" i="16"/>
  <c r="N40" i="16"/>
  <c r="M121" i="16"/>
  <c r="N38" i="16"/>
  <c r="Z36" i="16"/>
  <c r="AL77" i="16"/>
  <c r="Z34" i="16"/>
  <c r="AL73" i="16"/>
  <c r="AL55" i="16"/>
  <c r="F46" i="7"/>
  <c r="K21" i="8"/>
  <c r="I56" i="8"/>
  <c r="F132" i="8"/>
  <c r="O27" i="7"/>
  <c r="H59" i="8"/>
  <c r="AM102" i="16"/>
  <c r="L39" i="7"/>
  <c r="I113" i="8"/>
  <c r="J75" i="8"/>
  <c r="N31" i="7"/>
  <c r="E48" i="7"/>
  <c r="E49" i="7"/>
  <c r="H53" i="7"/>
  <c r="D92" i="8"/>
  <c r="H61" i="7"/>
  <c r="AJ54" i="16"/>
  <c r="H74" i="7"/>
  <c r="L50" i="16"/>
  <c r="I128" i="8"/>
  <c r="J78" i="8"/>
  <c r="M31" i="7"/>
  <c r="N14" i="8"/>
  <c r="F42" i="8"/>
  <c r="F29" i="8"/>
  <c r="AK60" i="16"/>
  <c r="L45" i="7"/>
  <c r="G23" i="8"/>
  <c r="Y28" i="16"/>
  <c r="J70" i="7"/>
  <c r="AW18" i="16"/>
  <c r="K78" i="7"/>
  <c r="O206" i="16"/>
  <c r="E15" i="7"/>
  <c r="O195" i="16"/>
  <c r="J20" i="8"/>
  <c r="I81" i="8"/>
  <c r="F39" i="7"/>
  <c r="F22" i="8"/>
  <c r="K57" i="8"/>
  <c r="G47" i="8"/>
  <c r="L65" i="16"/>
  <c r="X60" i="16"/>
  <c r="M188" i="16"/>
  <c r="AM33" i="16"/>
  <c r="M186" i="16"/>
  <c r="AM31" i="16"/>
  <c r="O61" i="16"/>
  <c r="M71" i="7"/>
  <c r="I59" i="8"/>
  <c r="O170" i="16"/>
  <c r="O83" i="16"/>
  <c r="G127" i="8"/>
  <c r="I91" i="8"/>
  <c r="D27" i="8"/>
  <c r="H45" i="7"/>
  <c r="Z100" i="16"/>
  <c r="AA137" i="16"/>
  <c r="AA135" i="16"/>
  <c r="L136" i="16"/>
  <c r="J136" i="8"/>
  <c r="J101" i="8"/>
  <c r="N137" i="16"/>
  <c r="O209" i="16"/>
  <c r="O183" i="16"/>
  <c r="E148" i="8"/>
  <c r="M29" i="16"/>
  <c r="H49" i="8"/>
  <c r="H34" i="8"/>
  <c r="AK28" i="16"/>
  <c r="D52" i="7"/>
  <c r="G32" i="8"/>
  <c r="L63" i="16"/>
  <c r="K73" i="7"/>
  <c r="AJ58" i="16"/>
  <c r="E30" i="7"/>
  <c r="Y170" i="16"/>
  <c r="E31" i="7"/>
  <c r="AV12" i="16"/>
  <c r="D24" i="8"/>
  <c r="I97" i="8"/>
  <c r="O64" i="7"/>
  <c r="D32" i="8"/>
  <c r="H62" i="8"/>
  <c r="J71" i="8"/>
  <c r="AA107" i="16"/>
  <c r="F53" i="8"/>
  <c r="H138" i="8"/>
  <c r="H43" i="8"/>
  <c r="M61" i="7"/>
  <c r="F58" i="8"/>
  <c r="D95" i="8"/>
  <c r="N25" i="16"/>
  <c r="X53" i="16"/>
  <c r="N61" i="7"/>
  <c r="I115" i="8"/>
  <c r="E16" i="8"/>
  <c r="N48" i="7"/>
  <c r="Y113" i="16"/>
  <c r="AY12" i="16"/>
  <c r="I135" i="8"/>
  <c r="K84" i="8"/>
  <c r="E63" i="8"/>
  <c r="E127" i="8"/>
  <c r="F38" i="7"/>
  <c r="G15" i="8"/>
  <c r="AJ68" i="16"/>
  <c r="K92" i="8"/>
  <c r="D74" i="7"/>
  <c r="N31" i="16"/>
  <c r="G63" i="8"/>
  <c r="F97" i="8"/>
  <c r="L19" i="16"/>
  <c r="G104" i="8"/>
  <c r="F121" i="8"/>
  <c r="AM18" i="16"/>
  <c r="N44" i="7"/>
  <c r="M34" i="7"/>
  <c r="F41" i="8"/>
  <c r="H85" i="8"/>
  <c r="I92" i="8"/>
  <c r="X43" i="16"/>
  <c r="D15" i="7"/>
  <c r="Y87" i="16"/>
  <c r="E36" i="8"/>
  <c r="N69" i="7"/>
  <c r="AJ100" i="16"/>
  <c r="L59" i="16"/>
  <c r="I43" i="8"/>
  <c r="AV23" i="16"/>
  <c r="G68" i="8"/>
  <c r="I104" i="8"/>
  <c r="X27" i="16"/>
  <c r="L18" i="7"/>
  <c r="O15" i="7"/>
  <c r="D28" i="8"/>
  <c r="H58" i="8"/>
  <c r="G20" i="8"/>
  <c r="D65" i="7"/>
  <c r="H86" i="8"/>
  <c r="AM130" i="16"/>
  <c r="M32" i="7"/>
  <c r="H123" i="8"/>
  <c r="K67" i="8"/>
  <c r="M68" i="7"/>
  <c r="K56" i="8"/>
  <c r="G88" i="8"/>
  <c r="G121" i="8"/>
  <c r="AM50" i="16"/>
  <c r="L68" i="7"/>
  <c r="M18" i="7"/>
  <c r="I37" i="8"/>
  <c r="AL27" i="16"/>
  <c r="M37" i="7"/>
  <c r="J28" i="8"/>
  <c r="K42" i="8"/>
  <c r="E54" i="8"/>
  <c r="E82" i="8"/>
  <c r="I134" i="8"/>
  <c r="F38" i="8"/>
  <c r="N21" i="16"/>
  <c r="F23" i="7"/>
  <c r="F23" i="8"/>
  <c r="Y109" i="16"/>
  <c r="Z66" i="16"/>
  <c r="O56" i="7"/>
  <c r="K41" i="8"/>
  <c r="L34" i="7"/>
  <c r="AW23" i="16"/>
  <c r="J121" i="8"/>
  <c r="I73" i="8"/>
  <c r="E74" i="8"/>
  <c r="E18" i="8"/>
  <c r="O39" i="7"/>
  <c r="Y66" i="16"/>
  <c r="G91" i="8"/>
  <c r="J15" i="8"/>
  <c r="AJ90" i="16"/>
  <c r="L17" i="7"/>
  <c r="AM112" i="16"/>
  <c r="L143" i="16"/>
  <c r="D35" i="8"/>
  <c r="E90" i="8"/>
  <c r="H22" i="8"/>
  <c r="O59" i="7"/>
  <c r="O77" i="16"/>
  <c r="K111" i="8"/>
  <c r="J35" i="8"/>
  <c r="J63" i="8"/>
  <c r="I138" i="8"/>
  <c r="K128" i="8"/>
  <c r="M49" i="16"/>
  <c r="D29" i="7"/>
  <c r="J59" i="8"/>
  <c r="F101" i="8"/>
  <c r="G118" i="8"/>
  <c r="K31" i="7"/>
  <c r="F67" i="8"/>
  <c r="M49" i="7"/>
  <c r="E115" i="8"/>
  <c r="O87" i="16"/>
  <c r="I109" i="8"/>
  <c r="H28" i="7"/>
  <c r="E44" i="7"/>
  <c r="E45" i="7"/>
  <c r="X128" i="16"/>
  <c r="Y76" i="16"/>
  <c r="D117" i="8"/>
  <c r="AL122" i="16"/>
  <c r="X150" i="16"/>
  <c r="X147" i="16"/>
  <c r="I36" i="8"/>
  <c r="N49" i="16"/>
  <c r="N77" i="16"/>
  <c r="N28" i="7"/>
  <c r="N169" i="16"/>
  <c r="G83" i="8"/>
  <c r="D127" i="8"/>
  <c r="Z117" i="16"/>
  <c r="D73" i="8"/>
  <c r="Z115" i="16"/>
  <c r="E66" i="7"/>
  <c r="AJ120" i="16"/>
  <c r="E67" i="7"/>
  <c r="AJ118" i="16"/>
  <c r="G129" i="8"/>
  <c r="G14" i="8"/>
  <c r="M77" i="7"/>
  <c r="AV25" i="16"/>
  <c r="AM76" i="16"/>
  <c r="O50" i="7"/>
  <c r="O134" i="16"/>
  <c r="D87" i="8"/>
  <c r="F109" i="8"/>
  <c r="E137" i="8"/>
  <c r="J152" i="8"/>
  <c r="K88" i="8"/>
  <c r="Y21" i="16"/>
  <c r="G44" i="8"/>
  <c r="AJ84" i="16"/>
  <c r="E83" i="8"/>
  <c r="O149" i="8"/>
  <c r="K73" i="16"/>
  <c r="J39" i="7"/>
  <c r="N141" i="8"/>
  <c r="O131" i="8"/>
  <c r="M136" i="8"/>
  <c r="AA94" i="16"/>
  <c r="AA92" i="16"/>
  <c r="AM57" i="16"/>
  <c r="AM55" i="16"/>
  <c r="O121" i="8"/>
  <c r="K130" i="16"/>
  <c r="F139" i="16"/>
  <c r="Z151" i="16"/>
  <c r="N118" i="16"/>
  <c r="N144" i="16"/>
  <c r="N142" i="16"/>
  <c r="AK112" i="16"/>
  <c r="M93" i="8"/>
  <c r="L103" i="8"/>
  <c r="M50" i="8"/>
  <c r="G107" i="16"/>
  <c r="G207" i="16"/>
  <c r="G162" i="16"/>
  <c r="F190" i="16"/>
  <c r="AM93" i="16"/>
  <c r="M189" i="16"/>
  <c r="O47" i="8"/>
  <c r="N23" i="8"/>
  <c r="O65" i="8"/>
  <c r="E45" i="8"/>
  <c r="F110" i="8"/>
  <c r="G66" i="8"/>
  <c r="I62" i="7"/>
  <c r="X66" i="16"/>
  <c r="K167" i="16"/>
  <c r="M24" i="8"/>
  <c r="L33" i="8"/>
  <c r="AV14" i="16"/>
  <c r="N17" i="16"/>
  <c r="Y145" i="16"/>
  <c r="Y143" i="16"/>
  <c r="O105" i="8"/>
  <c r="M122" i="8"/>
  <c r="J124" i="16"/>
  <c r="J86" i="16"/>
  <c r="O140" i="8"/>
  <c r="G62" i="7"/>
  <c r="K188" i="16"/>
  <c r="K72" i="16"/>
  <c r="AA79" i="16"/>
  <c r="AJ40" i="16"/>
  <c r="O176" i="16"/>
  <c r="L93" i="8"/>
  <c r="H63" i="7"/>
  <c r="J71" i="7"/>
  <c r="F13" i="16"/>
  <c r="K23" i="16"/>
  <c r="AM75" i="16"/>
  <c r="N113" i="16"/>
  <c r="O109" i="16"/>
  <c r="L133" i="16"/>
  <c r="Z53" i="16"/>
  <c r="O13" i="16"/>
  <c r="AJ76" i="16"/>
  <c r="L209" i="16"/>
  <c r="J132" i="16"/>
  <c r="G31" i="7"/>
  <c r="D50" i="8"/>
  <c r="F146" i="8"/>
  <c r="F140" i="8"/>
  <c r="M97" i="16"/>
  <c r="N83" i="16"/>
  <c r="AM62" i="16"/>
  <c r="X97" i="16"/>
  <c r="AX27" i="16"/>
  <c r="G115" i="8"/>
  <c r="I61" i="8"/>
  <c r="X161" i="16"/>
  <c r="AJ107" i="16"/>
  <c r="Y92" i="16"/>
  <c r="Y90" i="16"/>
  <c r="D69" i="7"/>
  <c r="D26" i="8"/>
  <c r="M63" i="7"/>
  <c r="X57" i="16"/>
  <c r="D64" i="8"/>
  <c r="M55" i="7"/>
  <c r="E19" i="7"/>
  <c r="K17" i="8"/>
  <c r="AK107" i="16"/>
  <c r="AK105" i="16"/>
  <c r="G28" i="8"/>
  <c r="O35" i="16"/>
  <c r="D54" i="7"/>
  <c r="D140" i="8"/>
  <c r="AA138" i="16"/>
  <c r="AA136" i="16"/>
  <c r="Z51" i="16"/>
  <c r="Z49" i="16"/>
  <c r="H39" i="8"/>
  <c r="O117" i="16"/>
  <c r="M41" i="7"/>
  <c r="N22" i="16"/>
  <c r="AA114" i="16"/>
  <c r="AA112" i="16"/>
  <c r="F30" i="7"/>
  <c r="I64" i="8"/>
  <c r="D44" i="7"/>
  <c r="AJ52" i="16"/>
  <c r="AK23" i="16"/>
  <c r="AK21" i="16"/>
  <c r="X58" i="16"/>
  <c r="X56" i="16"/>
  <c r="F22" i="7"/>
  <c r="AJ34" i="16"/>
  <c r="E31" i="8"/>
  <c r="Z93" i="16"/>
  <c r="Z91" i="16"/>
  <c r="AA126" i="16"/>
  <c r="M123" i="16"/>
  <c r="N67" i="8"/>
  <c r="O59" i="8"/>
  <c r="L151" i="8"/>
  <c r="O112" i="8"/>
  <c r="O18" i="16"/>
  <c r="L19" i="8"/>
  <c r="AK11" i="16"/>
  <c r="G57" i="8"/>
  <c r="AK39" i="16"/>
  <c r="X28" i="16"/>
  <c r="Y129" i="16"/>
  <c r="AA49" i="16"/>
  <c r="O102" i="16"/>
  <c r="AM98" i="16"/>
  <c r="M55" i="16"/>
  <c r="K32" i="8"/>
  <c r="K140" i="8"/>
  <c r="AM78" i="16"/>
  <c r="E112" i="8"/>
  <c r="AL31" i="16"/>
  <c r="M192" i="16"/>
  <c r="AM37" i="16"/>
  <c r="M190" i="16"/>
  <c r="AM35" i="16"/>
  <c r="Z126" i="16"/>
  <c r="AA54" i="16"/>
  <c r="Z124" i="16"/>
  <c r="AA47" i="16"/>
  <c r="AM103" i="16"/>
  <c r="D31" i="7"/>
  <c r="L135" i="16"/>
  <c r="Y95" i="16"/>
  <c r="J92" i="8"/>
  <c r="I75" i="7"/>
  <c r="AJ24" i="16"/>
  <c r="J15" i="7"/>
  <c r="L192" i="16"/>
  <c r="K15" i="7"/>
  <c r="L188" i="16"/>
  <c r="K26" i="8"/>
  <c r="I105" i="8"/>
  <c r="N59" i="7"/>
  <c r="D34" i="8"/>
  <c r="H70" i="8"/>
  <c r="J83" i="8"/>
  <c r="AA91" i="16"/>
  <c r="E144" i="8"/>
  <c r="E52" i="8"/>
  <c r="L14" i="16"/>
  <c r="E21" i="7"/>
  <c r="L16" i="16"/>
  <c r="I20" i="7"/>
  <c r="Z133" i="16"/>
  <c r="J20" i="7"/>
  <c r="Z131" i="16"/>
  <c r="G43" i="8"/>
  <c r="G120" i="8"/>
  <c r="F25" i="7"/>
  <c r="F45" i="8"/>
  <c r="H89" i="8"/>
  <c r="I98" i="8"/>
  <c r="X35" i="16"/>
  <c r="J135" i="8"/>
  <c r="E73" i="8"/>
  <c r="F27" i="7"/>
  <c r="AJ98" i="16"/>
  <c r="G142" i="8"/>
  <c r="Z85" i="16"/>
  <c r="N44" i="16"/>
  <c r="N42" i="16"/>
  <c r="Y141" i="16"/>
  <c r="O156" i="16"/>
  <c r="O165" i="16"/>
  <c r="AL30" i="16"/>
  <c r="F65" i="16"/>
  <c r="M145" i="16"/>
  <c r="N70" i="8"/>
  <c r="J62" i="16"/>
  <c r="E46" i="7"/>
  <c r="E47" i="7"/>
  <c r="H43" i="7"/>
  <c r="I43" i="7"/>
  <c r="F111" i="16"/>
  <c r="J178" i="16"/>
  <c r="F64" i="16"/>
  <c r="M81" i="8"/>
  <c r="Z31" i="16"/>
  <c r="Z29" i="16"/>
  <c r="AA59" i="16"/>
  <c r="AA45" i="16"/>
  <c r="M115" i="16"/>
  <c r="N122" i="8"/>
  <c r="H132" i="16"/>
  <c r="K32" i="16"/>
  <c r="I44" i="7"/>
  <c r="J44" i="7"/>
  <c r="K52" i="7"/>
  <c r="G53" i="7"/>
  <c r="H124" i="16"/>
  <c r="F137" i="16"/>
  <c r="F175" i="16"/>
  <c r="M137" i="8"/>
  <c r="AY19" i="16"/>
  <c r="M11" i="16"/>
  <c r="Y151" i="16"/>
  <c r="Y149" i="16"/>
  <c r="AW29" i="16"/>
  <c r="Z157" i="16"/>
  <c r="O24" i="16"/>
  <c r="J26" i="8"/>
  <c r="AA100" i="16"/>
  <c r="J23" i="8"/>
  <c r="K85" i="8"/>
  <c r="E146" i="8"/>
  <c r="M70" i="16"/>
  <c r="F17" i="8"/>
  <c r="I31" i="8"/>
  <c r="K105" i="16"/>
  <c r="K77" i="16"/>
  <c r="AL100" i="16"/>
  <c r="N185" i="16"/>
  <c r="AL15" i="16"/>
  <c r="X163" i="16"/>
  <c r="AJ105" i="16"/>
  <c r="O21" i="7"/>
  <c r="N18" i="7"/>
  <c r="J95" i="8"/>
  <c r="AK77" i="16"/>
  <c r="AK73" i="16"/>
  <c r="AM100" i="16"/>
  <c r="O97" i="16"/>
  <c r="J73" i="8"/>
  <c r="AJ35" i="16"/>
  <c r="H23" i="8"/>
  <c r="AL81" i="16"/>
  <c r="X42" i="16"/>
  <c r="X40" i="16"/>
  <c r="L15" i="7"/>
  <c r="L147" i="16"/>
  <c r="I17" i="8"/>
  <c r="N45" i="16"/>
  <c r="L33" i="7"/>
  <c r="M16" i="8"/>
  <c r="Z39" i="16"/>
  <c r="I67" i="7"/>
  <c r="Z37" i="16"/>
  <c r="J75" i="7"/>
  <c r="AJ20" i="16"/>
  <c r="K75" i="7"/>
  <c r="AM77" i="16"/>
  <c r="E147" i="8"/>
  <c r="J86" i="8"/>
  <c r="F40" i="7"/>
  <c r="H19" i="8"/>
  <c r="K48" i="8"/>
  <c r="K34" i="8"/>
  <c r="AK44" i="16"/>
  <c r="N30" i="7"/>
  <c r="F30" i="8"/>
  <c r="J128" i="8"/>
  <c r="J32" i="8"/>
  <c r="H91" i="8"/>
  <c r="AX19" i="16"/>
  <c r="AJ59" i="16"/>
  <c r="AJ55" i="16"/>
  <c r="Z55" i="16"/>
  <c r="L204" i="16"/>
  <c r="Y146" i="16"/>
  <c r="L146" i="16"/>
  <c r="Y144" i="16"/>
  <c r="L142" i="16"/>
  <c r="AJ53" i="16"/>
  <c r="M64" i="7"/>
  <c r="N160" i="16"/>
  <c r="M77" i="16"/>
  <c r="J108" i="8"/>
  <c r="E44" i="8"/>
  <c r="D122" i="8"/>
  <c r="AA12" i="16"/>
  <c r="Z146" i="16"/>
  <c r="AJ61" i="16"/>
  <c r="Z144" i="16"/>
  <c r="L58" i="16"/>
  <c r="AL90" i="16"/>
  <c r="L92" i="16"/>
  <c r="M210" i="16"/>
  <c r="L90" i="16"/>
  <c r="AM70" i="16"/>
  <c r="D66" i="7"/>
  <c r="AJ102" i="16"/>
  <c r="N23" i="16"/>
  <c r="J111" i="8"/>
  <c r="E29" i="7"/>
  <c r="L183" i="16"/>
  <c r="G22" i="7"/>
  <c r="Z158" i="16"/>
  <c r="H22" i="7"/>
  <c r="Z154" i="16"/>
  <c r="D39" i="8"/>
  <c r="H101" i="8"/>
  <c r="L24" i="7"/>
  <c r="K51" i="8"/>
  <c r="G76" i="8"/>
  <c r="I110" i="8"/>
  <c r="X19" i="16"/>
  <c r="K133" i="8"/>
  <c r="J82" i="8"/>
  <c r="L181" i="16"/>
  <c r="J18" i="7"/>
  <c r="L177" i="16"/>
  <c r="K26" i="7"/>
  <c r="AL97" i="16"/>
  <c r="G27" i="7"/>
  <c r="AL95" i="16"/>
  <c r="F54" i="8"/>
  <c r="F130" i="8"/>
  <c r="D63" i="7"/>
  <c r="H57" i="8"/>
  <c r="G100" i="8"/>
  <c r="N196" i="16"/>
  <c r="N194" i="16"/>
  <c r="L131" i="16"/>
  <c r="L129" i="16"/>
  <c r="M92" i="8"/>
  <c r="L102" i="8"/>
  <c r="H148" i="16"/>
  <c r="K64" i="7"/>
  <c r="G65" i="7"/>
  <c r="H73" i="7"/>
  <c r="I73" i="7"/>
  <c r="H23" i="7"/>
  <c r="AA53" i="16"/>
  <c r="G52" i="8"/>
  <c r="L84" i="16"/>
  <c r="O98" i="16"/>
  <c r="AX22" i="16"/>
  <c r="AX18" i="16"/>
  <c r="H79" i="8"/>
  <c r="X55" i="16"/>
  <c r="O43" i="7"/>
  <c r="I119" i="8"/>
  <c r="H25" i="8"/>
  <c r="AW15" i="16"/>
  <c r="X158" i="16"/>
  <c r="M50" i="16"/>
  <c r="X154" i="16"/>
  <c r="M48" i="16"/>
  <c r="X86" i="16"/>
  <c r="O75" i="16"/>
  <c r="X84" i="16"/>
  <c r="AM12" i="16"/>
  <c r="K55" i="8"/>
  <c r="H44" i="8"/>
  <c r="AK16" i="16"/>
  <c r="AM52" i="16"/>
  <c r="M42" i="7"/>
  <c r="G33" i="7"/>
  <c r="O202" i="16"/>
  <c r="H39" i="7"/>
  <c r="AA158" i="16"/>
  <c r="I39" i="7"/>
  <c r="AA154" i="16"/>
  <c r="AJ112" i="16"/>
  <c r="F90" i="8"/>
  <c r="N87" i="16"/>
  <c r="D136" i="8"/>
  <c r="D141" i="8"/>
  <c r="E92" i="8"/>
  <c r="L89" i="16"/>
  <c r="F50" i="8"/>
  <c r="K15" i="8"/>
  <c r="Z162" i="16"/>
  <c r="E51" i="7"/>
  <c r="X160" i="16"/>
  <c r="G44" i="7"/>
  <c r="X95" i="16"/>
  <c r="H44" i="7"/>
  <c r="X93" i="16"/>
  <c r="Z79" i="16"/>
  <c r="E93" i="8"/>
  <c r="D14" i="8"/>
  <c r="F142" i="8"/>
  <c r="G138" i="8"/>
  <c r="K122" i="8"/>
  <c r="AL57" i="16"/>
  <c r="F63" i="8"/>
  <c r="I147" i="8"/>
  <c r="N55" i="7"/>
  <c r="L73" i="16"/>
  <c r="F134" i="8"/>
  <c r="AL56" i="16"/>
  <c r="M22" i="16"/>
  <c r="AL86" i="16"/>
  <c r="O129" i="16"/>
  <c r="N54" i="16"/>
  <c r="O103" i="16"/>
  <c r="L24" i="16"/>
  <c r="AM99" i="16"/>
  <c r="G65" i="8"/>
  <c r="G90" i="8"/>
  <c r="G123" i="8"/>
  <c r="AM46" i="16"/>
  <c r="L115" i="16"/>
  <c r="N68" i="7"/>
  <c r="I140" i="8"/>
  <c r="E94" i="8"/>
  <c r="H51" i="8"/>
  <c r="Y48" i="16"/>
  <c r="L40" i="16"/>
  <c r="Y46" i="16"/>
  <c r="J37" i="8"/>
  <c r="AA31" i="16"/>
  <c r="O18" i="8"/>
  <c r="AY26" i="16"/>
  <c r="G75" i="8"/>
  <c r="F99" i="8"/>
  <c r="I124" i="8"/>
  <c r="O14" i="16"/>
  <c r="Z84" i="16"/>
  <c r="F65" i="7"/>
  <c r="H50" i="7"/>
  <c r="M90" i="16"/>
  <c r="N204" i="16"/>
  <c r="X69" i="16"/>
  <c r="L202" i="16"/>
  <c r="AM115" i="16"/>
  <c r="AK26" i="16"/>
  <c r="J133" i="8"/>
  <c r="K77" i="8"/>
  <c r="D75" i="8"/>
  <c r="E136" i="8"/>
  <c r="J134" i="8"/>
  <c r="O25" i="16"/>
  <c r="F66" i="8"/>
  <c r="D111" i="8"/>
  <c r="D57" i="8"/>
  <c r="H132" i="8"/>
  <c r="G69" i="8"/>
  <c r="K150" i="8"/>
  <c r="O70" i="7"/>
  <c r="O94" i="16"/>
  <c r="Z116" i="16"/>
  <c r="AJ123" i="16"/>
  <c r="AJ121" i="16"/>
  <c r="AA19" i="16"/>
  <c r="K151" i="8"/>
  <c r="L83" i="16"/>
  <c r="O20" i="7"/>
  <c r="H15" i="8"/>
  <c r="H98" i="8"/>
  <c r="H56" i="8"/>
  <c r="O110" i="16"/>
  <c r="AV17" i="16"/>
  <c r="AM106" i="16"/>
  <c r="G61" i="8"/>
  <c r="L200" i="16"/>
  <c r="I26" i="8"/>
  <c r="M203" i="16"/>
  <c r="K93" i="8"/>
  <c r="E121" i="8"/>
  <c r="E49" i="8"/>
  <c r="AJ48" i="16"/>
  <c r="AL51" i="16"/>
  <c r="F42" i="7"/>
  <c r="D23" i="8"/>
  <c r="F26" i="7"/>
  <c r="M20" i="7"/>
  <c r="I74" i="8"/>
  <c r="G22" i="8"/>
  <c r="D30" i="7"/>
  <c r="AA97" i="16"/>
  <c r="G50" i="8"/>
  <c r="K33" i="8"/>
  <c r="J109" i="8"/>
  <c r="N47" i="7"/>
  <c r="F35" i="8"/>
  <c r="L56" i="7"/>
  <c r="E130" i="8"/>
  <c r="F19" i="8"/>
  <c r="I79" i="8"/>
  <c r="F53" i="7"/>
  <c r="E21" i="8"/>
  <c r="AM58" i="16"/>
  <c r="J90" i="8"/>
  <c r="AM22" i="16"/>
  <c r="I68" i="8"/>
  <c r="K138" i="8"/>
  <c r="D149" i="8"/>
  <c r="H48" i="8"/>
  <c r="J103" i="8"/>
  <c r="L29" i="16"/>
  <c r="K147" i="8"/>
  <c r="O65" i="16"/>
  <c r="L22" i="7"/>
  <c r="I57" i="8"/>
  <c r="L25" i="7"/>
  <c r="F91" i="8"/>
  <c r="L117" i="16"/>
  <c r="M43" i="16"/>
  <c r="N24" i="7"/>
  <c r="G38" i="8"/>
  <c r="L61" i="7"/>
  <c r="I45" i="8"/>
  <c r="I78" i="8"/>
  <c r="D23" i="7"/>
  <c r="M19" i="8"/>
  <c r="H42" i="8"/>
  <c r="N73" i="7"/>
  <c r="D91" i="8"/>
  <c r="M27" i="16"/>
  <c r="D22" i="7"/>
  <c r="G46" i="8"/>
  <c r="F52" i="7"/>
  <c r="H151" i="8"/>
  <c r="AJ63" i="16"/>
  <c r="AL59" i="16"/>
  <c r="L78" i="7"/>
  <c r="G26" i="8"/>
  <c r="M41" i="16"/>
  <c r="X120" i="16"/>
  <c r="J72" i="8"/>
  <c r="L32" i="7"/>
  <c r="AL88" i="16"/>
  <c r="F86" i="8"/>
  <c r="Z88" i="16"/>
  <c r="AA125" i="16"/>
  <c r="M59" i="7"/>
  <c r="I48" i="8"/>
  <c r="L71" i="7"/>
  <c r="J66" i="8"/>
  <c r="AV16" i="16"/>
  <c r="AA113" i="16"/>
  <c r="AJ109" i="16"/>
  <c r="N171" i="16"/>
  <c r="L78" i="16"/>
  <c r="O149" i="16"/>
  <c r="M62" i="16"/>
  <c r="Z169" i="16"/>
  <c r="M60" i="16"/>
  <c r="E29" i="8"/>
  <c r="F28" i="7"/>
  <c r="N65" i="16"/>
  <c r="AA101" i="16"/>
  <c r="L16" i="7"/>
  <c r="K104" i="8"/>
  <c r="I142" i="8"/>
  <c r="O84" i="16"/>
  <c r="L67" i="7"/>
  <c r="H47" i="8"/>
  <c r="K146" i="8"/>
  <c r="AM74" i="16"/>
  <c r="L194" i="16"/>
  <c r="L190" i="16"/>
  <c r="I112" i="8"/>
  <c r="N180" i="16"/>
  <c r="I42" i="7"/>
  <c r="X111" i="16"/>
  <c r="J42" i="7"/>
  <c r="X109" i="16"/>
  <c r="AJ80" i="16"/>
  <c r="E85" i="8"/>
  <c r="M15" i="16"/>
  <c r="G144" i="8"/>
  <c r="D151" i="8"/>
  <c r="J110" i="8"/>
  <c r="O121" i="16"/>
  <c r="F55" i="8"/>
  <c r="G48" i="8"/>
  <c r="AA166" i="16"/>
  <c r="G39" i="7"/>
  <c r="AA162" i="16"/>
  <c r="H47" i="7"/>
  <c r="AM121" i="16"/>
  <c r="I47" i="7"/>
  <c r="M118" i="16"/>
  <c r="Y99" i="16"/>
  <c r="E109" i="8"/>
  <c r="H30" i="8"/>
  <c r="G19" i="8"/>
  <c r="F151" i="8"/>
  <c r="J124" i="8"/>
  <c r="M122" i="16"/>
  <c r="O79" i="16"/>
  <c r="M95" i="16"/>
  <c r="O22" i="16"/>
  <c r="M93" i="16"/>
  <c r="N17" i="8"/>
  <c r="H68" i="8"/>
  <c r="J79" i="8"/>
  <c r="AA95" i="16"/>
  <c r="AW20" i="16"/>
  <c r="L66" i="7"/>
  <c r="E126" i="8"/>
  <c r="J107" i="8"/>
  <c r="D31" i="8"/>
  <c r="X74" i="16"/>
  <c r="O58" i="16"/>
  <c r="X72" i="16"/>
  <c r="O82" i="16"/>
  <c r="Y60" i="16"/>
  <c r="AJ62" i="16"/>
  <c r="Y58" i="16"/>
  <c r="E38" i="8"/>
  <c r="H87" i="8"/>
  <c r="I96" i="8"/>
  <c r="X39" i="16"/>
  <c r="L22" i="16"/>
  <c r="AA159" i="16"/>
  <c r="AA155" i="16"/>
  <c r="AK84" i="16"/>
  <c r="AK82" i="16"/>
  <c r="J102" i="16"/>
  <c r="F34" i="16"/>
  <c r="L87" i="8"/>
  <c r="N102" i="8"/>
  <c r="X75" i="16"/>
  <c r="X73" i="16"/>
  <c r="Y61" i="16"/>
  <c r="Y59" i="16"/>
  <c r="M119" i="16"/>
  <c r="O104" i="16"/>
  <c r="I24" i="7"/>
  <c r="I40" i="7"/>
  <c r="D106" i="8"/>
  <c r="K67" i="7"/>
  <c r="E128" i="8"/>
  <c r="F57" i="7"/>
  <c r="D29" i="8"/>
  <c r="D32" i="7"/>
  <c r="O31" i="16"/>
  <c r="Y107" i="16"/>
  <c r="K76" i="7"/>
  <c r="N88" i="16"/>
  <c r="N208" i="16"/>
  <c r="N78" i="16"/>
  <c r="N170" i="16"/>
  <c r="O188" i="16"/>
  <c r="M168" i="16"/>
  <c r="N184" i="16"/>
  <c r="Y65" i="16"/>
  <c r="L55" i="7"/>
  <c r="F108" i="8"/>
  <c r="M33" i="7"/>
  <c r="H41" i="8"/>
  <c r="AK15" i="16"/>
  <c r="L62" i="16"/>
  <c r="D66" i="8"/>
  <c r="L176" i="16"/>
  <c r="H33" i="8"/>
  <c r="L172" i="16"/>
  <c r="K101" i="8"/>
  <c r="D103" i="8"/>
  <c r="E66" i="8"/>
  <c r="AA44" i="16"/>
  <c r="AL35" i="16"/>
  <c r="L28" i="7"/>
  <c r="K25" i="8"/>
  <c r="D37" i="7"/>
  <c r="H83" i="8"/>
  <c r="AX16" i="16"/>
  <c r="N21" i="8"/>
  <c r="AX17" i="16"/>
  <c r="K83" i="8"/>
  <c r="N89" i="16"/>
  <c r="J38" i="8"/>
  <c r="M183" i="16"/>
  <c r="I116" i="8"/>
  <c r="D131" i="8"/>
  <c r="K75" i="8"/>
  <c r="L109" i="16"/>
  <c r="M35" i="16"/>
  <c r="N15" i="7"/>
  <c r="G42" i="8"/>
  <c r="F71" i="7"/>
  <c r="G86" i="8"/>
  <c r="E50" i="8"/>
  <c r="L50" i="7"/>
  <c r="AM16" i="16"/>
  <c r="M143" i="16"/>
  <c r="M205" i="16"/>
  <c r="AA169" i="16"/>
  <c r="AL94" i="16"/>
  <c r="X135" i="16"/>
  <c r="O172" i="16"/>
  <c r="Y108" i="16"/>
  <c r="F54" i="16"/>
  <c r="Z94" i="16"/>
  <c r="K41" i="16"/>
  <c r="L86" i="8"/>
  <c r="N101" i="8"/>
  <c r="M26" i="16"/>
  <c r="AA11" i="16"/>
  <c r="O46" i="16"/>
  <c r="G60" i="16"/>
  <c r="K184" i="16"/>
  <c r="F134" i="16"/>
  <c r="H121" i="16"/>
  <c r="O95" i="16"/>
  <c r="O92" i="16"/>
  <c r="M196" i="16"/>
  <c r="M194" i="16"/>
  <c r="K89" i="8"/>
  <c r="N58" i="8"/>
  <c r="O50" i="8"/>
  <c r="L142" i="8"/>
  <c r="N25" i="8"/>
  <c r="O34" i="16"/>
  <c r="AJ31" i="16"/>
  <c r="AM79" i="16"/>
  <c r="G39" i="16"/>
  <c r="K111" i="16"/>
  <c r="F203" i="16"/>
  <c r="J99" i="16"/>
  <c r="L184" i="16"/>
  <c r="AV11" i="16"/>
  <c r="Z160" i="16"/>
  <c r="Z156" i="16"/>
  <c r="H67" i="7"/>
  <c r="N174" i="16"/>
  <c r="X96" i="16"/>
  <c r="AX24" i="16"/>
  <c r="Y29" i="16"/>
  <c r="AJ42" i="16"/>
  <c r="L38" i="16"/>
  <c r="H149" i="8"/>
  <c r="J150" i="8"/>
  <c r="L49" i="16"/>
  <c r="L165" i="16"/>
  <c r="L45" i="8"/>
  <c r="M134" i="8"/>
  <c r="L104" i="16"/>
  <c r="AL38" i="16"/>
  <c r="O196" i="16"/>
  <c r="X165" i="16"/>
  <c r="M134" i="16"/>
  <c r="AM40" i="16"/>
  <c r="J80" i="8"/>
  <c r="H78" i="8"/>
  <c r="AJ127" i="16"/>
  <c r="Z22" i="16"/>
  <c r="AA34" i="16"/>
  <c r="AA30" i="16"/>
  <c r="AL84" i="16"/>
  <c r="D44" i="8"/>
  <c r="J68" i="8"/>
  <c r="AK93" i="16"/>
  <c r="N85" i="16"/>
  <c r="N76" i="16"/>
  <c r="J57" i="8"/>
  <c r="AA51" i="16"/>
  <c r="M19" i="7"/>
  <c r="H145" i="8"/>
  <c r="J70" i="8"/>
  <c r="F44" i="8"/>
  <c r="AX20" i="16"/>
  <c r="N81" i="16"/>
  <c r="AX26" i="16"/>
  <c r="I25" i="8"/>
  <c r="AJ57" i="16"/>
  <c r="N15" i="8"/>
  <c r="L53" i="16"/>
  <c r="D70" i="8"/>
  <c r="G98" i="8"/>
  <c r="F113" i="8"/>
  <c r="AM30" i="16"/>
  <c r="L99" i="16"/>
  <c r="N32" i="7"/>
  <c r="I144" i="8"/>
  <c r="J98" i="8"/>
  <c r="K59" i="8"/>
  <c r="F74" i="7"/>
  <c r="D64" i="7"/>
  <c r="N51" i="16"/>
  <c r="Y38" i="16"/>
  <c r="AK12" i="16"/>
  <c r="Z13" i="16"/>
  <c r="M125" i="16"/>
  <c r="N205" i="16"/>
  <c r="M154" i="16"/>
  <c r="L141" i="16"/>
  <c r="M152" i="16"/>
  <c r="L137" i="16"/>
  <c r="X49" i="16"/>
  <c r="O51" i="7"/>
  <c r="I117" i="8"/>
  <c r="E132" i="8"/>
  <c r="E48" i="8"/>
  <c r="D49" i="7"/>
  <c r="L57" i="16"/>
  <c r="N35" i="16"/>
  <c r="J21" i="7"/>
  <c r="AA29" i="16"/>
  <c r="N94" i="16"/>
  <c r="AA25" i="16"/>
  <c r="N120" i="16"/>
  <c r="AK124" i="16"/>
  <c r="M148" i="16"/>
  <c r="AK120" i="16"/>
  <c r="AM56" i="16"/>
  <c r="M50" i="7"/>
  <c r="H119" i="8"/>
  <c r="F143" i="8"/>
  <c r="E69" i="8"/>
  <c r="I24" i="8"/>
  <c r="N206" i="16"/>
  <c r="K91" i="8"/>
  <c r="M167" i="16"/>
  <c r="J46" i="8"/>
  <c r="M165" i="16"/>
  <c r="D94" i="8"/>
  <c r="D139" i="8"/>
  <c r="E88" i="8"/>
  <c r="L93" i="16"/>
  <c r="M19" i="16"/>
  <c r="D21" i="7"/>
  <c r="D38" i="8"/>
  <c r="N34" i="7"/>
  <c r="G94" i="8"/>
  <c r="N109" i="16"/>
  <c r="E41" i="8"/>
  <c r="N107" i="16"/>
  <c r="F102" i="8"/>
  <c r="N135" i="16"/>
  <c r="G62" i="8"/>
  <c r="N133" i="16"/>
  <c r="H126" i="8"/>
  <c r="G134" i="8"/>
  <c r="K118" i="8"/>
  <c r="AL61" i="16"/>
  <c r="O81" i="16"/>
  <c r="Z167" i="16"/>
  <c r="Z165" i="16"/>
  <c r="X94" i="16"/>
  <c r="X92" i="16"/>
  <c r="M28" i="8"/>
  <c r="L38" i="8"/>
  <c r="O115" i="8"/>
  <c r="M127" i="8"/>
  <c r="AA110" i="16"/>
  <c r="AA108" i="16"/>
  <c r="X18" i="16"/>
  <c r="O78" i="16"/>
  <c r="L127" i="16"/>
  <c r="AA77" i="16"/>
  <c r="M174" i="16"/>
  <c r="E20" i="7"/>
  <c r="K48" i="7"/>
  <c r="G49" i="7"/>
  <c r="Y83" i="16"/>
  <c r="E40" i="8"/>
  <c r="F144" i="8"/>
  <c r="M52" i="7"/>
  <c r="F39" i="8"/>
  <c r="AM64" i="16"/>
  <c r="X16" i="16"/>
  <c r="M79" i="16"/>
  <c r="AJ125" i="16"/>
  <c r="M75" i="16"/>
  <c r="AK71" i="16"/>
  <c r="AK35" i="16"/>
  <c r="AK67" i="16"/>
  <c r="AK33" i="16"/>
  <c r="L71" i="16"/>
  <c r="F69" i="7"/>
  <c r="F14" i="8"/>
  <c r="K47" i="8"/>
  <c r="F116" i="8"/>
  <c r="I75" i="8"/>
  <c r="Z99" i="16"/>
  <c r="E74" i="7"/>
  <c r="AA134" i="16"/>
  <c r="E75" i="7"/>
  <c r="AA132" i="16"/>
  <c r="K152" i="8"/>
  <c r="H24" i="8"/>
  <c r="N49" i="7"/>
  <c r="O69" i="16"/>
  <c r="AA18" i="16"/>
  <c r="D78" i="7"/>
  <c r="AJ114" i="16"/>
  <c r="E122" i="8"/>
  <c r="G126" i="8"/>
  <c r="AA165" i="16"/>
  <c r="K78" i="8"/>
  <c r="AA161" i="16"/>
  <c r="K62" i="7"/>
  <c r="AK91" i="16"/>
  <c r="G63" i="7"/>
  <c r="AK89" i="16"/>
  <c r="I120" i="8"/>
  <c r="K35" i="8"/>
  <c r="L70" i="7"/>
  <c r="O19" i="16"/>
  <c r="O15" i="8"/>
  <c r="M76" i="7"/>
  <c r="Z83" i="16"/>
  <c r="G148" i="8"/>
  <c r="F136" i="8"/>
  <c r="F79" i="8"/>
  <c r="H121" i="8"/>
  <c r="G17" i="8"/>
  <c r="N173" i="16"/>
  <c r="Z166" i="16"/>
  <c r="Z164" i="16"/>
  <c r="M155" i="16"/>
  <c r="O171" i="16"/>
  <c r="L206" i="16"/>
  <c r="O66" i="16"/>
  <c r="M204" i="16"/>
  <c r="AM63" i="16"/>
  <c r="Y78" i="16"/>
  <c r="L49" i="7"/>
  <c r="I50" i="8"/>
  <c r="O144" i="16"/>
  <c r="E76" i="8"/>
  <c r="O52" i="16"/>
  <c r="G89" i="8"/>
  <c r="L79" i="16"/>
  <c r="Z24" i="16"/>
  <c r="X46" i="16"/>
  <c r="L31" i="16"/>
  <c r="X44" i="16"/>
  <c r="L203" i="16"/>
  <c r="AM17" i="16"/>
  <c r="L199" i="16"/>
  <c r="AW11" i="16"/>
  <c r="O45" i="16"/>
  <c r="N51" i="7"/>
  <c r="F56" i="8"/>
  <c r="AJ92" i="16"/>
  <c r="E79" i="8"/>
  <c r="G69" i="7"/>
  <c r="Z21" i="16"/>
  <c r="H77" i="7"/>
  <c r="AA28" i="16"/>
  <c r="I77" i="7"/>
  <c r="AA24" i="16"/>
  <c r="D16" i="8"/>
  <c r="K70" i="8"/>
  <c r="F76" i="7"/>
  <c r="O17" i="8"/>
  <c r="Y106" i="16"/>
  <c r="O34" i="7"/>
  <c r="K19" i="8"/>
  <c r="M16" i="7"/>
  <c r="Y81" i="16"/>
  <c r="AJ77" i="16"/>
  <c r="AJ75" i="16"/>
  <c r="N52" i="16"/>
  <c r="N50" i="16"/>
  <c r="D47" i="7"/>
  <c r="K29" i="8"/>
  <c r="G60" i="8"/>
  <c r="H124" i="8"/>
  <c r="D86" i="8"/>
  <c r="G141" i="8"/>
  <c r="M17" i="7"/>
  <c r="AJ108" i="16"/>
  <c r="F92" i="8"/>
  <c r="AM110" i="16"/>
  <c r="G105" i="8"/>
  <c r="AL63" i="16"/>
  <c r="L35" i="16"/>
  <c r="O74" i="16"/>
  <c r="L210" i="16"/>
  <c r="O70" i="16"/>
  <c r="Y152" i="16"/>
  <c r="AM109" i="16"/>
  <c r="Y150" i="16"/>
  <c r="AM104" i="16"/>
  <c r="Y14" i="16"/>
  <c r="O23" i="7"/>
  <c r="F72" i="8"/>
  <c r="Z71" i="16"/>
  <c r="E95" i="8"/>
  <c r="D21" i="8"/>
  <c r="O37" i="7"/>
  <c r="E120" i="8"/>
  <c r="M63" i="16"/>
  <c r="M78" i="7"/>
  <c r="F141" i="8"/>
  <c r="N23" i="7"/>
  <c r="I102" i="8"/>
  <c r="F93" i="8"/>
  <c r="D121" i="8"/>
  <c r="F83" i="8"/>
  <c r="N149" i="16"/>
  <c r="N39" i="7"/>
  <c r="M72" i="7"/>
  <c r="H69" i="8"/>
  <c r="F95" i="8"/>
  <c r="F133" i="8"/>
  <c r="Y17" i="16"/>
  <c r="D60" i="8"/>
  <c r="O73" i="16"/>
  <c r="D25" i="8"/>
  <c r="Y97" i="16"/>
  <c r="E145" i="8"/>
  <c r="F135" i="8"/>
  <c r="AJ110" i="16"/>
  <c r="H104" i="8"/>
  <c r="G150" i="8"/>
  <c r="D62" i="7"/>
  <c r="J131" i="8"/>
  <c r="G140" i="8"/>
  <c r="O146" i="16"/>
  <c r="K113" i="8"/>
  <c r="D126" i="8"/>
  <c r="J100" i="8"/>
  <c r="I63" i="8"/>
  <c r="G109" i="8"/>
  <c r="N47" i="16"/>
  <c r="G54" i="8"/>
  <c r="N19" i="7"/>
  <c r="Z87" i="16"/>
  <c r="J132" i="8"/>
  <c r="F87" i="8"/>
  <c r="E110" i="8"/>
  <c r="K50" i="8"/>
  <c r="AK62" i="16"/>
  <c r="D68" i="8"/>
  <c r="F32" i="7"/>
  <c r="Y103" i="16"/>
  <c r="D71" i="7"/>
  <c r="Y101" i="16"/>
  <c r="AA103" i="16"/>
  <c r="G24" i="8"/>
  <c r="N84" i="16"/>
  <c r="M22" i="7"/>
  <c r="AL43" i="16"/>
  <c r="O21" i="8"/>
  <c r="H103" i="8"/>
  <c r="L107" i="16"/>
  <c r="K129" i="8"/>
  <c r="O43" i="16"/>
  <c r="D120" i="8"/>
  <c r="L26" i="7"/>
  <c r="D24" i="7"/>
  <c r="M47" i="7"/>
  <c r="K114" i="8"/>
  <c r="X47" i="16"/>
  <c r="D73" i="7"/>
  <c r="K130" i="8"/>
  <c r="AA115" i="16"/>
  <c r="O23" i="16"/>
  <c r="J147" i="8"/>
  <c r="I149" i="8"/>
  <c r="M184" i="16"/>
  <c r="O154" i="16"/>
  <c r="J64" i="8"/>
  <c r="F77" i="8"/>
  <c r="M46" i="16"/>
  <c r="L21" i="8"/>
  <c r="I107" i="8"/>
  <c r="I35" i="8"/>
  <c r="J51" i="7"/>
  <c r="O174" i="16"/>
  <c r="AK108" i="16"/>
  <c r="AK106" i="16"/>
  <c r="L103" i="16"/>
  <c r="K137" i="8"/>
  <c r="G122" i="8"/>
  <c r="J127" i="8"/>
  <c r="AM48" i="16"/>
  <c r="K90" i="8"/>
  <c r="F21" i="7"/>
  <c r="K61" i="8"/>
  <c r="AY27" i="16"/>
  <c r="F105" i="8"/>
  <c r="M15" i="7"/>
  <c r="D40" i="8"/>
  <c r="X132" i="16"/>
  <c r="J60" i="8"/>
  <c r="L66" i="16"/>
  <c r="G77" i="8"/>
  <c r="L20" i="16"/>
  <c r="E97" i="8"/>
  <c r="M37" i="16"/>
  <c r="M17" i="8"/>
  <c r="O16" i="7"/>
  <c r="N37" i="7"/>
  <c r="J137" i="8"/>
  <c r="L23" i="7"/>
  <c r="AY14" i="16"/>
  <c r="X31" i="16"/>
  <c r="I34" i="8"/>
  <c r="F20" i="8"/>
  <c r="N53" i="16"/>
  <c r="J14" i="8"/>
  <c r="O71" i="7"/>
  <c r="O27" i="16"/>
  <c r="D20" i="8"/>
  <c r="D46" i="7"/>
  <c r="AJ74" i="16"/>
  <c r="D132" i="8"/>
  <c r="F59" i="7"/>
  <c r="O30" i="7"/>
  <c r="I126" i="8"/>
  <c r="J106" i="8"/>
  <c r="M46" i="7"/>
  <c r="X130" i="16"/>
  <c r="AK40" i="16"/>
  <c r="K18" i="8"/>
  <c r="N74" i="7"/>
  <c r="Z68" i="16"/>
  <c r="E131" i="8"/>
  <c r="O47" i="7"/>
  <c r="Y74" i="16"/>
  <c r="AJ30" i="16"/>
  <c r="J16" i="8"/>
  <c r="H54" i="8"/>
  <c r="L20" i="8"/>
  <c r="AL75" i="16"/>
  <c r="J96" i="8"/>
  <c r="I32" i="8"/>
  <c r="G81" i="8"/>
  <c r="O75" i="7"/>
  <c r="O99" i="16"/>
  <c r="E26" i="8"/>
  <c r="F66" i="7"/>
  <c r="Y93" i="16"/>
  <c r="F149" i="8"/>
  <c r="M54" i="7"/>
  <c r="O59" i="16"/>
  <c r="L28" i="16"/>
  <c r="D70" i="7"/>
  <c r="AJ106" i="16"/>
  <c r="F45" i="7"/>
  <c r="O204" i="16"/>
  <c r="L29" i="7"/>
  <c r="N75" i="7"/>
  <c r="J19" i="8"/>
  <c r="AL72" i="16"/>
  <c r="I23" i="8"/>
  <c r="J144" i="8"/>
  <c r="AL33" i="16"/>
  <c r="H64" i="8"/>
  <c r="D37" i="8"/>
  <c r="H97" i="8"/>
  <c r="N26" i="7"/>
  <c r="K49" i="8"/>
  <c r="D77" i="7"/>
  <c r="G135" i="8"/>
  <c r="D22" i="8"/>
  <c r="I95" i="8"/>
  <c r="O72" i="7"/>
  <c r="D30" i="8"/>
  <c r="J53" i="8"/>
  <c r="E141" i="8"/>
  <c r="Z80" i="16"/>
  <c r="AL78" i="16"/>
  <c r="D113" i="8"/>
  <c r="N166" i="16"/>
  <c r="AA55" i="16"/>
  <c r="K24" i="8"/>
  <c r="I103" i="8"/>
  <c r="L37" i="7"/>
  <c r="E32" i="8"/>
  <c r="N29" i="7"/>
  <c r="H131" i="8"/>
  <c r="K141" i="8"/>
  <c r="J84" i="8"/>
  <c r="F44" i="7"/>
  <c r="N18" i="8"/>
  <c r="F50" i="7"/>
  <c r="L52" i="7"/>
  <c r="O130" i="16"/>
  <c r="AM126" i="16"/>
  <c r="E84" i="8"/>
  <c r="O16" i="16"/>
  <c r="H18" i="8"/>
  <c r="D137" i="8"/>
  <c r="L97" i="16"/>
  <c r="F51" i="7"/>
  <c r="H80" i="8"/>
  <c r="I146" i="8"/>
  <c r="I127" i="8"/>
  <c r="H125" i="8"/>
  <c r="N41" i="16"/>
  <c r="F104" i="8"/>
  <c r="AA93" i="16"/>
  <c r="E58" i="8"/>
  <c r="K131" i="8"/>
  <c r="AJ78" i="16"/>
  <c r="J123" i="8"/>
  <c r="F137" i="8"/>
  <c r="H74" i="8"/>
  <c r="J87" i="8"/>
  <c r="AA83" i="16"/>
  <c r="O62" i="7"/>
  <c r="AA50" i="16"/>
  <c r="D104" i="8"/>
  <c r="E149" i="8"/>
  <c r="E67" i="8"/>
  <c r="G85" i="8"/>
  <c r="G27" i="8"/>
  <c r="K127" i="8"/>
  <c r="H71" i="8"/>
  <c r="F126" i="8"/>
  <c r="O120" i="16"/>
  <c r="E99" i="8"/>
  <c r="I14" i="8"/>
  <c r="D93" i="8"/>
  <c r="N63" i="7"/>
  <c r="I54" i="8"/>
  <c r="O136" i="16"/>
  <c r="F80" i="8"/>
  <c r="O36" i="16"/>
  <c r="G93" i="8"/>
  <c r="K106" i="8"/>
  <c r="F120" i="8"/>
  <c r="K58" i="8"/>
  <c r="F148" i="8"/>
  <c r="J93" i="8"/>
  <c r="I39" i="8"/>
  <c r="H93" i="8"/>
  <c r="AJ116" i="16"/>
  <c r="F88" i="8"/>
  <c r="Y20" i="16"/>
  <c r="G101" i="8"/>
  <c r="F43" i="7"/>
  <c r="G36" i="8"/>
  <c r="F73" i="8"/>
  <c r="H146" i="8"/>
  <c r="M28" i="7"/>
  <c r="H82" i="8"/>
  <c r="D39" i="7"/>
  <c r="I123" i="8"/>
  <c r="G136" i="8"/>
  <c r="D34" i="7"/>
  <c r="O163" i="16"/>
  <c r="H27" i="8"/>
  <c r="Y89" i="16"/>
  <c r="O17" i="7"/>
  <c r="F139" i="8"/>
  <c r="Y119" i="16"/>
  <c r="N11" i="16"/>
  <c r="Z11" i="16"/>
  <c r="AX13" i="16"/>
  <c r="I44" i="8"/>
  <c r="N33" i="16"/>
  <c r="L47" i="7"/>
  <c r="AL99" i="16"/>
  <c r="Z170" i="16"/>
  <c r="O168" i="16"/>
  <c r="E60" i="8"/>
  <c r="G74" i="8"/>
  <c r="D107" i="8"/>
  <c r="J58" i="8"/>
  <c r="AA27" i="16"/>
  <c r="G39" i="8"/>
  <c r="M36" i="16"/>
  <c r="AK127" i="16"/>
  <c r="I31" i="7"/>
  <c r="Y125" i="16"/>
  <c r="J37" i="7"/>
  <c r="X136" i="16"/>
  <c r="K37" i="7"/>
  <c r="X134" i="16"/>
  <c r="O132" i="16"/>
  <c r="F82" i="8"/>
  <c r="O28" i="16"/>
  <c r="D112" i="8"/>
  <c r="D133" i="8"/>
  <c r="E80" i="8"/>
  <c r="L105" i="16"/>
  <c r="AM26" i="16"/>
  <c r="I49" i="8"/>
  <c r="F118" i="8"/>
  <c r="F15" i="7"/>
  <c r="N82" i="16"/>
  <c r="I101" i="8"/>
  <c r="O116" i="16"/>
  <c r="O125" i="16"/>
  <c r="M25" i="7"/>
  <c r="M15" i="8"/>
  <c r="J143" i="8"/>
  <c r="J99" i="8"/>
  <c r="O76" i="16"/>
  <c r="L144" i="16"/>
  <c r="D51" i="7"/>
  <c r="F152" i="8"/>
  <c r="L42" i="7"/>
  <c r="F18" i="7"/>
  <c r="E71" i="8"/>
  <c r="H88" i="8"/>
  <c r="O33" i="16"/>
  <c r="F62" i="8"/>
  <c r="E96" i="8"/>
  <c r="AA16" i="16"/>
  <c r="D42" i="8"/>
  <c r="D102" i="8"/>
  <c r="I100" i="8"/>
  <c r="K142" i="8"/>
  <c r="F17" i="7"/>
  <c r="M33" i="16"/>
  <c r="E89" i="8"/>
  <c r="AA17" i="16"/>
  <c r="G152" i="8"/>
  <c r="G130" i="8"/>
  <c r="K116" i="8"/>
  <c r="M66" i="16"/>
  <c r="D142" i="8"/>
  <c r="M59" i="16"/>
  <c r="K30" i="8"/>
  <c r="F131" i="8"/>
  <c r="L75" i="16"/>
  <c r="D18" i="8"/>
  <c r="G95" i="8"/>
  <c r="D124" i="8"/>
  <c r="G145" i="8"/>
  <c r="H102" i="8"/>
  <c r="AL49" i="16"/>
  <c r="J56" i="8"/>
  <c r="O44" i="16"/>
  <c r="D97" i="8"/>
  <c r="D129" i="8"/>
  <c r="L113" i="16"/>
  <c r="J145" i="8"/>
  <c r="G132" i="8"/>
  <c r="O37" i="16"/>
  <c r="F62" i="7"/>
  <c r="K28" i="8"/>
  <c r="D38" i="7"/>
  <c r="H94" i="8"/>
  <c r="G31" i="8"/>
  <c r="J130" i="8"/>
  <c r="AM91" i="16"/>
  <c r="E125" i="8"/>
  <c r="E100" i="8"/>
  <c r="D48" i="8"/>
  <c r="M24" i="7"/>
  <c r="D108" i="8"/>
  <c r="E119" i="8"/>
  <c r="D33" i="7"/>
  <c r="D17" i="7"/>
  <c r="AK46" i="16"/>
  <c r="F111" i="8"/>
  <c r="AK30" i="16"/>
  <c r="G71" i="8"/>
  <c r="L46" i="7"/>
  <c r="N63" i="16"/>
  <c r="J39" i="8"/>
  <c r="F76" i="8"/>
  <c r="D118" i="8"/>
  <c r="K73" i="8"/>
  <c r="J129" i="8"/>
  <c r="K121" i="8"/>
  <c r="D134" i="8"/>
  <c r="F68" i="8"/>
  <c r="L38" i="7"/>
  <c r="K145" i="8"/>
  <c r="L14" i="8"/>
  <c r="J138" i="8"/>
  <c r="AJ94" i="16"/>
  <c r="J115" i="8"/>
  <c r="E135" i="8"/>
  <c r="N161" i="16"/>
  <c r="H37" i="8"/>
  <c r="N70" i="16"/>
  <c r="K135" i="8"/>
  <c r="AA56" i="16"/>
  <c r="J77" i="8"/>
  <c r="N40" i="7"/>
  <c r="D26" i="7"/>
  <c r="F24" i="7"/>
  <c r="N41" i="7"/>
  <c r="AM38" i="16"/>
  <c r="N50" i="7"/>
  <c r="E104" i="8"/>
  <c r="O29" i="7"/>
  <c r="M21" i="16"/>
  <c r="F47" i="7"/>
  <c r="L91" i="16"/>
  <c r="H144" i="8"/>
  <c r="I88" i="8"/>
  <c r="L45" i="16"/>
  <c r="G139" i="8"/>
  <c r="J49" i="8"/>
  <c r="N65" i="7"/>
  <c r="N12" i="16"/>
  <c r="H76" i="8"/>
  <c r="J29" i="8"/>
  <c r="M180" i="16"/>
  <c r="O152" i="16"/>
  <c r="G99" i="8"/>
  <c r="Z74" i="16"/>
  <c r="M44" i="16"/>
  <c r="K27" i="8"/>
  <c r="O49" i="7"/>
  <c r="X41" i="16"/>
  <c r="Y112" i="16"/>
  <c r="Y110" i="16"/>
  <c r="N20" i="16"/>
  <c r="N18" i="16"/>
  <c r="N42" i="7"/>
  <c r="G45" i="8"/>
  <c r="F29" i="7"/>
  <c r="D47" i="8"/>
  <c r="K132" i="8"/>
  <c r="D146" i="8"/>
  <c r="F26" i="8"/>
  <c r="J50" i="8"/>
  <c r="AL79" i="16"/>
  <c r="E108" i="8"/>
  <c r="M43" i="7"/>
  <c r="AA22" i="16"/>
  <c r="I42" i="8"/>
  <c r="K20" i="8"/>
  <c r="N37" i="16"/>
  <c r="F67" i="7"/>
  <c r="AK34" i="16"/>
  <c r="O16" i="8"/>
  <c r="Y15" i="16"/>
  <c r="I87" i="8"/>
  <c r="E23" i="8"/>
  <c r="H115" i="8"/>
  <c r="J69" i="8"/>
  <c r="M13" i="16"/>
  <c r="K39" i="8"/>
  <c r="O186" i="16"/>
  <c r="E56" i="8"/>
  <c r="M28" i="16"/>
  <c r="H90" i="8"/>
  <c r="F54" i="7"/>
  <c r="K14" i="8"/>
  <c r="F52" i="8"/>
  <c r="F128" i="8"/>
  <c r="D68" i="7"/>
  <c r="H55" i="8"/>
  <c r="L53" i="7"/>
  <c r="H45" i="8"/>
  <c r="AM88" i="16"/>
  <c r="K82" i="8"/>
  <c r="G25" i="8"/>
  <c r="O55" i="16"/>
  <c r="D135" i="8"/>
  <c r="I60" i="8"/>
  <c r="J142" i="8"/>
  <c r="D56" i="7"/>
  <c r="H63" i="8"/>
  <c r="O60" i="7"/>
  <c r="J149" i="8"/>
  <c r="G41" i="8"/>
  <c r="E91" i="8"/>
  <c r="F31" i="8"/>
  <c r="F37" i="7"/>
  <c r="M44" i="7"/>
  <c r="F107" i="8"/>
  <c r="I76" i="8"/>
  <c r="AV18" i="16"/>
  <c r="L95" i="16"/>
  <c r="H139" i="8"/>
  <c r="F65" i="8"/>
  <c r="I151" i="8"/>
  <c r="L63" i="7"/>
  <c r="I72" i="8"/>
  <c r="F77" i="7"/>
  <c r="L16" i="8"/>
  <c r="D45" i="8"/>
  <c r="F112" i="8"/>
  <c r="L76" i="7"/>
  <c r="H50" i="8"/>
  <c r="AL25" i="16"/>
  <c r="J51" i="8"/>
  <c r="L101" i="16"/>
  <c r="D145" i="8"/>
  <c r="L51" i="7"/>
  <c r="E105" i="8"/>
  <c r="L15" i="8"/>
  <c r="J118" i="8"/>
  <c r="N19" i="8"/>
  <c r="Z75" i="16"/>
  <c r="AA48" i="16"/>
  <c r="O32" i="7"/>
  <c r="O126" i="16"/>
  <c r="E118" i="8"/>
  <c r="I139" i="8"/>
  <c r="M53" i="16"/>
  <c r="O17" i="16"/>
  <c r="O19" i="7"/>
  <c r="F70" i="8"/>
  <c r="F70" i="7"/>
  <c r="G128" i="8"/>
  <c r="J94" i="8"/>
  <c r="F147" i="8"/>
  <c r="G87" i="8"/>
  <c r="J74" i="8"/>
  <c r="I111" i="8"/>
  <c r="I55" i="8"/>
  <c r="AM11" i="16"/>
  <c r="D27" i="7"/>
  <c r="M206" i="16"/>
  <c r="G79" i="8"/>
  <c r="K112" i="8"/>
  <c r="M74" i="16"/>
  <c r="AV21" i="16"/>
  <c r="O53" i="7"/>
  <c r="F49" i="8"/>
  <c r="D72" i="7"/>
  <c r="L77" i="7"/>
  <c r="E33" i="8"/>
  <c r="AM54" i="16"/>
  <c r="M70" i="7"/>
  <c r="AA87" i="16"/>
  <c r="E134" i="8"/>
  <c r="X21" i="16"/>
  <c r="E86" i="8"/>
  <c r="H36" i="8"/>
  <c r="M81" i="16"/>
  <c r="N17" i="7"/>
  <c r="L56" i="16"/>
  <c r="AM44" i="16"/>
  <c r="J81" i="8"/>
  <c r="L65" i="7"/>
  <c r="D17" i="8"/>
  <c r="D99" i="8"/>
  <c r="AM73" i="16"/>
  <c r="D50" i="7"/>
  <c r="K64" i="8"/>
  <c r="D79" i="8"/>
  <c r="O142" i="16"/>
  <c r="E107" i="8"/>
  <c r="F27" i="8"/>
  <c r="D109" i="8"/>
  <c r="H75" i="8"/>
  <c r="N71" i="7"/>
  <c r="Y32" i="16"/>
  <c r="N156" i="16"/>
  <c r="O71" i="16"/>
  <c r="M53" i="7"/>
  <c r="F57" i="8"/>
  <c r="N78" i="7"/>
  <c r="O47" i="16"/>
  <c r="AL53" i="16"/>
  <c r="H66" i="8"/>
  <c r="E75" i="8"/>
  <c r="AA99" i="16"/>
  <c r="N67" i="7"/>
  <c r="F48" i="7"/>
  <c r="J17" i="8"/>
  <c r="F46" i="8"/>
  <c r="G29" i="8"/>
  <c r="AK52" i="16"/>
  <c r="I90" i="8"/>
  <c r="I51" i="8"/>
  <c r="O54" i="7"/>
  <c r="D55" i="7"/>
  <c r="J31" i="8"/>
  <c r="M75" i="7"/>
  <c r="L140" i="16"/>
  <c r="AJ29" i="16"/>
  <c r="K52" i="8"/>
  <c r="K40" i="8"/>
  <c r="AK36" i="16"/>
  <c r="H95" i="8"/>
  <c r="D45" i="7"/>
  <c r="AJ49" i="16"/>
  <c r="D33" i="8"/>
  <c r="F41" i="7"/>
  <c r="M73" i="16"/>
  <c r="J151" i="8"/>
  <c r="L20" i="7"/>
  <c r="E116" i="8"/>
  <c r="J114" i="8"/>
  <c r="H106" i="8"/>
  <c r="AL28" i="16"/>
  <c r="F60" i="7"/>
  <c r="AA117" i="16"/>
  <c r="K96" i="8"/>
  <c r="X65" i="16"/>
  <c r="M68" i="16"/>
  <c r="AL64" i="16"/>
  <c r="M30" i="16"/>
  <c r="M24" i="16"/>
  <c r="M21" i="8"/>
  <c r="X61" i="16"/>
  <c r="J26" i="7"/>
  <c r="K34" i="7"/>
  <c r="E37" i="7"/>
  <c r="N165" i="16"/>
  <c r="M20" i="16"/>
  <c r="AA85" i="16"/>
  <c r="O66" i="7"/>
  <c r="F96" i="8"/>
  <c r="I145" i="8"/>
  <c r="AJ38" i="16"/>
  <c r="O169" i="16"/>
  <c r="AL34" i="16"/>
  <c r="O167" i="16"/>
  <c r="AL32" i="16"/>
  <c r="X118" i="16"/>
  <c r="L68" i="16"/>
  <c r="X116" i="16"/>
  <c r="O64" i="16"/>
  <c r="J47" i="8"/>
  <c r="G33" i="8"/>
  <c r="AK48" i="16"/>
  <c r="X29" i="16"/>
  <c r="M65" i="7"/>
  <c r="D100" i="8"/>
  <c r="F115" i="8"/>
  <c r="K36" i="8"/>
  <c r="M12" i="16"/>
  <c r="N33" i="7"/>
  <c r="F60" i="8"/>
  <c r="K22" i="8"/>
  <c r="N54" i="7"/>
  <c r="J120" i="8"/>
  <c r="F32" i="8"/>
  <c r="F31" i="7"/>
  <c r="O39" i="16"/>
  <c r="H100" i="8"/>
  <c r="G59" i="8"/>
  <c r="F117" i="8"/>
  <c r="D15" i="8"/>
  <c r="O78" i="7"/>
  <c r="M17" i="16"/>
  <c r="D46" i="8"/>
  <c r="G102" i="8"/>
  <c r="N57" i="16"/>
  <c r="AL21" i="16"/>
  <c r="M56" i="7"/>
  <c r="D59" i="7"/>
  <c r="L85" i="16"/>
  <c r="O76" i="7"/>
  <c r="D53" i="7"/>
  <c r="N16" i="7"/>
  <c r="AA36" i="16"/>
  <c r="O24" i="7"/>
  <c r="K149" i="8"/>
  <c r="E62" i="8"/>
  <c r="J55" i="8"/>
  <c r="AA120" i="16"/>
  <c r="AM28" i="16"/>
  <c r="M23" i="7"/>
  <c r="H133" i="8"/>
  <c r="I84" i="8"/>
  <c r="N157" i="16"/>
  <c r="M26" i="7"/>
  <c r="D60" i="7"/>
  <c r="Y23" i="16"/>
  <c r="F73" i="7"/>
  <c r="D105" i="8"/>
  <c r="F119" i="8"/>
  <c r="AW14" i="16"/>
  <c r="O67" i="7"/>
  <c r="H141" i="8"/>
  <c r="I106" i="8"/>
  <c r="F33" i="8"/>
  <c r="AK56" i="16"/>
  <c r="X37" i="16"/>
  <c r="K71" i="8"/>
  <c r="H152" i="8"/>
  <c r="N61" i="16"/>
  <c r="I16" i="8"/>
  <c r="I85" i="8"/>
  <c r="O26" i="7"/>
  <c r="N29" i="16"/>
  <c r="G21" i="8"/>
  <c r="X63" i="16"/>
  <c r="AM92" i="16"/>
  <c r="O44" i="7"/>
  <c r="D152" i="8"/>
  <c r="F123" i="8"/>
  <c r="H38" i="8"/>
  <c r="AK24" i="16"/>
  <c r="AM60" i="16"/>
  <c r="L60" i="7"/>
  <c r="H117" i="8"/>
  <c r="E142" i="8"/>
  <c r="O42" i="7"/>
  <c r="I125" i="8"/>
  <c r="L48" i="7"/>
  <c r="J126" i="8"/>
  <c r="O63" i="7"/>
  <c r="H109" i="8"/>
  <c r="AA109" i="16"/>
  <c r="K100" i="8"/>
  <c r="AL87" i="16"/>
  <c r="M18" i="8"/>
  <c r="F81" i="8"/>
  <c r="E30" i="8"/>
  <c r="K108" i="8"/>
  <c r="D76" i="7"/>
  <c r="G96" i="8"/>
  <c r="AM34" i="16"/>
  <c r="G119" i="8"/>
  <c r="F138" i="8"/>
  <c r="M65" i="16"/>
  <c r="K69" i="8"/>
  <c r="D144" i="8"/>
  <c r="L81" i="16"/>
  <c r="H107" i="8"/>
  <c r="J85" i="8"/>
  <c r="H61" i="8"/>
  <c r="F64" i="7"/>
  <c r="O46" i="7"/>
  <c r="Y73" i="16"/>
  <c r="O22" i="7"/>
  <c r="F129" i="8"/>
  <c r="G124" i="8"/>
</calcChain>
</file>

<file path=xl/sharedStrings.xml><?xml version="1.0" encoding="utf-8"?>
<sst xmlns="http://schemas.openxmlformats.org/spreadsheetml/2006/main" count="23996" uniqueCount="809">
  <si>
    <t>academicYear</t>
  </si>
  <si>
    <t>SUBJECT</t>
  </si>
  <si>
    <t>GENDER</t>
  </si>
  <si>
    <t>ALEVEL_BAND_3</t>
  </si>
  <si>
    <t>AllGrads</t>
  </si>
  <si>
    <t>unmatched1yr</t>
  </si>
  <si>
    <t>matched1yr</t>
  </si>
  <si>
    <t>activitynotcaptured1yr</t>
  </si>
  <si>
    <t>nosustdest1yr</t>
  </si>
  <si>
    <t>sustemponly1yr</t>
  </si>
  <si>
    <t>sustemp1yr</t>
  </si>
  <si>
    <t>SEMPORFSTUD1yr</t>
  </si>
  <si>
    <t>unmatched3YR</t>
  </si>
  <si>
    <t>matched3yr</t>
  </si>
  <si>
    <t>activityNotCaptured3YR</t>
  </si>
  <si>
    <t>noSustDest3YR</t>
  </si>
  <si>
    <t>sustEmpOnly3YR</t>
  </si>
  <si>
    <t>sustemp3yr</t>
  </si>
  <si>
    <t>SEMPORFSTUD3yr</t>
  </si>
  <si>
    <t>unmatched5YR</t>
  </si>
  <si>
    <t>matched5yr</t>
  </si>
  <si>
    <t>activityNotCaptured5YR</t>
  </si>
  <si>
    <t>noSustDest5YR</t>
  </si>
  <si>
    <t>sustEmpOnly5YR</t>
  </si>
  <si>
    <t>sustemp5yr</t>
  </si>
  <si>
    <t>SEMPORFSTUD5yr</t>
  </si>
  <si>
    <t>2008/2009</t>
  </si>
  <si>
    <t>F</t>
  </si>
  <si>
    <t>A</t>
  </si>
  <si>
    <t>B</t>
  </si>
  <si>
    <t>C</t>
  </si>
  <si>
    <t>D</t>
  </si>
  <si>
    <t>E</t>
  </si>
  <si>
    <t>G</t>
  </si>
  <si>
    <t>H</t>
  </si>
  <si>
    <t>I</t>
  </si>
  <si>
    <t>J</t>
  </si>
  <si>
    <t>L1</t>
  </si>
  <si>
    <t>M</t>
  </si>
  <si>
    <t>All</t>
  </si>
  <si>
    <t>ACADEMICYEAR</t>
  </si>
  <si>
    <t>LQ_1YR</t>
  </si>
  <si>
    <t>M_1YR</t>
  </si>
  <si>
    <t>UQ_1YR</t>
  </si>
  <si>
    <t>COUNT_1YR</t>
  </si>
  <si>
    <t>LQ_3YR</t>
  </si>
  <si>
    <t>M_3YR</t>
  </si>
  <si>
    <t>UQ_3YR</t>
  </si>
  <si>
    <t>COUNT_3YR</t>
  </si>
  <si>
    <t>LQ_5YR</t>
  </si>
  <si>
    <t>M_5YR</t>
  </si>
  <si>
    <t>UQ_5YR</t>
  </si>
  <si>
    <t>COUNT_5YR</t>
  </si>
  <si>
    <t>Graduating cohort: 2008/09</t>
  </si>
  <si>
    <t xml:space="preserve"> </t>
  </si>
  <si>
    <r>
      <t xml:space="preserve">All figures are for the </t>
    </r>
    <r>
      <rPr>
        <b/>
        <u/>
        <sz val="10"/>
        <color rgb="FFFF0000"/>
        <rFont val="Arial"/>
        <family val="2"/>
      </rPr>
      <t>2008/2009</t>
    </r>
    <r>
      <rPr>
        <b/>
        <sz val="10"/>
        <color rgb="FFFF0000"/>
        <rFont val="Arial"/>
        <family val="2"/>
      </rPr>
      <t xml:space="preserve"> graduate cohort and reflect activity in the time between the 2010/11 and 2014/15 tax years inclusive.  Employment figures include information from HMRC Pay as You Earn (PAYE) returns only and therefore </t>
    </r>
    <r>
      <rPr>
        <b/>
        <u/>
        <sz val="10"/>
        <color rgb="FFFF0000"/>
        <rFont val="Arial"/>
        <family val="2"/>
      </rPr>
      <t>do not reflect employment outcomes for those who are self-employed</t>
    </r>
    <r>
      <rPr>
        <b/>
        <sz val="10"/>
        <color rgb="FFFF0000"/>
        <rFont val="Arial"/>
        <family val="2"/>
      </rPr>
      <t>.</t>
    </r>
  </si>
  <si>
    <t>Female</t>
  </si>
  <si>
    <t>Year</t>
  </si>
  <si>
    <t>One year after graduation (2008/09 cohort)</t>
  </si>
  <si>
    <t>Male</t>
  </si>
  <si>
    <t>Below 240 points</t>
  </si>
  <si>
    <t>JACS code</t>
  </si>
  <si>
    <t>Subject</t>
  </si>
  <si>
    <t>Medicine &amp; Dentistry</t>
  </si>
  <si>
    <t>Subjects allied to medicine</t>
  </si>
  <si>
    <t>Biological sciences</t>
  </si>
  <si>
    <t>Veterinary science</t>
  </si>
  <si>
    <t>Agriculture &amp; related subjects</t>
  </si>
  <si>
    <t>Physical sciences</t>
  </si>
  <si>
    <t>Mathematical sciences</t>
  </si>
  <si>
    <t>Computer science</t>
  </si>
  <si>
    <t>Not matched to an NPD A level record</t>
  </si>
  <si>
    <t>Three years after graduation (2008/09 cohort)</t>
  </si>
  <si>
    <t>Engineering &amp; technology</t>
  </si>
  <si>
    <t>Five years after graduation (2008/09 cohort)</t>
  </si>
  <si>
    <t>Architecture, building &amp; planning</t>
  </si>
  <si>
    <t>Social studies (excluding economics)</t>
  </si>
  <si>
    <t>Economics</t>
  </si>
  <si>
    <t>Law</t>
  </si>
  <si>
    <t>Business &amp; administrative studies</t>
  </si>
  <si>
    <t>Mass communications &amp; documentation</t>
  </si>
  <si>
    <t>Languages</t>
  </si>
  <si>
    <t>Historical &amp; philosophical studies</t>
  </si>
  <si>
    <t>Creative arts &amp; design</t>
  </si>
  <si>
    <t>Education</t>
  </si>
  <si>
    <t>Combined</t>
  </si>
  <si>
    <t>. = no data available</t>
  </si>
  <si>
    <t>x = data have been suppressed to prevent disclosure. All figures associated with cohorts smaller than 22.5 have been suppressed. All cells based on counts of 1 or 2 have been suppressed, and further suppression has been implemented to prevent disclosure by subtraction.</t>
  </si>
  <si>
    <t>all_noprior</t>
  </si>
  <si>
    <t>table_1a_earn_all</t>
  </si>
  <si>
    <t>all_prior</t>
  </si>
  <si>
    <t>table_1a_earn</t>
  </si>
  <si>
    <t>2012/2013</t>
  </si>
  <si>
    <t>2011/2012</t>
  </si>
  <si>
    <t>2010/2011</t>
  </si>
  <si>
    <t>2009/2010</t>
  </si>
  <si>
    <t>2007/2008</t>
  </si>
  <si>
    <t>2006/2007</t>
  </si>
  <si>
    <t>2005/2006</t>
  </si>
  <si>
    <t>2004/2005</t>
  </si>
  <si>
    <t>2003/2004</t>
  </si>
  <si>
    <t>SEMPORFSTUD10YR</t>
  </si>
  <si>
    <t>sustemp10YR</t>
  </si>
  <si>
    <t>sustEmpOnly10YR</t>
  </si>
  <si>
    <t>noSustDest10YR</t>
  </si>
  <si>
    <t>activityNotCaptured10YR</t>
  </si>
  <si>
    <t>matched10YR</t>
  </si>
  <si>
    <t>unmatched10yr</t>
  </si>
  <si>
    <t>COUNT_10YR</t>
  </si>
  <si>
    <t>UQ_10YR</t>
  </si>
  <si>
    <t>M_10YR</t>
  </si>
  <si>
    <t>LQ_10YR</t>
  </si>
  <si>
    <t>Year of graduation</t>
  </si>
  <si>
    <t>Ten years after graduation</t>
  </si>
  <si>
    <t>Five years after graduation</t>
  </si>
  <si>
    <t>Three years after graduation</t>
  </si>
  <si>
    <t>One year after graduation</t>
  </si>
  <si>
    <t>Gender</t>
  </si>
  <si>
    <t>output_all</t>
  </si>
  <si>
    <t>output_ally_all</t>
  </si>
  <si>
    <t>output_m</t>
  </si>
  <si>
    <t>output_ally_male</t>
  </si>
  <si>
    <t>output_f</t>
  </si>
  <si>
    <t>output_ally_female</t>
  </si>
  <si>
    <t>Graduating cohorts: 2003/04 to 2012/13</t>
  </si>
  <si>
    <t>activityNotCaptured1yr</t>
  </si>
  <si>
    <t>noSustDest1yr</t>
  </si>
  <si>
    <t>sustEmpOnly1yr</t>
  </si>
  <si>
    <t>Graduating cohorts: 2012/13, 2010/11, 2008/09, 2003/04</t>
  </si>
  <si>
    <t>Tax year: 2014/15</t>
  </si>
  <si>
    <t>Ten years after graduation (2003/04 cohort)</t>
  </si>
  <si>
    <r>
      <t>Sustained employment with or without further study</t>
    </r>
    <r>
      <rPr>
        <vertAlign val="superscript"/>
        <sz val="9"/>
        <color theme="1"/>
        <rFont val="Arial"/>
        <family val="2"/>
      </rPr>
      <t xml:space="preserve">8 </t>
    </r>
    <r>
      <rPr>
        <sz val="9"/>
        <color theme="1"/>
        <rFont val="Arial"/>
        <family val="2"/>
      </rPr>
      <t>(%)</t>
    </r>
  </si>
  <si>
    <r>
      <t>Further study, sustained employment or both</t>
    </r>
    <r>
      <rPr>
        <vertAlign val="superscript"/>
        <sz val="9"/>
        <color theme="1"/>
        <rFont val="Arial"/>
        <family val="2"/>
      </rPr>
      <t>9</t>
    </r>
    <r>
      <rPr>
        <sz val="9"/>
        <color theme="1"/>
        <rFont val="Arial"/>
        <family val="2"/>
      </rPr>
      <t xml:space="preserve"> (%)</t>
    </r>
  </si>
  <si>
    <t>.</t>
  </si>
  <si>
    <t>oneyear201213</t>
  </si>
  <si>
    <t>One year after graduation (2012/13 cohort)</t>
  </si>
  <si>
    <t>threeYears201011</t>
  </si>
  <si>
    <t>Three years after graduation (2010/11 cohort)</t>
  </si>
  <si>
    <t>fiverYears200809</t>
  </si>
  <si>
    <t>Lookup for gender no SA</t>
  </si>
  <si>
    <t>Lookup for gender with SA</t>
  </si>
  <si>
    <t>Lookup for years after graduation (no SA)</t>
  </si>
  <si>
    <t>No SA lookup</t>
  </si>
  <si>
    <t>with SA lookup</t>
  </si>
  <si>
    <t>2012/2013F1</t>
  </si>
  <si>
    <t>2012/2013F2</t>
  </si>
  <si>
    <t>2012/2013F3</t>
  </si>
  <si>
    <t>2012/2013F4</t>
  </si>
  <si>
    <t>2012/2013F5</t>
  </si>
  <si>
    <t>2012/2013F6</t>
  </si>
  <si>
    <t>2012/2013F7</t>
  </si>
  <si>
    <t>2012/2013F8</t>
  </si>
  <si>
    <t>2012/2013F9</t>
  </si>
  <si>
    <t>2012/2013FA</t>
  </si>
  <si>
    <t>2012/2013FB</t>
  </si>
  <si>
    <t>2012/2013FC</t>
  </si>
  <si>
    <t>2012/2013FD</t>
  </si>
  <si>
    <t>2012/2013FE</t>
  </si>
  <si>
    <t>2012/2013FF</t>
  </si>
  <si>
    <t>2012/2013FG</t>
  </si>
  <si>
    <t>2012/2013FH</t>
  </si>
  <si>
    <t>2012/2013FI</t>
  </si>
  <si>
    <t>2012/2013FJ</t>
  </si>
  <si>
    <t>2012/2013FL1</t>
  </si>
  <si>
    <t>2012/2013M1</t>
  </si>
  <si>
    <t>2012/2013M2</t>
  </si>
  <si>
    <t>2012/2013M3</t>
  </si>
  <si>
    <t>2012/2013M4</t>
  </si>
  <si>
    <t>2012/2013M5</t>
  </si>
  <si>
    <t>2012/2013M6</t>
  </si>
  <si>
    <t>2012/2013M7</t>
  </si>
  <si>
    <t>2012/2013M8</t>
  </si>
  <si>
    <t>2012/2013M9</t>
  </si>
  <si>
    <t>2012/2013MA</t>
  </si>
  <si>
    <t>2012/2013MB</t>
  </si>
  <si>
    <t>2012/2013MC</t>
  </si>
  <si>
    <t>2012/2013MD</t>
  </si>
  <si>
    <t>2012/2013ME</t>
  </si>
  <si>
    <t>2012/2013MF</t>
  </si>
  <si>
    <t>2012/2013MG</t>
  </si>
  <si>
    <t>2012/2013MH</t>
  </si>
  <si>
    <t>2012/2013MI</t>
  </si>
  <si>
    <t>2012/2013MJ</t>
  </si>
  <si>
    <t>2012/2013ML1</t>
  </si>
  <si>
    <t>2010/2011F1</t>
  </si>
  <si>
    <t>2010/2011F2</t>
  </si>
  <si>
    <t>2010/2011F3</t>
  </si>
  <si>
    <t>2010/2011F4</t>
  </si>
  <si>
    <t>2010/2011F5</t>
  </si>
  <si>
    <t>2010/2011F6</t>
  </si>
  <si>
    <t>2010/2011F7</t>
  </si>
  <si>
    <t>2010/2011F8</t>
  </si>
  <si>
    <t>2010/2011F9</t>
  </si>
  <si>
    <t>2010/2011FA</t>
  </si>
  <si>
    <t>2010/2011FB</t>
  </si>
  <si>
    <t>2010/2011FC</t>
  </si>
  <si>
    <t>2010/2011FD</t>
  </si>
  <si>
    <t>2010/2011FE</t>
  </si>
  <si>
    <t>2010/2011FF</t>
  </si>
  <si>
    <t>2010/2011FG</t>
  </si>
  <si>
    <t>2010/2011FH</t>
  </si>
  <si>
    <t>2010/2011FI</t>
  </si>
  <si>
    <t>2010/2011FJ</t>
  </si>
  <si>
    <t>2010/2011FL1</t>
  </si>
  <si>
    <t>2010/2011M1</t>
  </si>
  <si>
    <t>2010/2011M2</t>
  </si>
  <si>
    <t>2010/2011M3</t>
  </si>
  <si>
    <t>2010/2011M4</t>
  </si>
  <si>
    <t>2010/2011M5</t>
  </si>
  <si>
    <t>2010/2011M6</t>
  </si>
  <si>
    <t>2010/2011M7</t>
  </si>
  <si>
    <t>2010/2011M8</t>
  </si>
  <si>
    <t>2010/2011M9</t>
  </si>
  <si>
    <t>2010/2011MA</t>
  </si>
  <si>
    <t>2010/2011MB</t>
  </si>
  <si>
    <t>2010/2011MC</t>
  </si>
  <si>
    <t>2010/2011MD</t>
  </si>
  <si>
    <t>2010/2011ME</t>
  </si>
  <si>
    <t>2010/2011MF</t>
  </si>
  <si>
    <t>2010/2011MG</t>
  </si>
  <si>
    <t>2010/2011MH</t>
  </si>
  <si>
    <t>2010/2011MI</t>
  </si>
  <si>
    <t>2010/2011MJ</t>
  </si>
  <si>
    <t>2010/2011ML1</t>
  </si>
  <si>
    <t>2008/2009F1</t>
  </si>
  <si>
    <t>2008/2009F2</t>
  </si>
  <si>
    <t>2008/2009F3</t>
  </si>
  <si>
    <t>2008/2009F4</t>
  </si>
  <si>
    <t>2008/2009F5</t>
  </si>
  <si>
    <t>2008/2009F6</t>
  </si>
  <si>
    <t>2008/2009F7</t>
  </si>
  <si>
    <t>2008/2009F8</t>
  </si>
  <si>
    <t>2008/2009F9</t>
  </si>
  <si>
    <t>2008/2009FA</t>
  </si>
  <si>
    <t>2008/2009FB</t>
  </si>
  <si>
    <t>2008/2009FC</t>
  </si>
  <si>
    <t>2008/2009FD</t>
  </si>
  <si>
    <t>2008/2009FE</t>
  </si>
  <si>
    <t>2008/2009FF</t>
  </si>
  <si>
    <t>2008/2009FG</t>
  </si>
  <si>
    <t>2008/2009FH</t>
  </si>
  <si>
    <t>2008/2009FI</t>
  </si>
  <si>
    <t>2008/2009FJ</t>
  </si>
  <si>
    <t>2008/2009FL1</t>
  </si>
  <si>
    <t>2008/2009M1</t>
  </si>
  <si>
    <t>2008/2009M2</t>
  </si>
  <si>
    <t>2008/2009M3</t>
  </si>
  <si>
    <t>2008/2009M4</t>
  </si>
  <si>
    <t>2008/2009M5</t>
  </si>
  <si>
    <t>2008/2009M6</t>
  </si>
  <si>
    <t>2008/2009M7</t>
  </si>
  <si>
    <t>2008/2009M8</t>
  </si>
  <si>
    <t>2008/2009M9</t>
  </si>
  <si>
    <t>2008/2009MA</t>
  </si>
  <si>
    <t>2008/2009MB</t>
  </si>
  <si>
    <t>2008/2009MC</t>
  </si>
  <si>
    <t>2008/2009MD</t>
  </si>
  <si>
    <t>2008/2009ME</t>
  </si>
  <si>
    <t>2008/2009MF</t>
  </si>
  <si>
    <t>2008/2009MG</t>
  </si>
  <si>
    <t>2008/2009MH</t>
  </si>
  <si>
    <t>2008/2009MI</t>
  </si>
  <si>
    <t>2008/2009MJ</t>
  </si>
  <si>
    <t>2008/2009ML1</t>
  </si>
  <si>
    <t>2003/2004F1</t>
  </si>
  <si>
    <t>2003/2004F2</t>
  </si>
  <si>
    <t>2003/2004F3</t>
  </si>
  <si>
    <t>2003/2004F4</t>
  </si>
  <si>
    <t>2003/2004F5</t>
  </si>
  <si>
    <t>2003/2004F6</t>
  </si>
  <si>
    <t>2003/2004F7</t>
  </si>
  <si>
    <t>2003/2004F8</t>
  </si>
  <si>
    <t>2003/2004F9</t>
  </si>
  <si>
    <t>2003/2004FA</t>
  </si>
  <si>
    <t>2003/2004FB</t>
  </si>
  <si>
    <t>2003/2004FC</t>
  </si>
  <si>
    <t>2003/2004FD</t>
  </si>
  <si>
    <t>2003/2004FE</t>
  </si>
  <si>
    <t>2003/2004FF</t>
  </si>
  <si>
    <t>2003/2004FG</t>
  </si>
  <si>
    <t>2003/2004FH</t>
  </si>
  <si>
    <t>2003/2004FI</t>
  </si>
  <si>
    <t>2003/2004FJ</t>
  </si>
  <si>
    <t>2003/2004FL1</t>
  </si>
  <si>
    <t>2003/2004M1</t>
  </si>
  <si>
    <t>2003/2004M2</t>
  </si>
  <si>
    <t>2003/2004M3</t>
  </si>
  <si>
    <t>2003/2004M4</t>
  </si>
  <si>
    <t>2003/2004M5</t>
  </si>
  <si>
    <t>2003/2004M6</t>
  </si>
  <si>
    <t>2003/2004M7</t>
  </si>
  <si>
    <t>2003/2004M8</t>
  </si>
  <si>
    <t>2003/2004M9</t>
  </si>
  <si>
    <t>2003/2004MA</t>
  </si>
  <si>
    <t>2003/2004MB</t>
  </si>
  <si>
    <t>2003/2004MC</t>
  </si>
  <si>
    <t>2003/2004MD</t>
  </si>
  <si>
    <t>2003/2004ME</t>
  </si>
  <si>
    <t>2003/2004MF</t>
  </si>
  <si>
    <t>2003/2004MG</t>
  </si>
  <si>
    <t>2003/2004MH</t>
  </si>
  <si>
    <t>2003/2004MI</t>
  </si>
  <si>
    <t>2003/2004MJ</t>
  </si>
  <si>
    <t>2003/2004ML1</t>
  </si>
  <si>
    <t>2012/2013All1</t>
  </si>
  <si>
    <t>2012/2013All2</t>
  </si>
  <si>
    <t>2012/2013All3</t>
  </si>
  <si>
    <t>2012/2013All4</t>
  </si>
  <si>
    <t>2012/2013All5</t>
  </si>
  <si>
    <t>2012/2013All6</t>
  </si>
  <si>
    <t>2012/2013All7</t>
  </si>
  <si>
    <t>2012/2013All8</t>
  </si>
  <si>
    <t>2012/2013All9</t>
  </si>
  <si>
    <t>2012/2013AllA</t>
  </si>
  <si>
    <t>2012/2013AllB</t>
  </si>
  <si>
    <t>2012/2013AllC</t>
  </si>
  <si>
    <t>2012/2013AllD</t>
  </si>
  <si>
    <t>2012/2013AllE</t>
  </si>
  <si>
    <t>2012/2013AllF</t>
  </si>
  <si>
    <t>2012/2013AllG</t>
  </si>
  <si>
    <t>2012/2013AllH</t>
  </si>
  <si>
    <t>2012/2013AllI</t>
  </si>
  <si>
    <t>2012/2013AllJ</t>
  </si>
  <si>
    <t>2012/2013AllL1</t>
  </si>
  <si>
    <t>2010/2011All1</t>
  </si>
  <si>
    <t>2010/2011All2</t>
  </si>
  <si>
    <t>2010/2011All3</t>
  </si>
  <si>
    <t>2010/2011All4</t>
  </si>
  <si>
    <t>2010/2011All5</t>
  </si>
  <si>
    <t>2010/2011All6</t>
  </si>
  <si>
    <t>2010/2011All7</t>
  </si>
  <si>
    <t>2010/2011All8</t>
  </si>
  <si>
    <t>2010/2011All9</t>
  </si>
  <si>
    <t>2010/2011AllA</t>
  </si>
  <si>
    <t>2010/2011AllB</t>
  </si>
  <si>
    <t>2010/2011AllC</t>
  </si>
  <si>
    <t>2010/2011AllD</t>
  </si>
  <si>
    <t>2010/2011AllE</t>
  </si>
  <si>
    <t>2010/2011AllF</t>
  </si>
  <si>
    <t>2010/2011AllG</t>
  </si>
  <si>
    <t>2010/2011AllH</t>
  </si>
  <si>
    <t>2010/2011AllI</t>
  </si>
  <si>
    <t>2010/2011AllJ</t>
  </si>
  <si>
    <t>2010/2011AllL1</t>
  </si>
  <si>
    <t>2008/2009All1</t>
  </si>
  <si>
    <t>2008/2009All2</t>
  </si>
  <si>
    <t>2008/2009All3</t>
  </si>
  <si>
    <t>2008/2009All4</t>
  </si>
  <si>
    <t>2008/2009All5</t>
  </si>
  <si>
    <t>2008/2009All6</t>
  </si>
  <si>
    <t>2008/2009All7</t>
  </si>
  <si>
    <t>2008/2009All8</t>
  </si>
  <si>
    <t>2008/2009All9</t>
  </si>
  <si>
    <t>2008/2009AllA</t>
  </si>
  <si>
    <t>2008/2009AllB</t>
  </si>
  <si>
    <t>2008/2009AllC</t>
  </si>
  <si>
    <t>2008/2009AllD</t>
  </si>
  <si>
    <t>2008/2009AllE</t>
  </si>
  <si>
    <t>2008/2009AllF</t>
  </si>
  <si>
    <t>2008/2009AllG</t>
  </si>
  <si>
    <t>2008/2009AllH</t>
  </si>
  <si>
    <t>2008/2009AllI</t>
  </si>
  <si>
    <t>2008/2009AllJ</t>
  </si>
  <si>
    <t>2008/2009AllL1</t>
  </si>
  <si>
    <t>2003/2004All1</t>
  </si>
  <si>
    <t>2003/2004All2</t>
  </si>
  <si>
    <t>2003/2004All3</t>
  </si>
  <si>
    <t>2003/2004All4</t>
  </si>
  <si>
    <t>2003/2004All5</t>
  </si>
  <si>
    <t>2003/2004All6</t>
  </si>
  <si>
    <t>2003/2004All7</t>
  </si>
  <si>
    <t>2003/2004All8</t>
  </si>
  <si>
    <t>2003/2004All9</t>
  </si>
  <si>
    <t>2003/2004AllA</t>
  </si>
  <si>
    <t>2003/2004AllB</t>
  </si>
  <si>
    <t>2003/2004AllC</t>
  </si>
  <si>
    <t>2003/2004AllD</t>
  </si>
  <si>
    <t>2003/2004AllE</t>
  </si>
  <si>
    <t>2003/2004AllF</t>
  </si>
  <si>
    <t>2003/2004AllG</t>
  </si>
  <si>
    <t>2003/2004AllH</t>
  </si>
  <si>
    <t>2003/2004AllI</t>
  </si>
  <si>
    <t>2003/2004AllJ</t>
  </si>
  <si>
    <t>2003/2004AllL1</t>
  </si>
  <si>
    <t>1All</t>
  </si>
  <si>
    <t>2All</t>
  </si>
  <si>
    <t>3All</t>
  </si>
  <si>
    <t>4All</t>
  </si>
  <si>
    <t>5All</t>
  </si>
  <si>
    <t>6All</t>
  </si>
  <si>
    <t>7All</t>
  </si>
  <si>
    <t>8All</t>
  </si>
  <si>
    <t>9All</t>
  </si>
  <si>
    <t>AAll</t>
  </si>
  <si>
    <t>BAll</t>
  </si>
  <si>
    <t>CAll</t>
  </si>
  <si>
    <t>DAll</t>
  </si>
  <si>
    <t>EAll</t>
  </si>
  <si>
    <t>FAll</t>
  </si>
  <si>
    <t>GAll</t>
  </si>
  <si>
    <t>HAll</t>
  </si>
  <si>
    <t>IAll</t>
  </si>
  <si>
    <t>JAll</t>
  </si>
  <si>
    <t>L1All</t>
  </si>
  <si>
    <t>11</t>
  </si>
  <si>
    <t>12</t>
  </si>
  <si>
    <t>13</t>
  </si>
  <si>
    <t>14</t>
  </si>
  <si>
    <t>x</t>
  </si>
  <si>
    <t>15</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</si>
  <si>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</si>
  <si>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</si>
  <si>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</si>
  <si>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</si>
  <si>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</si>
  <si>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</si>
  <si>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</si>
  <si>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</si>
  <si>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</si>
  <si>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</si>
  <si>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</si>
  <si>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</si>
  <si>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</si>
  <si>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</si>
  <si>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</si>
  <si>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</si>
  <si>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</si>
  <si>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</si>
  <si>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</si>
  <si>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</si>
  <si>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</si>
  <si>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</si>
  <si>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</si>
  <si>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</si>
  <si>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</si>
  <si>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</si>
  <si>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</si>
  <si>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</si>
  <si>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</si>
  <si>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</si>
  <si>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</si>
  <si>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</si>
  <si>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</si>
  <si>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</si>
  <si>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</si>
  <si>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</si>
  <si>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</si>
  <si>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</si>
  <si>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</si>
  <si>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</si>
  <si>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A1</t>
  </si>
  <si>
    <t>A2</t>
  </si>
  <si>
    <t>A3</t>
  </si>
  <si>
    <t>A4</t>
  </si>
  <si>
    <t>A5</t>
  </si>
  <si>
    <t>B1</t>
  </si>
  <si>
    <t>B2</t>
  </si>
  <si>
    <t>B3</t>
  </si>
  <si>
    <t>B4</t>
  </si>
  <si>
    <t>B5</t>
  </si>
  <si>
    <t>C1</t>
  </si>
  <si>
    <t>C2</t>
  </si>
  <si>
    <t>C3</t>
  </si>
  <si>
    <t>C4</t>
  </si>
  <si>
    <t>C5</t>
  </si>
  <si>
    <t>D1</t>
  </si>
  <si>
    <t>D2</t>
  </si>
  <si>
    <t>D3</t>
  </si>
  <si>
    <t>D4</t>
  </si>
  <si>
    <t>D5</t>
  </si>
  <si>
    <t>E1</t>
  </si>
  <si>
    <t>E2</t>
  </si>
  <si>
    <t>E3</t>
  </si>
  <si>
    <t>E4</t>
  </si>
  <si>
    <t>E5</t>
  </si>
  <si>
    <t>F1</t>
  </si>
  <si>
    <t>F2</t>
  </si>
  <si>
    <t>F3</t>
  </si>
  <si>
    <t>F4</t>
  </si>
  <si>
    <t>F5</t>
  </si>
  <si>
    <t>G1</t>
  </si>
  <si>
    <t>G2</t>
  </si>
  <si>
    <t>G3</t>
  </si>
  <si>
    <t>G4</t>
  </si>
  <si>
    <t>G5</t>
  </si>
  <si>
    <t>H1</t>
  </si>
  <si>
    <t>H2</t>
  </si>
  <si>
    <t>H3</t>
  </si>
  <si>
    <t>H4</t>
  </si>
  <si>
    <t>H5</t>
  </si>
  <si>
    <t>I1</t>
  </si>
  <si>
    <t>I2</t>
  </si>
  <si>
    <t>I3</t>
  </si>
  <si>
    <t>I4</t>
  </si>
  <si>
    <t>I5</t>
  </si>
  <si>
    <t>J1</t>
  </si>
  <si>
    <t>J2</t>
  </si>
  <si>
    <t>J3</t>
  </si>
  <si>
    <t>J4</t>
  </si>
  <si>
    <t>J5</t>
  </si>
  <si>
    <t>L11</t>
  </si>
  <si>
    <t>L12</t>
  </si>
  <si>
    <t>L13</t>
  </si>
  <si>
    <t>L14</t>
  </si>
  <si>
    <t>L15</t>
  </si>
  <si>
    <t>2003/20041</t>
  </si>
  <si>
    <t>2003/20042</t>
  </si>
  <si>
    <t>2003/20043</t>
  </si>
  <si>
    <t>2003/20044</t>
  </si>
  <si>
    <t>2003/20045</t>
  </si>
  <si>
    <t>2003/20046</t>
  </si>
  <si>
    <t>2003/20047</t>
  </si>
  <si>
    <t>2003/20048</t>
  </si>
  <si>
    <t>2003/20049</t>
  </si>
  <si>
    <t>2003/2004A</t>
  </si>
  <si>
    <t>2003/2004B</t>
  </si>
  <si>
    <t>2003/2004C</t>
  </si>
  <si>
    <t>2003/2004D</t>
  </si>
  <si>
    <t>2003/2004E</t>
  </si>
  <si>
    <t>2003/2004F</t>
  </si>
  <si>
    <t>2003/2004G</t>
  </si>
  <si>
    <t>2003/2004H</t>
  </si>
  <si>
    <t>2003/2004I</t>
  </si>
  <si>
    <t>2003/2004J</t>
  </si>
  <si>
    <t>2003/2004L1</t>
  </si>
  <si>
    <t>2004/20051</t>
  </si>
  <si>
    <t/>
  </si>
  <si>
    <t>2004/20052</t>
  </si>
  <si>
    <t>2004/20053</t>
  </si>
  <si>
    <t>2004/20054</t>
  </si>
  <si>
    <t>2004/20055</t>
  </si>
  <si>
    <t>2004/20056</t>
  </si>
  <si>
    <t>2004/20057</t>
  </si>
  <si>
    <t>2004/20058</t>
  </si>
  <si>
    <t>2004/20059</t>
  </si>
  <si>
    <t>2004/2005A</t>
  </si>
  <si>
    <t>2004/2005B</t>
  </si>
  <si>
    <t>2004/2005C</t>
  </si>
  <si>
    <t>2004/2005D</t>
  </si>
  <si>
    <t>2004/2005E</t>
  </si>
  <si>
    <t>2004/2005F</t>
  </si>
  <si>
    <t>2004/2005G</t>
  </si>
  <si>
    <t>2004/2005H</t>
  </si>
  <si>
    <t>2004/2005I</t>
  </si>
  <si>
    <t>2004/2005J</t>
  </si>
  <si>
    <t>2004/2005L1</t>
  </si>
  <si>
    <t>2005/20061</t>
  </si>
  <si>
    <t>2005/20062</t>
  </si>
  <si>
    <t>2005/20063</t>
  </si>
  <si>
    <t>2005/20064</t>
  </si>
  <si>
    <t>2005/20065</t>
  </si>
  <si>
    <t>2005/20066</t>
  </si>
  <si>
    <t>2005/20067</t>
  </si>
  <si>
    <t>2005/20068</t>
  </si>
  <si>
    <t>2005/20069</t>
  </si>
  <si>
    <t>2005/2006A</t>
  </si>
  <si>
    <t>2005/2006B</t>
  </si>
  <si>
    <t>2005/2006C</t>
  </si>
  <si>
    <t>2005/2006D</t>
  </si>
  <si>
    <t>2005/2006E</t>
  </si>
  <si>
    <t>2005/2006F</t>
  </si>
  <si>
    <t>2005/2006G</t>
  </si>
  <si>
    <t>2005/2006H</t>
  </si>
  <si>
    <t>2005/2006I</t>
  </si>
  <si>
    <t>2005/2006J</t>
  </si>
  <si>
    <t>2005/2006L1</t>
  </si>
  <si>
    <t>2006/20071</t>
  </si>
  <si>
    <t>2006/20072</t>
  </si>
  <si>
    <t>2006/20073</t>
  </si>
  <si>
    <t>2006/20074</t>
  </si>
  <si>
    <t>2006/20075</t>
  </si>
  <si>
    <t>2006/20076</t>
  </si>
  <si>
    <t>2006/20077</t>
  </si>
  <si>
    <t>2006/20078</t>
  </si>
  <si>
    <t>2006/20079</t>
  </si>
  <si>
    <t>2006/2007A</t>
  </si>
  <si>
    <t>2006/2007B</t>
  </si>
  <si>
    <t>2006/2007C</t>
  </si>
  <si>
    <t>2006/2007D</t>
  </si>
  <si>
    <t>2006/2007E</t>
  </si>
  <si>
    <t>2006/2007F</t>
  </si>
  <si>
    <t>2006/2007G</t>
  </si>
  <si>
    <t>2006/2007H</t>
  </si>
  <si>
    <t>2006/2007I</t>
  </si>
  <si>
    <t>2006/2007J</t>
  </si>
  <si>
    <t>2006/2007L1</t>
  </si>
  <si>
    <t>2007/20081</t>
  </si>
  <si>
    <t>2007/20082</t>
  </si>
  <si>
    <t>2007/20083</t>
  </si>
  <si>
    <t>2007/20084</t>
  </si>
  <si>
    <t>2007/20085</t>
  </si>
  <si>
    <t>2007/20086</t>
  </si>
  <si>
    <t>2007/20087</t>
  </si>
  <si>
    <t>2007/20088</t>
  </si>
  <si>
    <t>2007/20089</t>
  </si>
  <si>
    <t>2007/2008A</t>
  </si>
  <si>
    <t>2007/2008B</t>
  </si>
  <si>
    <t>2007/2008C</t>
  </si>
  <si>
    <t>2007/2008D</t>
  </si>
  <si>
    <t>2007/2008E</t>
  </si>
  <si>
    <t>2007/2008F</t>
  </si>
  <si>
    <t>2007/2008G</t>
  </si>
  <si>
    <t>2007/2008H</t>
  </si>
  <si>
    <t>2007/2008I</t>
  </si>
  <si>
    <t>2007/2008J</t>
  </si>
  <si>
    <t>2007/2008L1</t>
  </si>
  <si>
    <t>2008/20091</t>
  </si>
  <si>
    <t>2008/20092</t>
  </si>
  <si>
    <t>2008/20093</t>
  </si>
  <si>
    <t>2008/20094</t>
  </si>
  <si>
    <t>2008/20095</t>
  </si>
  <si>
    <t>2008/20096</t>
  </si>
  <si>
    <t>2008/20097</t>
  </si>
  <si>
    <t>2008/20098</t>
  </si>
  <si>
    <t>2008/20099</t>
  </si>
  <si>
    <t>2008/2009A</t>
  </si>
  <si>
    <t>2008/2009B</t>
  </si>
  <si>
    <t>2008/2009C</t>
  </si>
  <si>
    <t>2008/2009D</t>
  </si>
  <si>
    <t>2008/2009E</t>
  </si>
  <si>
    <t>2008/2009F</t>
  </si>
  <si>
    <t>2008/2009G</t>
  </si>
  <si>
    <t>2008/2009H</t>
  </si>
  <si>
    <t>2008/2009I</t>
  </si>
  <si>
    <t>2008/2009J</t>
  </si>
  <si>
    <t>2008/2009L1</t>
  </si>
  <si>
    <t>2009/20101</t>
  </si>
  <si>
    <t>2009/20102</t>
  </si>
  <si>
    <t>2009/20103</t>
  </si>
  <si>
    <t>2009/20104</t>
  </si>
  <si>
    <t>2009/20105</t>
  </si>
  <si>
    <t>2009/20106</t>
  </si>
  <si>
    <t>2009/20107</t>
  </si>
  <si>
    <t>2009/20108</t>
  </si>
  <si>
    <t>2009/20109</t>
  </si>
  <si>
    <t>2009/2010A</t>
  </si>
  <si>
    <t>2009/2010B</t>
  </si>
  <si>
    <t>2009/2010C</t>
  </si>
  <si>
    <t>2009/2010D</t>
  </si>
  <si>
    <t>2009/2010E</t>
  </si>
  <si>
    <t>2009/2010F</t>
  </si>
  <si>
    <t>2009/2010G</t>
  </si>
  <si>
    <t>2009/2010H</t>
  </si>
  <si>
    <t>2009/2010I</t>
  </si>
  <si>
    <t>2009/2010J</t>
  </si>
  <si>
    <t>2009/2010L1</t>
  </si>
  <si>
    <t>2010/20111</t>
  </si>
  <si>
    <t>2010/20112</t>
  </si>
  <si>
    <t>2010/20113</t>
  </si>
  <si>
    <t>2010/20114</t>
  </si>
  <si>
    <t>2010/20115</t>
  </si>
  <si>
    <t>2010/20116</t>
  </si>
  <si>
    <t>2010/20117</t>
  </si>
  <si>
    <t>2010/20118</t>
  </si>
  <si>
    <t>2010/20119</t>
  </si>
  <si>
    <t>2010/2011A</t>
  </si>
  <si>
    <t>2010/2011B</t>
  </si>
  <si>
    <t>2010/2011C</t>
  </si>
  <si>
    <t>2010/2011D</t>
  </si>
  <si>
    <t>2010/2011E</t>
  </si>
  <si>
    <t>2010/2011F</t>
  </si>
  <si>
    <t>2010/2011G</t>
  </si>
  <si>
    <t>2010/2011H</t>
  </si>
  <si>
    <t>2010/2011I</t>
  </si>
  <si>
    <t>2010/2011J</t>
  </si>
  <si>
    <t>2010/2011L1</t>
  </si>
  <si>
    <t>2011/20121</t>
  </si>
  <si>
    <t>2011/20122</t>
  </si>
  <si>
    <t>2011/20123</t>
  </si>
  <si>
    <t>2011/20124</t>
  </si>
  <si>
    <t>2011/20125</t>
  </si>
  <si>
    <t>2011/20126</t>
  </si>
  <si>
    <t>2011/20127</t>
  </si>
  <si>
    <t>2011/20128</t>
  </si>
  <si>
    <t>2011/20129</t>
  </si>
  <si>
    <t>2011/2012A</t>
  </si>
  <si>
    <t>2011/2012B</t>
  </si>
  <si>
    <t>2011/2012C</t>
  </si>
  <si>
    <t>2011/2012D</t>
  </si>
  <si>
    <t>2011/2012E</t>
  </si>
  <si>
    <t>2011/2012F</t>
  </si>
  <si>
    <t>2011/2012G</t>
  </si>
  <si>
    <t>2011/2012H</t>
  </si>
  <si>
    <t>2011/2012I</t>
  </si>
  <si>
    <t>2011/2012J</t>
  </si>
  <si>
    <t>2011/2012L1</t>
  </si>
  <si>
    <t>2012/20131</t>
  </si>
  <si>
    <t>2012/20132</t>
  </si>
  <si>
    <t>2012/20133</t>
  </si>
  <si>
    <t>2012/20134</t>
  </si>
  <si>
    <t>2012/20135</t>
  </si>
  <si>
    <t>2012/20136</t>
  </si>
  <si>
    <t>2012/20137</t>
  </si>
  <si>
    <t>2012/20138</t>
  </si>
  <si>
    <t>2012/20139</t>
  </si>
  <si>
    <t>2012/2013A</t>
  </si>
  <si>
    <t>2012/2013B</t>
  </si>
  <si>
    <t>2012/2013C</t>
  </si>
  <si>
    <t>2012/2013D</t>
  </si>
  <si>
    <t>2012/2013E</t>
  </si>
  <si>
    <t>2012/2013F</t>
  </si>
  <si>
    <t>2012/2013G</t>
  </si>
  <si>
    <t>2012/2013H</t>
  </si>
  <si>
    <t>2012/2013I</t>
  </si>
  <si>
    <t>2012/2013J</t>
  </si>
  <si>
    <t>2012/2013L1</t>
  </si>
  <si>
    <t>Employment and Earnings Outcomes of Higher Education Graduates: Experimental Data from the Longitudinal Education Outcomes (LEO) Dataset</t>
  </si>
  <si>
    <t>Contents</t>
  </si>
  <si>
    <t>Title</t>
  </si>
  <si>
    <t>Graduating cohort(s)</t>
  </si>
  <si>
    <t>Tax year(s)</t>
  </si>
  <si>
    <t>Table 1a</t>
  </si>
  <si>
    <t>2008/09</t>
  </si>
  <si>
    <t>2010/11 to 2014/15</t>
  </si>
  <si>
    <t>Table 1b</t>
  </si>
  <si>
    <t>Table 1c</t>
  </si>
  <si>
    <t>2003/04 to 2012/13</t>
  </si>
  <si>
    <t>2005/06 to 2014/15</t>
  </si>
  <si>
    <t>Table 1d</t>
  </si>
  <si>
    <t>2012/13, 2010/11, 2008/09, 2003/04</t>
  </si>
  <si>
    <t>2014/15</t>
  </si>
  <si>
    <t>Enquiries</t>
  </si>
  <si>
    <t>Media</t>
  </si>
  <si>
    <t>Press Office News Desk, Department for Education, Sanctuary Buildings, 20 Great Smith St, London SW1P 3BT. 
Tel: 020 7783 8300</t>
  </si>
  <si>
    <t xml:space="preserve">
Non-media</t>
  </si>
  <si>
    <t xml:space="preserve">
Alison Judd, Higher Education Analysis, Department for Education, 1 Victoria Street, London SW1H 0ET. 
Tel: 020 7215 0539</t>
  </si>
  <si>
    <t>Alison.Judd@bis.gsi.gov.uk</t>
  </si>
  <si>
    <t>Please select year after graduation and prior attainment band
from the menu below:</t>
  </si>
  <si>
    <t>Please select year after graduation 
from the menu below:</t>
  </si>
  <si>
    <t>Tables 1a, 1b, 1c, 1d: Subject tables</t>
  </si>
  <si>
    <t>Activity of graduates by subject, prior attainment and sex one, three and five years after graduation</t>
  </si>
  <si>
    <t>Activity of graduates by subject and prior attainment one, three and five years after graduation</t>
  </si>
  <si>
    <t>Activity of graduates by subject and sex</t>
  </si>
  <si>
    <r>
      <t>Table 1a: Activity of graduates by subject, prior attainment</t>
    </r>
    <r>
      <rPr>
        <b/>
        <vertAlign val="superscript"/>
        <sz val="10"/>
        <rFont val="Arial"/>
        <family val="2"/>
      </rPr>
      <t xml:space="preserve">1 </t>
    </r>
    <r>
      <rPr>
        <b/>
        <sz val="10"/>
        <rFont val="Arial"/>
        <family val="2"/>
      </rPr>
      <t>and sex</t>
    </r>
    <r>
      <rPr>
        <b/>
        <vertAlign val="superscript"/>
        <sz val="10"/>
        <rFont val="Arial"/>
        <family val="2"/>
      </rPr>
      <t>2</t>
    </r>
    <r>
      <rPr>
        <b/>
        <sz val="10"/>
        <rFont val="Arial"/>
        <family val="2"/>
      </rPr>
      <t xml:space="preserve"> one, three and five years after graduation</t>
    </r>
  </si>
  <si>
    <t>Coverage: UK domiciled first degree graduates from English HEIs</t>
  </si>
  <si>
    <r>
      <t>Sex</t>
    </r>
    <r>
      <rPr>
        <b/>
        <vertAlign val="superscript"/>
        <sz val="9"/>
        <color theme="1"/>
        <rFont val="Arial"/>
        <family val="2"/>
      </rPr>
      <t>2</t>
    </r>
  </si>
  <si>
    <r>
      <t>Number of graduates</t>
    </r>
    <r>
      <rPr>
        <vertAlign val="superscript"/>
        <sz val="9"/>
        <color theme="1"/>
        <rFont val="Arial"/>
        <family val="2"/>
      </rPr>
      <t>3,4</t>
    </r>
  </si>
  <si>
    <r>
      <t>Unmatched</t>
    </r>
    <r>
      <rPr>
        <vertAlign val="superscript"/>
        <sz val="9"/>
        <color theme="1"/>
        <rFont val="Arial"/>
        <family val="2"/>
      </rPr>
      <t>5</t>
    </r>
    <r>
      <rPr>
        <sz val="9"/>
        <color theme="1"/>
        <rFont val="Arial"/>
        <family val="2"/>
      </rPr>
      <t xml:space="preserve">
(%)</t>
    </r>
  </si>
  <si>
    <r>
      <t>Activity not captured</t>
    </r>
    <r>
      <rPr>
        <vertAlign val="superscript"/>
        <sz val="9"/>
        <color theme="1"/>
        <rFont val="Arial"/>
        <family val="2"/>
      </rPr>
      <t>6</t>
    </r>
    <r>
      <rPr>
        <sz val="9"/>
        <color theme="1"/>
        <rFont val="Arial"/>
        <family val="2"/>
      </rPr>
      <t xml:space="preserve"> (%)</t>
    </r>
  </si>
  <si>
    <r>
      <t>No sustained destination</t>
    </r>
    <r>
      <rPr>
        <vertAlign val="superscript"/>
        <sz val="9"/>
        <color theme="1"/>
        <rFont val="Arial"/>
        <family val="2"/>
      </rPr>
      <t xml:space="preserve">7 </t>
    </r>
    <r>
      <rPr>
        <sz val="9"/>
        <color theme="1"/>
        <rFont val="Arial"/>
        <family val="2"/>
      </rPr>
      <t>(%)</t>
    </r>
  </si>
  <si>
    <r>
      <t>Sustained employment only</t>
    </r>
    <r>
      <rPr>
        <vertAlign val="superscript"/>
        <sz val="9"/>
        <color theme="1"/>
        <rFont val="Arial"/>
        <family val="2"/>
      </rPr>
      <t>8</t>
    </r>
    <r>
      <rPr>
        <sz val="9"/>
        <color theme="1"/>
        <rFont val="Arial"/>
        <family val="2"/>
      </rPr>
      <t xml:space="preserve"> (%)</t>
    </r>
  </si>
  <si>
    <r>
      <t>Sustained employment with or without further study</t>
    </r>
    <r>
      <rPr>
        <vertAlign val="superscript"/>
        <sz val="9"/>
        <color theme="1"/>
        <rFont val="Arial"/>
        <family val="2"/>
      </rPr>
      <t xml:space="preserve">9 </t>
    </r>
    <r>
      <rPr>
        <sz val="9"/>
        <color theme="1"/>
        <rFont val="Arial"/>
        <family val="2"/>
      </rPr>
      <t>(%)</t>
    </r>
  </si>
  <si>
    <r>
      <t>Further study, sustained employment or both</t>
    </r>
    <r>
      <rPr>
        <vertAlign val="superscript"/>
        <sz val="9"/>
        <color theme="1"/>
        <rFont val="Arial"/>
        <family val="2"/>
      </rPr>
      <t>10</t>
    </r>
    <r>
      <rPr>
        <sz val="9"/>
        <color theme="1"/>
        <rFont val="Arial"/>
        <family val="2"/>
      </rPr>
      <t xml:space="preserve"> (%)</t>
    </r>
  </si>
  <si>
    <r>
      <t>Number included in earnings figures</t>
    </r>
    <r>
      <rPr>
        <b/>
        <vertAlign val="superscript"/>
        <sz val="9"/>
        <color theme="1"/>
        <rFont val="Arial"/>
        <family val="2"/>
      </rPr>
      <t>3, 11</t>
    </r>
  </si>
  <si>
    <r>
      <t>Table 1b: Activity of graduates by subject and prior attainment</t>
    </r>
    <r>
      <rPr>
        <b/>
        <vertAlign val="superscript"/>
        <sz val="10"/>
        <rFont val="Arial"/>
        <family val="2"/>
      </rPr>
      <t>1</t>
    </r>
    <r>
      <rPr>
        <b/>
        <sz val="10"/>
        <rFont val="Arial"/>
        <family val="2"/>
      </rPr>
      <t xml:space="preserve"> one, three and five years after graduation</t>
    </r>
  </si>
  <si>
    <r>
      <t>Prior attainment</t>
    </r>
    <r>
      <rPr>
        <b/>
        <vertAlign val="superscript"/>
        <sz val="9"/>
        <color theme="1"/>
        <rFont val="Arial"/>
        <family val="2"/>
      </rPr>
      <t>1</t>
    </r>
  </si>
  <si>
    <r>
      <t>Number of graduates</t>
    </r>
    <r>
      <rPr>
        <vertAlign val="superscript"/>
        <sz val="9"/>
        <color theme="1"/>
        <rFont val="Arial"/>
        <family val="2"/>
      </rPr>
      <t>2,3</t>
    </r>
  </si>
  <si>
    <r>
      <t>Unmatched</t>
    </r>
    <r>
      <rPr>
        <vertAlign val="superscript"/>
        <sz val="9"/>
        <color theme="1"/>
        <rFont val="Arial"/>
        <family val="2"/>
      </rPr>
      <t>4</t>
    </r>
    <r>
      <rPr>
        <sz val="9"/>
        <color theme="1"/>
        <rFont val="Arial"/>
        <family val="2"/>
      </rPr>
      <t xml:space="preserve">
(%)</t>
    </r>
  </si>
  <si>
    <r>
      <t>Activity not captured</t>
    </r>
    <r>
      <rPr>
        <vertAlign val="superscript"/>
        <sz val="9"/>
        <color theme="1"/>
        <rFont val="Arial"/>
        <family val="2"/>
      </rPr>
      <t xml:space="preserve">5 </t>
    </r>
    <r>
      <rPr>
        <sz val="9"/>
        <color theme="1"/>
        <rFont val="Arial"/>
        <family val="2"/>
      </rPr>
      <t>(%)</t>
    </r>
  </si>
  <si>
    <r>
      <t>No sustained destination</t>
    </r>
    <r>
      <rPr>
        <vertAlign val="superscript"/>
        <sz val="9"/>
        <color theme="1"/>
        <rFont val="Arial"/>
        <family val="2"/>
      </rPr>
      <t xml:space="preserve">6 </t>
    </r>
    <r>
      <rPr>
        <sz val="9"/>
        <color theme="1"/>
        <rFont val="Arial"/>
        <family val="2"/>
      </rPr>
      <t>(%)</t>
    </r>
  </si>
  <si>
    <r>
      <t>Sustained employment only</t>
    </r>
    <r>
      <rPr>
        <vertAlign val="superscript"/>
        <sz val="9"/>
        <color theme="1"/>
        <rFont val="Arial"/>
        <family val="2"/>
      </rPr>
      <t>7</t>
    </r>
    <r>
      <rPr>
        <sz val="9"/>
        <color theme="1"/>
        <rFont val="Arial"/>
        <family val="2"/>
      </rPr>
      <t xml:space="preserve"> (%)</t>
    </r>
  </si>
  <si>
    <r>
      <t>Number included in earnings figures</t>
    </r>
    <r>
      <rPr>
        <b/>
        <vertAlign val="superscript"/>
        <sz val="9"/>
        <color theme="1"/>
        <rFont val="Arial"/>
        <family val="2"/>
      </rPr>
      <t>2, 10</t>
    </r>
  </si>
  <si>
    <t>3. Includes those in the first degree qualifying population on the HESA Student Record. Graduates must be UK-domiciled (excluding Isle of Man and Channel Islands) prior to entry into higher education and have graduated from an English HEI. Please note that this definition differs from that used in the Destinations of Leavers from Higher Education (DLHE) survey and therefore figures in these publications will not match.</t>
  </si>
  <si>
    <t xml:space="preserve">4. Graduates who could not be matched to the Department for Work and Pensions' (DWP) Customer Information System (CIS) and who do not have a further study record in the tax year of interest are classified as unmatched. </t>
  </si>
  <si>
    <t>7. Graduates with an employment record for one day or more in at least five out of six months between October and March in the tax year of interest, and with no record of further study in that tax year.</t>
  </si>
  <si>
    <t>8. All graduates with a sustained employment record (see note 7)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</si>
  <si>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t>9. Graduates with a record of further study only, sustained employment only, or both sustained employment and further study in the tax year of interest.</t>
  </si>
  <si>
    <t>11. Earnings have been rounded to the nearest £500 and have been weighted by full person equivalent (FPE).</t>
  </si>
  <si>
    <t>Source: HM Revenue &amp; Customs (P45 and P14), Department for Work and Pensions (The National Benefits Database, Labour Market System, Juvos), Higher Education Statistics Agency (HESA) Student Record</t>
  </si>
  <si>
    <t>Please select sex
from the menu below:</t>
  </si>
  <si>
    <r>
      <t>Table 1c: Activity of graduates by subject and sex</t>
    </r>
    <r>
      <rPr>
        <b/>
        <vertAlign val="superscript"/>
        <sz val="10"/>
        <rFont val="Arial"/>
        <family val="2"/>
      </rPr>
      <t>1</t>
    </r>
  </si>
  <si>
    <t>1. For a small number of graduates, sex is recorded as 'Other'. Due to the small numbers in this category, these graduates are excluded from this analysis to protect their confidentiality.</t>
  </si>
  <si>
    <r>
      <t>Sex</t>
    </r>
    <r>
      <rPr>
        <b/>
        <vertAlign val="superscript"/>
        <sz val="9"/>
        <color theme="1"/>
        <rFont val="Arial"/>
        <family val="2"/>
      </rPr>
      <t>1</t>
    </r>
  </si>
  <si>
    <r>
      <t>Activity not captured</t>
    </r>
    <r>
      <rPr>
        <vertAlign val="superscript"/>
        <sz val="9"/>
        <color theme="1"/>
        <rFont val="Arial"/>
        <family val="2"/>
      </rPr>
      <t>6</t>
    </r>
    <r>
      <rPr>
        <sz val="9"/>
        <color theme="1"/>
        <rFont val="Arial"/>
        <family val="2"/>
      </rPr>
      <t xml:space="preserve">
(%)</t>
    </r>
  </si>
  <si>
    <r>
      <t>Sustained employment only</t>
    </r>
    <r>
      <rPr>
        <vertAlign val="superscript"/>
        <sz val="9"/>
        <color theme="1"/>
        <rFont val="Arial"/>
        <family val="2"/>
      </rPr>
      <t>2,8</t>
    </r>
    <r>
      <rPr>
        <sz val="9"/>
        <color theme="1"/>
        <rFont val="Arial"/>
        <family val="2"/>
      </rPr>
      <t xml:space="preserve"> (%)</t>
    </r>
  </si>
  <si>
    <r>
      <t>Sustained employment with or without further study</t>
    </r>
    <r>
      <rPr>
        <vertAlign val="superscript"/>
        <sz val="9"/>
        <color theme="1"/>
        <rFont val="Arial"/>
        <family val="2"/>
      </rPr>
      <t xml:space="preserve">2,9 </t>
    </r>
    <r>
      <rPr>
        <sz val="9"/>
        <color theme="1"/>
        <rFont val="Arial"/>
        <family val="2"/>
      </rPr>
      <t>(%)</t>
    </r>
  </si>
  <si>
    <r>
      <t>Further study, sustained employment or both</t>
    </r>
    <r>
      <rPr>
        <vertAlign val="superscript"/>
        <sz val="9"/>
        <color theme="1"/>
        <rFont val="Arial"/>
        <family val="2"/>
      </rPr>
      <t>2,10</t>
    </r>
    <r>
      <rPr>
        <sz val="9"/>
        <color theme="1"/>
        <rFont val="Arial"/>
        <family val="2"/>
      </rPr>
      <t xml:space="preserve"> (%)</t>
    </r>
  </si>
  <si>
    <t xml:space="preserve">2. individuals are classed as being in sustained employment in the 2014/15 tax year if they meet the PAYE definition of sustained employment used throughout this publication or have made a self-assessment income tax return to HMRC stating that they have received income from self-employment. These individuals may or may not have an additional PAYE record. Individuals who have received income through self-assessed means other than self-employment, such as through rental of property, and do not have a PAYE record are not classed as being in employment (either sustained or unsustained). </t>
  </si>
  <si>
    <t>4. Includes those in the first degree qualifying population on the HESA Student Record. Graduates must be UK-domiciled (excluding Isle of Man and Channel Islands) prior to entry into higher education and have graduated from an English HEI. Please note that this definition differs from that used in the Destinations of Leavers from Higher Education (DLHE) survey and therefore figures in these publications will not match.</t>
  </si>
  <si>
    <t xml:space="preserve">5. Graduates who could not be matched to the Department for Work and Pensions' (DWP) Customer Information System (CIS) and who do not have a further study record in the tax year of interest are classified as unmatched. </t>
  </si>
  <si>
    <t>8. Graduates with an employment record for one day or more in at least five out of six months between October and March in the tax year of interest, and with no record of further study in that tax year.</t>
  </si>
  <si>
    <t>10. Graduates with a record of further study only, sustained employment only, or both sustained employment and further study in the tax year of interest.</t>
  </si>
  <si>
    <t>360 points</t>
  </si>
  <si>
    <t>300 to 359 points</t>
  </si>
  <si>
    <t>240 to 299 points</t>
  </si>
  <si>
    <r>
      <t>Number of graduates matched to LEO data</t>
    </r>
    <r>
      <rPr>
        <b/>
        <vertAlign val="superscript"/>
        <sz val="9"/>
        <color theme="1"/>
        <rFont val="Arial"/>
        <family val="2"/>
      </rPr>
      <t>3</t>
    </r>
  </si>
  <si>
    <r>
      <t>Number of graduates matched to LEO data</t>
    </r>
    <r>
      <rPr>
        <b/>
        <vertAlign val="superscript"/>
        <sz val="9"/>
        <color theme="1"/>
        <rFont val="Arial"/>
        <family val="2"/>
      </rPr>
      <t>2</t>
    </r>
  </si>
  <si>
    <t>2. For a small number of graduates, sex is recorded as 'Other'. Due to the small numbers in this category, these graduates are excluded from this analysis to protect their confidentiality.</t>
  </si>
  <si>
    <t>12. Earnings have been rounded to the nearest £500 and have been weighted by full person equivalent (FPE).</t>
  </si>
  <si>
    <t>9. All graduates with a sustained employment record (see note 8)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</si>
  <si>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r>
      <t xml:space="preserve">Employment figures include information from HMRC Pay as You Earn (PAYE) returns only and therefore </t>
    </r>
    <r>
      <rPr>
        <b/>
        <u/>
        <sz val="10"/>
        <color rgb="FFFF0000"/>
        <rFont val="Arial"/>
        <family val="2"/>
      </rPr>
      <t>do not reflect employment outcomes for those who are self-employed</t>
    </r>
    <r>
      <rPr>
        <b/>
        <sz val="10"/>
        <color rgb="FFFF0000"/>
        <rFont val="Arial"/>
        <family val="2"/>
      </rPr>
      <t>.</t>
    </r>
  </si>
  <si>
    <t>Percentage point difference in the proportion of graduates in sustained employment, further study or both</t>
  </si>
  <si>
    <r>
      <t>No sustained destination</t>
    </r>
    <r>
      <rPr>
        <vertAlign val="superscript"/>
        <sz val="9"/>
        <color theme="1"/>
        <rFont val="Arial"/>
        <family val="2"/>
      </rPr>
      <t xml:space="preserve">2,7 </t>
    </r>
    <r>
      <rPr>
        <sz val="9"/>
        <color theme="1"/>
        <rFont val="Arial"/>
        <family val="2"/>
      </rPr>
      <t>(%)</t>
    </r>
  </si>
  <si>
    <r>
      <t>Activity not captured</t>
    </r>
    <r>
      <rPr>
        <vertAlign val="superscript"/>
        <sz val="9"/>
        <color theme="1"/>
        <rFont val="Arial"/>
        <family val="2"/>
      </rPr>
      <t>2,6</t>
    </r>
    <r>
      <rPr>
        <sz val="9"/>
        <color theme="1"/>
        <rFont val="Arial"/>
        <family val="2"/>
      </rPr>
      <t xml:space="preserve">
(%)</t>
    </r>
  </si>
  <si>
    <r>
      <t>Prior 
attainment</t>
    </r>
    <r>
      <rPr>
        <b/>
        <vertAlign val="superscript"/>
        <sz val="9"/>
        <color theme="1"/>
        <rFont val="Arial"/>
        <family val="2"/>
      </rPr>
      <t>1</t>
    </r>
  </si>
  <si>
    <t>11. Graduates are only included in the earnings figures if they have an earnings record on the P14, a record of sustained employment on the P45 and no record of further study. Please note that these figures do not distinguish between full-time and part-time employment.</t>
  </si>
  <si>
    <t>10. Graduates are only included in the earnings figures if they have an earnings record on the P14, a record of sustained employment on the P45 and no record of further study. Please note that these figures do not distinguish between full-time and part-time employment.</t>
  </si>
  <si>
    <t>6. Graduates who have been matched to the Department for Work and Pensions' (DWP) Customer Information System (CIS) but have no employment or benefits record or further study in the tax year of interest.</t>
  </si>
  <si>
    <t>7. Graduates who have no sustained employment record (see note 8) or further study record but have a benefits spell or unsustained employment spell in the tax year of interest.</t>
  </si>
  <si>
    <t>5. Graduates who have been matched to the Department for Work and Pensions' (DWP) Customer Information System (CIS) but have no employment or benefits record or further study in the tax year of interest.</t>
  </si>
  <si>
    <t>6. Graduates who have no sustained employment record (see note 7) or further study record but have a benefits spell or unsustained employment spell in the tax year of interest.</t>
  </si>
  <si>
    <t>7. Graduates who have no sustained employment record (see note 7) or further study record but have a benefits spell or unsustained employment spell in the tax year of interest.</t>
  </si>
  <si>
    <r>
      <t>Earnings – lower quartile</t>
    </r>
    <r>
      <rPr>
        <vertAlign val="superscript"/>
        <sz val="9"/>
        <color theme="1"/>
        <rFont val="Arial"/>
        <family val="2"/>
      </rPr>
      <t>11</t>
    </r>
    <r>
      <rPr>
        <sz val="9"/>
        <color theme="1"/>
        <rFont val="Arial"/>
        <family val="2"/>
      </rPr>
      <t xml:space="preserve"> 
(£)</t>
    </r>
  </si>
  <si>
    <r>
      <t>Earnings – median</t>
    </r>
    <r>
      <rPr>
        <vertAlign val="superscript"/>
        <sz val="9"/>
        <color theme="1"/>
        <rFont val="Arial"/>
        <family val="2"/>
      </rPr>
      <t xml:space="preserve">11
</t>
    </r>
    <r>
      <rPr>
        <sz val="9"/>
        <color theme="1"/>
        <rFont val="Arial"/>
        <family val="2"/>
      </rPr>
      <t>(£)</t>
    </r>
  </si>
  <si>
    <r>
      <t>Earnings – upper quartile</t>
    </r>
    <r>
      <rPr>
        <vertAlign val="superscript"/>
        <sz val="9"/>
        <color theme="1"/>
        <rFont val="Arial"/>
        <family val="2"/>
      </rPr>
      <t>11</t>
    </r>
    <r>
      <rPr>
        <sz val="9"/>
        <color theme="1"/>
        <rFont val="Arial"/>
        <family val="2"/>
      </rPr>
      <t xml:space="preserve">
(£)</t>
    </r>
  </si>
  <si>
    <r>
      <t>Earnings – lower quartile</t>
    </r>
    <r>
      <rPr>
        <vertAlign val="superscript"/>
        <sz val="9"/>
        <color theme="1"/>
        <rFont val="Arial"/>
        <family val="2"/>
      </rPr>
      <t>12</t>
    </r>
    <r>
      <rPr>
        <sz val="9"/>
        <color theme="1"/>
        <rFont val="Arial"/>
        <family val="2"/>
      </rPr>
      <t xml:space="preserve"> 
(£)</t>
    </r>
  </si>
  <si>
    <r>
      <t>Earnings – median</t>
    </r>
    <r>
      <rPr>
        <vertAlign val="superscript"/>
        <sz val="9"/>
        <color theme="1"/>
        <rFont val="Arial"/>
        <family val="2"/>
      </rPr>
      <t xml:space="preserve">12
</t>
    </r>
    <r>
      <rPr>
        <sz val="9"/>
        <color theme="1"/>
        <rFont val="Arial"/>
        <family val="2"/>
      </rPr>
      <t>(£)</t>
    </r>
  </si>
  <si>
    <r>
      <t>Earnings – upper quartile</t>
    </r>
    <r>
      <rPr>
        <vertAlign val="superscript"/>
        <sz val="9"/>
        <color theme="1"/>
        <rFont val="Arial"/>
        <family val="2"/>
      </rPr>
      <t>12</t>
    </r>
    <r>
      <rPr>
        <sz val="9"/>
        <color theme="1"/>
        <rFont val="Arial"/>
        <family val="2"/>
      </rPr>
      <t xml:space="preserve">
(£)</t>
    </r>
  </si>
  <si>
    <t>Source: HM Revenue &amp; Customs (P45, P14 and Self Assessment), Department for Work and Pensions (The National Benefits Database, Labour Market System, Juvos), Higher Education Statistics Agency (HESA) Student Record</t>
  </si>
  <si>
    <t>3. Figures have been rounded to the nearest 5 and have been weighted by full person equivalent (FPE).</t>
  </si>
  <si>
    <t>2. Figures have been rounded to the nearest 5 and have been weighted by full person equivalent (FPE).</t>
  </si>
  <si>
    <t>1. Prior attainment is based on the point score corresponding to a graduate's best three A level grades: A = 120, B = 100, C = 80, D = 60, E = 40.</t>
  </si>
  <si>
    <r>
      <t>Table 1d: Activity of graduates by subject and sex</t>
    </r>
    <r>
      <rPr>
        <b/>
        <vertAlign val="superscript"/>
        <sz val="10"/>
        <rFont val="Arial"/>
        <family val="2"/>
      </rPr>
      <t>1</t>
    </r>
    <r>
      <rPr>
        <b/>
        <sz val="10"/>
        <rFont val="Arial"/>
        <family val="2"/>
      </rPr>
      <t xml:space="preserve"> one, three and five years after graduation: comparisons with and without self-assessment data</t>
    </r>
    <r>
      <rPr>
        <b/>
        <vertAlign val="superscript"/>
        <sz val="10"/>
        <rFont val="Arial"/>
        <family val="2"/>
      </rPr>
      <t>2</t>
    </r>
  </si>
  <si>
    <r>
      <rPr>
        <b/>
        <u/>
        <sz val="9"/>
        <color theme="1"/>
        <rFont val="Arial"/>
        <family val="2"/>
      </rPr>
      <t>Including</t>
    </r>
    <r>
      <rPr>
        <b/>
        <sz val="9"/>
        <color theme="1"/>
        <rFont val="Arial"/>
        <family val="2"/>
      </rPr>
      <t xml:space="preserve"> self-assessment data</t>
    </r>
    <r>
      <rPr>
        <b/>
        <vertAlign val="superscript"/>
        <sz val="9"/>
        <color theme="1"/>
        <rFont val="Arial"/>
        <family val="2"/>
      </rPr>
      <t>2</t>
    </r>
  </si>
  <si>
    <r>
      <t>Excluding</t>
    </r>
    <r>
      <rPr>
        <b/>
        <sz val="9"/>
        <color theme="1"/>
        <rFont val="Arial"/>
        <family val="2"/>
      </rPr>
      <t xml:space="preserve"> self-assessment data</t>
    </r>
  </si>
  <si>
    <t>Activity of graduates by subject and sex one, three and five years after graduation: comparisons with and without self-assessment data</t>
  </si>
  <si>
    <r>
      <t xml:space="preserve">Tax years: 2005/06 to 2014/15. </t>
    </r>
    <r>
      <rPr>
        <b/>
        <sz val="10"/>
        <color theme="1"/>
        <rFont val="Arial"/>
        <family val="2"/>
      </rPr>
      <t xml:space="preserve">Self-assessment data </t>
    </r>
    <r>
      <rPr>
        <b/>
        <u/>
        <sz val="10"/>
        <color theme="1"/>
        <rFont val="Arial"/>
        <family val="2"/>
      </rPr>
      <t>not included</t>
    </r>
  </si>
  <si>
    <r>
      <t xml:space="preserve">Tax years: 2010/11 to 2014/15. </t>
    </r>
    <r>
      <rPr>
        <b/>
        <sz val="10"/>
        <color theme="1"/>
        <rFont val="Arial"/>
        <family val="2"/>
      </rPr>
      <t xml:space="preserve">Self-assessment data </t>
    </r>
    <r>
      <rPr>
        <b/>
        <u/>
        <sz val="10"/>
        <color theme="1"/>
        <rFont val="Arial"/>
        <family val="2"/>
      </rPr>
      <t>not included</t>
    </r>
  </si>
  <si>
    <t>SFR60/2016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</si>
</sst>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1"/>
      <color theme="1"/>
      <name val="Arial"/>
      <family val="2"/>
    </font>
    <font>
      <sz val="8"/>
      <color theme="1"/>
      <name val="Arial"/>
      <family val="2"/>
    </font>
    <font>
      <sz val="10"/>
      <name val="Arial"/>
      <family val="2"/>
    </font>
    <font>
      <sz val="10"/>
      <color theme="1"/>
      <name val="Arial"/>
      <family val="2"/>
    </font>
    <font>
      <b/>
      <sz val="10"/>
      <color theme="1"/>
      <name val="Arial"/>
      <family val="2"/>
    </font>
    <font>
      <b/>
      <u/>
      <sz val="10"/>
      <color theme="1"/>
      <name val="Arial"/>
      <family val="2"/>
    </font>
    <font>
      <b/>
      <sz val="10"/>
      <color rgb="FFFF0000"/>
      <name val="Arial"/>
      <family val="2"/>
    </font>
    <font>
      <b/>
      <u/>
      <sz val="10"/>
      <color rgb="FFFF0000"/>
      <name val="Arial"/>
      <family val="2"/>
    </font>
    <font>
      <b/>
      <sz val="9"/>
      <color theme="1"/>
      <name val="Arial"/>
      <family val="2"/>
    </font>
    <font>
      <sz val="9"/>
      <color theme="1"/>
      <name val="Arial"/>
      <family val="2"/>
    </font>
    <font>
      <sz val="11"/>
      <color theme="0"/>
      <name val="Arial"/>
      <family val="2"/>
    </font>
    <font>
      <sz val="8"/>
      <color theme="0"/>
      <name val="Arial"/>
      <family val="2"/>
    </font>
    <font>
      <vertAlign val="superscript"/>
      <sz val="9"/>
      <color theme="1"/>
      <name val="Arial"/>
      <family val="2"/>
    </font>
    <font>
      <b/>
      <vertAlign val="superscript"/>
      <sz val="9"/>
      <color theme="1"/>
      <name val="Arial"/>
      <family val="2"/>
    </font>
    <font>
      <b/>
      <sz val="8"/>
      <color theme="1"/>
      <name val="Arial"/>
      <family val="2"/>
    </font>
    <font>
      <b/>
      <sz val="9"/>
      <color theme="0"/>
      <name val="Arial"/>
      <family val="2"/>
    </font>
    <font>
      <i/>
      <sz val="8"/>
      <name val="Arial"/>
      <family val="2"/>
    </font>
    <font>
      <sz val="9"/>
      <color theme="0"/>
      <name val="Arial"/>
      <family val="2"/>
    </font>
    <font>
      <sz val="9"/>
      <name val="Arial"/>
      <family val="2"/>
    </font>
    <font>
      <b/>
      <sz val="9"/>
      <color rgb="FFFF0000"/>
      <name val="Arial"/>
      <family val="2"/>
    </font>
    <font>
      <b/>
      <u/>
      <sz val="9"/>
      <color theme="1"/>
      <name val="Arial"/>
      <family val="2"/>
    </font>
    <font>
      <sz val="8"/>
      <name val="Arial"/>
      <family val="2"/>
    </font>
    <font>
      <b/>
      <sz val="11"/>
      <color theme="1"/>
      <name val="Arial"/>
      <family val="2"/>
    </font>
    <font>
      <b/>
      <sz val="14"/>
      <color theme="1"/>
      <name val="Arial"/>
      <family val="2"/>
    </font>
    <font>
      <sz val="14"/>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vertAlign val="superscript"/>
      <sz val="10"/>
      <name val="Arial"/>
      <family val="2"/>
    </font>
    <font>
      <b/>
      <sz val="9"/>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9" fontId="6" fillId="0" borderId="0" applyFont="0" applyFill="0" applyBorder="0" applyAlignment="0" applyProtection="0"/>
    <xf numFmtId="0" fontId="29" fillId="0" borderId="0" applyNumberFormat="0" applyFill="0" applyBorder="0" applyAlignment="0" applyProtection="0"/>
  </cellStyleXfs>
  <cellXfs count="205">
    <xf numFmtId="0" fontId="0" fillId="0" borderId="0" xfId="0"/>
    <xf numFmtId="0" fontId="2" fillId="0" borderId="0" xfId="0" applyFont="1"/>
    <xf numFmtId="0" fontId="3" fillId="2" borderId="0" xfId="0" applyFont="1" applyFill="1"/>
    <xf numFmtId="0" fontId="4" fillId="2" borderId="0" xfId="0" applyFont="1" applyFill="1"/>
    <xf numFmtId="0" fontId="5" fillId="2" borderId="0" xfId="0" applyFont="1" applyFill="1"/>
    <xf numFmtId="0" fontId="4" fillId="2" borderId="0" xfId="0" applyFont="1" applyFill="1" applyBorder="1"/>
    <xf numFmtId="0" fontId="6" fillId="2" borderId="0" xfId="0" applyFont="1" applyFill="1"/>
    <xf numFmtId="0" fontId="7" fillId="2" borderId="0" xfId="0" applyFont="1" applyFill="1"/>
    <xf numFmtId="0" fontId="10" fillId="2" borderId="0" xfId="0" applyFont="1" applyFill="1" applyAlignment="1">
      <alignment horizontal="left" wrapText="1"/>
    </xf>
    <xf numFmtId="0" fontId="12" fillId="3" borderId="1" xfId="0" applyFont="1" applyFill="1" applyBorder="1"/>
    <xf numFmtId="0" fontId="13" fillId="3" borderId="2" xfId="0" applyFont="1" applyFill="1" applyBorder="1" applyAlignment="1">
      <alignment horizontal="center"/>
    </xf>
    <xf numFmtId="0" fontId="5" fillId="2" borderId="0" xfId="0" applyFont="1" applyFill="1" applyBorder="1"/>
    <xf numFmtId="0" fontId="14" fillId="2" borderId="0" xfId="0" applyFont="1" applyFill="1" applyBorder="1"/>
    <xf numFmtId="0" fontId="12" fillId="3" borderId="3" xfId="0" applyFont="1" applyFill="1" applyBorder="1" applyAlignment="1">
      <alignment wrapText="1"/>
    </xf>
    <xf numFmtId="0" fontId="13" fillId="3" borderId="4" xfId="0" applyFont="1" applyFill="1" applyBorder="1" applyAlignment="1">
      <alignment horizontal="center" vertical="center"/>
    </xf>
    <xf numFmtId="0" fontId="4" fillId="2" borderId="0" xfId="0" applyFont="1" applyFill="1" applyAlignment="1">
      <alignment wrapText="1"/>
    </xf>
    <xf numFmtId="0" fontId="5" fillId="2" borderId="5" xfId="0" applyFont="1" applyFill="1" applyBorder="1"/>
    <xf numFmtId="0" fontId="15" fillId="2" borderId="5" xfId="0" applyFont="1" applyFill="1" applyBorder="1"/>
    <xf numFmtId="0" fontId="4" fillId="2" borderId="6" xfId="0" applyFont="1" applyFill="1" applyBorder="1"/>
    <xf numFmtId="0" fontId="4" fillId="2" borderId="0" xfId="0" applyFont="1" applyFill="1" applyBorder="1" applyAlignment="1">
      <alignment wrapText="1"/>
    </xf>
    <xf numFmtId="0" fontId="12" fillId="2" borderId="0" xfId="0" applyFont="1" applyFill="1" applyBorder="1" applyAlignment="1">
      <alignment wrapText="1"/>
    </xf>
    <xf numFmtId="0" fontId="13" fillId="2" borderId="0" xfId="0" applyFont="1" applyFill="1" applyBorder="1" applyAlignment="1">
      <alignment wrapText="1"/>
    </xf>
    <xf numFmtId="0" fontId="12" fillId="2" borderId="11" xfId="0" applyFont="1" applyFill="1" applyBorder="1"/>
    <xf numFmtId="0" fontId="12" fillId="2" borderId="6" xfId="0" applyFont="1" applyFill="1" applyBorder="1" applyAlignment="1">
      <alignment wrapText="1"/>
    </xf>
    <xf numFmtId="164" fontId="5" fillId="2" borderId="0" xfId="0" applyNumberFormat="1" applyFont="1" applyFill="1" applyBorder="1" applyAlignment="1">
      <alignment horizontal="right"/>
    </xf>
    <xf numFmtId="3" fontId="18" fillId="2" borderId="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11" xfId="0" applyNumberFormat="1" applyFont="1" applyFill="1" applyBorder="1" applyAlignment="1">
      <alignment horizontal="right"/>
    </xf>
    <xf numFmtId="164" fontId="5" fillId="2" borderId="6" xfId="0" applyNumberFormat="1" applyFont="1" applyFill="1" applyBorder="1" applyAlignment="1">
      <alignment horizontal="right"/>
    </xf>
    <xf numFmtId="164" fontId="5" fillId="2" borderId="13" xfId="0" applyNumberFormat="1" applyFont="1" applyFill="1" applyBorder="1" applyAlignment="1">
      <alignment horizontal="right"/>
    </xf>
    <xf numFmtId="0" fontId="19" fillId="2" borderId="10" xfId="0" applyFont="1" applyFill="1" applyBorder="1"/>
    <xf numFmtId="0" fontId="13" fillId="2" borderId="0" xfId="0" applyFont="1" applyFill="1" applyAlignment="1">
      <alignment horizontal="right"/>
    </xf>
    <xf numFmtId="0" fontId="13" fillId="2" borderId="0" xfId="0" applyFont="1" applyFill="1"/>
    <xf numFmtId="165" fontId="13" fillId="2" borderId="0" xfId="1" applyNumberFormat="1" applyFont="1" applyFill="1" applyBorder="1" applyAlignment="1">
      <alignment horizontal="right"/>
    </xf>
    <xf numFmtId="165" fontId="13" fillId="2" borderId="0" xfId="1" applyNumberFormat="1" applyFont="1" applyFill="1" applyBorder="1" applyAlignment="1">
      <alignment horizontal="right" wrapText="1"/>
    </xf>
    <xf numFmtId="165" fontId="13" fillId="2" borderId="12" xfId="1" applyNumberFormat="1" applyFont="1" applyFill="1" applyBorder="1" applyAlignment="1">
      <alignment horizontal="right" wrapText="1"/>
    </xf>
    <xf numFmtId="166" fontId="12" fillId="2" borderId="0" xfId="0" applyNumberFormat="1" applyFont="1" applyFill="1" applyBorder="1" applyAlignment="1">
      <alignment horizontal="right"/>
    </xf>
    <xf numFmtId="0" fontId="4" fillId="2" borderId="0" xfId="0" applyFont="1" applyFill="1" applyBorder="1" applyAlignment="1">
      <alignment horizontal="right"/>
    </xf>
    <xf numFmtId="0" fontId="13" fillId="2" borderId="0" xfId="0" applyFont="1" applyFill="1" applyBorder="1"/>
    <xf numFmtId="0" fontId="20" fillId="2" borderId="0" xfId="0" applyFont="1" applyFill="1" applyBorder="1" applyAlignment="1">
      <alignment wrapText="1"/>
    </xf>
    <xf numFmtId="0" fontId="5" fillId="2" borderId="0" xfId="0" applyFont="1" applyFill="1" applyBorder="1" applyAlignment="1">
      <alignment horizontal="right"/>
    </xf>
    <xf numFmtId="165" fontId="12" fillId="2" borderId="10" xfId="1" applyNumberFormat="1" applyFont="1" applyFill="1" applyBorder="1" applyAlignment="1">
      <alignment wrapText="1"/>
    </xf>
    <xf numFmtId="165" fontId="13" fillId="2" borderId="0" xfId="1" applyNumberFormat="1" applyFont="1" applyFill="1" applyBorder="1" applyAlignment="1">
      <alignment wrapText="1"/>
    </xf>
    <xf numFmtId="165" fontId="13" fillId="2" borderId="12" xfId="1" applyNumberFormat="1" applyFont="1" applyFill="1" applyBorder="1" applyAlignment="1">
      <alignment wrapText="1"/>
    </xf>
    <xf numFmtId="3" fontId="4" fillId="2" borderId="0" xfId="0" applyNumberFormat="1" applyFont="1" applyFill="1" applyBorder="1"/>
    <xf numFmtId="0" fontId="12" fillId="2" borderId="10" xfId="0" applyFont="1" applyFill="1" applyBorder="1"/>
    <xf numFmtId="164" fontId="5" fillId="2" borderId="0" xfId="0" applyNumberFormat="1" applyFont="1" applyFill="1" applyBorder="1"/>
    <xf numFmtId="0" fontId="5" fillId="2" borderId="0" xfId="0" applyFont="1" applyFill="1" applyAlignment="1">
      <alignment horizontal="left" wrapText="1"/>
    </xf>
    <xf numFmtId="0" fontId="5" fillId="2" borderId="0" xfId="0" applyFont="1" applyFill="1" applyAlignment="1">
      <alignment wrapText="1"/>
    </xf>
    <xf numFmtId="0" fontId="13" fillId="2" borderId="0" xfId="0" applyFont="1" applyFill="1" applyBorder="1" applyAlignment="1">
      <alignment horizontal="right"/>
    </xf>
    <xf numFmtId="3" fontId="5" fillId="2" borderId="0" xfId="0" applyNumberFormat="1" applyFont="1" applyFill="1" applyBorder="1"/>
    <xf numFmtId="0" fontId="20" fillId="2" borderId="0" xfId="0" applyFont="1" applyFill="1" applyBorder="1" applyAlignment="1">
      <alignment horizontal="right"/>
    </xf>
    <xf numFmtId="164" fontId="4" fillId="2" borderId="0" xfId="0" applyNumberFormat="1" applyFont="1" applyFill="1" applyBorder="1"/>
    <xf numFmtId="0" fontId="13" fillId="2" borderId="9" xfId="0" applyFont="1" applyFill="1" applyBorder="1" applyAlignment="1">
      <alignment wrapText="1"/>
    </xf>
    <xf numFmtId="0" fontId="13" fillId="2" borderId="8" xfId="0" applyFont="1" applyFill="1" applyBorder="1" applyAlignment="1">
      <alignment wrapText="1"/>
    </xf>
    <xf numFmtId="0" fontId="12" fillId="2" borderId="7" xfId="0" applyFont="1" applyFill="1" applyBorder="1" applyAlignment="1">
      <alignment wrapText="1"/>
    </xf>
    <xf numFmtId="0" fontId="13" fillId="3" borderId="16" xfId="0" applyFont="1" applyFill="1" applyBorder="1" applyAlignment="1">
      <alignment horizontal="center" wrapText="1"/>
    </xf>
    <xf numFmtId="0" fontId="12" fillId="3" borderId="17" xfId="0" applyFont="1" applyFill="1" applyBorder="1"/>
    <xf numFmtId="165" fontId="0" fillId="0" borderId="0" xfId="1" applyNumberFormat="1" applyFont="1"/>
    <xf numFmtId="3" fontId="13" fillId="2" borderId="0" xfId="0" applyNumberFormat="1" applyFont="1" applyFill="1" applyBorder="1"/>
    <xf numFmtId="164" fontId="13" fillId="2" borderId="0" xfId="0" applyNumberFormat="1" applyFont="1" applyFill="1" applyBorder="1"/>
    <xf numFmtId="0" fontId="13" fillId="2" borderId="0" xfId="0" applyFont="1" applyFill="1" applyAlignment="1">
      <alignment wrapText="1"/>
    </xf>
    <xf numFmtId="165" fontId="13" fillId="2" borderId="12" xfId="1" applyNumberFormat="1" applyFont="1" applyFill="1" applyBorder="1" applyAlignment="1">
      <alignment horizontal="right"/>
    </xf>
    <xf numFmtId="165" fontId="13" fillId="2" borderId="10" xfId="1" applyNumberFormat="1" applyFont="1" applyFill="1" applyBorder="1" applyAlignment="1">
      <alignment horizontal="right"/>
    </xf>
    <xf numFmtId="165" fontId="13" fillId="2" borderId="13" xfId="1" applyNumberFormat="1" applyFont="1" applyFill="1" applyBorder="1" applyAlignment="1">
      <alignment horizontal="right"/>
    </xf>
    <xf numFmtId="165" fontId="13" fillId="2" borderId="6" xfId="1" applyNumberFormat="1" applyFont="1" applyFill="1" applyBorder="1" applyAlignment="1">
      <alignment horizontal="right"/>
    </xf>
    <xf numFmtId="165" fontId="13" fillId="2" borderId="11" xfId="1" applyNumberFormat="1" applyFont="1" applyFill="1" applyBorder="1" applyAlignment="1">
      <alignment horizontal="right"/>
    </xf>
    <xf numFmtId="0" fontId="13" fillId="2" borderId="15" xfId="0" applyFont="1" applyFill="1" applyBorder="1" applyAlignment="1">
      <alignment wrapText="1"/>
    </xf>
    <xf numFmtId="0" fontId="13" fillId="2" borderId="5" xfId="0" applyFont="1" applyFill="1" applyBorder="1" applyAlignment="1">
      <alignment wrapText="1"/>
    </xf>
    <xf numFmtId="0" fontId="12" fillId="2" borderId="5" xfId="0" applyFont="1" applyFill="1" applyBorder="1" applyAlignment="1">
      <alignment wrapText="1"/>
    </xf>
    <xf numFmtId="0" fontId="13" fillId="2" borderId="14" xfId="0" applyFont="1" applyFill="1" applyBorder="1" applyAlignment="1">
      <alignment wrapText="1"/>
    </xf>
    <xf numFmtId="0" fontId="22" fillId="2" borderId="0" xfId="0" applyFont="1" applyFill="1"/>
    <xf numFmtId="0" fontId="22" fillId="2" borderId="0" xfId="0" applyFont="1" applyFill="1" applyBorder="1"/>
    <xf numFmtId="0" fontId="22" fillId="2" borderId="5" xfId="0" applyFont="1" applyFill="1" applyBorder="1"/>
    <xf numFmtId="0" fontId="13" fillId="3" borderId="16" xfId="0" applyFont="1" applyFill="1" applyBorder="1"/>
    <xf numFmtId="0" fontId="13" fillId="3" borderId="16" xfId="0" applyFont="1" applyFill="1" applyBorder="1" applyAlignment="1">
      <alignment horizontal="center"/>
    </xf>
    <xf numFmtId="0" fontId="23" fillId="2" borderId="0" xfId="0" applyFont="1" applyFill="1" applyAlignment="1">
      <alignment wrapText="1"/>
    </xf>
    <xf numFmtId="0" fontId="12" fillId="2" borderId="0" xfId="0" applyFont="1" applyFill="1" applyBorder="1"/>
    <xf numFmtId="0" fontId="13" fillId="2" borderId="0" xfId="0" applyFont="1" applyFill="1" applyBorder="1" applyAlignment="1">
      <alignment horizontal="center"/>
    </xf>
    <xf numFmtId="0" fontId="15" fillId="2" borderId="0" xfId="0" applyFont="1" applyFill="1" applyBorder="1"/>
    <xf numFmtId="0" fontId="5" fillId="2" borderId="6" xfId="0" applyFont="1" applyFill="1" applyBorder="1"/>
    <xf numFmtId="0" fontId="12" fillId="2" borderId="15" xfId="0" applyFont="1" applyFill="1" applyBorder="1" applyAlignment="1">
      <alignment wrapText="1"/>
    </xf>
    <xf numFmtId="3" fontId="18" fillId="2" borderId="12" xfId="0" applyNumberFormat="1" applyFont="1" applyFill="1" applyBorder="1" applyAlignment="1">
      <alignment horizontal="right"/>
    </xf>
    <xf numFmtId="166" fontId="12" fillId="2" borderId="19" xfId="0" applyNumberFormat="1" applyFont="1" applyFill="1" applyBorder="1" applyAlignment="1">
      <alignment horizontal="right"/>
    </xf>
    <xf numFmtId="0" fontId="12" fillId="2" borderId="0" xfId="0" applyFont="1" applyFill="1" applyBorder="1" applyAlignment="1"/>
    <xf numFmtId="164" fontId="18" fillId="2" borderId="0" xfId="0" applyNumberFormat="1" applyFont="1" applyFill="1" applyBorder="1" applyAlignment="1">
      <alignment horizontal="right"/>
    </xf>
    <xf numFmtId="0" fontId="26" fillId="2" borderId="0" xfId="0" applyFont="1" applyFill="1" applyBorder="1"/>
    <xf numFmtId="0" fontId="26" fillId="2" borderId="0" xfId="0" applyFont="1" applyFill="1"/>
    <xf numFmtId="0" fontId="5" fillId="2" borderId="0" xfId="0" applyFont="1" applyFill="1" applyAlignment="1">
      <alignment horizontal="right"/>
    </xf>
    <xf numFmtId="164" fontId="4" fillId="2" borderId="0" xfId="0" applyNumberFormat="1" applyFont="1" applyFill="1" applyBorder="1" applyAlignment="1">
      <alignment horizontal="right"/>
    </xf>
    <xf numFmtId="164" fontId="4" fillId="2" borderId="0" xfId="0" applyNumberFormat="1" applyFont="1" applyFill="1" applyBorder="1" applyAlignment="1">
      <alignment horizontal="left"/>
    </xf>
    <xf numFmtId="0" fontId="0" fillId="2" borderId="0" xfId="0" applyFill="1"/>
    <xf numFmtId="0" fontId="27" fillId="2" borderId="0" xfId="0" applyFont="1" applyFill="1"/>
    <xf numFmtId="0" fontId="28" fillId="2" borderId="0" xfId="0" applyFont="1" applyFill="1"/>
    <xf numFmtId="0" fontId="26" fillId="2" borderId="20" xfId="0" applyFont="1" applyFill="1" applyBorder="1" applyAlignment="1">
      <alignment wrapText="1"/>
    </xf>
    <xf numFmtId="0" fontId="26" fillId="2" borderId="20" xfId="0" applyFont="1" applyFill="1" applyBorder="1"/>
    <xf numFmtId="0" fontId="30" fillId="2" borderId="20" xfId="6" applyFont="1" applyFill="1" applyBorder="1"/>
    <xf numFmtId="0" fontId="4" fillId="2" borderId="20" xfId="0" applyFont="1" applyFill="1" applyBorder="1"/>
    <xf numFmtId="0" fontId="31" fillId="2" borderId="0" xfId="0" applyFont="1" applyFill="1"/>
    <xf numFmtId="0" fontId="4" fillId="2" borderId="13" xfId="4" applyFont="1" applyFill="1" applyBorder="1"/>
    <xf numFmtId="0" fontId="32" fillId="2" borderId="12" xfId="0" applyFont="1" applyFill="1" applyBorder="1" applyAlignment="1">
      <alignment horizontal="justify" vertical="top" wrapText="1"/>
    </xf>
    <xf numFmtId="0" fontId="32" fillId="2" borderId="12" xfId="0" applyFont="1" applyFill="1" applyBorder="1" applyAlignment="1">
      <alignment horizontal="justify" wrapText="1"/>
    </xf>
    <xf numFmtId="0" fontId="30" fillId="2" borderId="15" xfId="6" applyFont="1" applyFill="1" applyBorder="1" applyAlignment="1">
      <alignment horizontal="justify" vertical="center" wrapText="1"/>
    </xf>
    <xf numFmtId="0" fontId="5" fillId="2" borderId="0" xfId="0" applyFont="1" applyFill="1" applyAlignment="1">
      <alignment horizontal="left" wrapText="1"/>
    </xf>
    <xf numFmtId="0" fontId="5" fillId="2" borderId="0" xfId="0" applyFont="1" applyFill="1" applyAlignment="1">
      <alignment horizontal="left"/>
    </xf>
    <xf numFmtId="165" fontId="12" fillId="2" borderId="0" xfId="1" applyNumberFormat="1" applyFont="1" applyFill="1" applyBorder="1" applyAlignment="1">
      <alignment horizontal="right"/>
    </xf>
    <xf numFmtId="165" fontId="12" fillId="2" borderId="10" xfId="1" applyNumberFormat="1" applyFont="1" applyFill="1" applyBorder="1" applyAlignment="1">
      <alignment horizontal="right" wrapText="1"/>
    </xf>
    <xf numFmtId="166" fontId="5" fillId="2" borderId="0" xfId="0" applyNumberFormat="1" applyFont="1" applyFill="1"/>
    <xf numFmtId="166" fontId="4" fillId="2" borderId="0" xfId="0" applyNumberFormat="1" applyFont="1" applyFill="1"/>
    <xf numFmtId="166" fontId="15" fillId="2" borderId="5" xfId="0" applyNumberFormat="1" applyFont="1" applyFill="1" applyBorder="1"/>
    <xf numFmtId="166" fontId="13" fillId="2" borderId="5" xfId="0" applyNumberFormat="1" applyFont="1" applyFill="1" applyBorder="1" applyAlignment="1">
      <alignment wrapText="1"/>
    </xf>
    <xf numFmtId="166" fontId="5" fillId="2" borderId="0" xfId="0" applyNumberFormat="1" applyFont="1" applyFill="1" applyBorder="1" applyAlignment="1">
      <alignment horizontal="right"/>
    </xf>
    <xf numFmtId="166" fontId="13" fillId="2" borderId="0" xfId="2" applyNumberFormat="1" applyFont="1" applyFill="1" applyBorder="1" applyAlignment="1">
      <alignment horizontal="right"/>
    </xf>
    <xf numFmtId="166" fontId="13" fillId="2" borderId="0" xfId="2" applyNumberFormat="1" applyFont="1" applyFill="1" applyBorder="1" applyAlignment="1">
      <alignment wrapText="1"/>
    </xf>
    <xf numFmtId="166" fontId="5" fillId="2" borderId="0" xfId="0" applyNumberFormat="1" applyFont="1" applyFill="1" applyBorder="1"/>
    <xf numFmtId="166" fontId="5" fillId="2" borderId="0" xfId="0" applyNumberFormat="1" applyFont="1" applyFill="1" applyAlignment="1">
      <alignment horizontal="left" wrapText="1"/>
    </xf>
    <xf numFmtId="166" fontId="4" fillId="2" borderId="0" xfId="0" applyNumberFormat="1" applyFont="1" applyFill="1" applyBorder="1"/>
    <xf numFmtId="166" fontId="13" fillId="2" borderId="8" xfId="0" applyNumberFormat="1" applyFont="1" applyFill="1" applyBorder="1" applyAlignment="1">
      <alignment wrapText="1"/>
    </xf>
    <xf numFmtId="166" fontId="13" fillId="2" borderId="0" xfId="0" applyNumberFormat="1" applyFont="1" applyFill="1" applyBorder="1" applyAlignment="1">
      <alignment wrapText="1"/>
    </xf>
    <xf numFmtId="166" fontId="13" fillId="2" borderId="0" xfId="0" applyNumberFormat="1" applyFont="1" applyFill="1" applyBorder="1" applyAlignment="1">
      <alignment horizontal="right"/>
    </xf>
    <xf numFmtId="166" fontId="5" fillId="2" borderId="0" xfId="0" applyNumberFormat="1" applyFont="1" applyFill="1" applyAlignment="1">
      <alignment wrapText="1"/>
    </xf>
    <xf numFmtId="165" fontId="12" fillId="2" borderId="0" xfId="1" applyNumberFormat="1" applyFont="1" applyFill="1" applyBorder="1" applyAlignment="1">
      <alignment horizontal="right" wrapText="1"/>
    </xf>
    <xf numFmtId="165" fontId="12" fillId="2" borderId="6" xfId="1" applyNumberFormat="1" applyFont="1" applyFill="1" applyBorder="1" applyAlignment="1">
      <alignment horizontal="right"/>
    </xf>
    <xf numFmtId="165" fontId="12" fillId="2" borderId="11" xfId="1" applyNumberFormat="1" applyFont="1" applyFill="1" applyBorder="1" applyAlignment="1">
      <alignment horizontal="right"/>
    </xf>
    <xf numFmtId="165" fontId="12" fillId="2" borderId="10" xfId="1" applyNumberFormat="1" applyFont="1" applyFill="1" applyBorder="1" applyAlignment="1">
      <alignment horizontal="right"/>
    </xf>
    <xf numFmtId="166" fontId="0" fillId="0" borderId="0" xfId="0" applyNumberFormat="1"/>
    <xf numFmtId="166" fontId="0" fillId="0" borderId="0" xfId="2" applyNumberFormat="1" applyFont="1"/>
    <xf numFmtId="165" fontId="0" fillId="0" borderId="0" xfId="0" applyNumberFormat="1"/>
    <xf numFmtId="166" fontId="0" fillId="0" borderId="0" xfId="1" applyNumberFormat="1" applyFont="1"/>
    <xf numFmtId="1" fontId="0" fillId="0" borderId="0" xfId="0" applyNumberFormat="1"/>
    <xf numFmtId="1" fontId="0" fillId="0" borderId="0" xfId="1" applyNumberFormat="1" applyFont="1"/>
    <xf numFmtId="166" fontId="10" fillId="2" borderId="0" xfId="0" applyNumberFormat="1" applyFont="1" applyFill="1" applyAlignment="1">
      <alignment horizontal="left" wrapText="1"/>
    </xf>
    <xf numFmtId="166" fontId="13" fillId="2" borderId="0" xfId="2" applyNumberFormat="1" applyFont="1" applyFill="1" applyBorder="1" applyAlignment="1">
      <alignment horizontal="right" wrapText="1"/>
    </xf>
    <xf numFmtId="166" fontId="13" fillId="2" borderId="0" xfId="0" applyNumberFormat="1" applyFont="1" applyFill="1"/>
    <xf numFmtId="166" fontId="13" fillId="2" borderId="6" xfId="2" applyNumberFormat="1" applyFont="1" applyFill="1" applyBorder="1" applyAlignment="1">
      <alignment horizontal="right"/>
    </xf>
    <xf numFmtId="166" fontId="13" fillId="2" borderId="0" xfId="0" applyNumberFormat="1" applyFont="1" applyFill="1" applyBorder="1"/>
    <xf numFmtId="166" fontId="13" fillId="2" borderId="13" xfId="2" applyNumberFormat="1" applyFont="1" applyFill="1" applyBorder="1" applyAlignment="1">
      <alignment horizontal="right"/>
    </xf>
    <xf numFmtId="166" fontId="13" fillId="2" borderId="12" xfId="2" applyNumberFormat="1" applyFont="1" applyFill="1" applyBorder="1" applyAlignment="1">
      <alignment horizontal="right"/>
    </xf>
    <xf numFmtId="166" fontId="5" fillId="2" borderId="10" xfId="0" applyNumberFormat="1" applyFont="1" applyFill="1" applyBorder="1" applyAlignment="1">
      <alignment horizontal="right"/>
    </xf>
    <xf numFmtId="166" fontId="5" fillId="2" borderId="12" xfId="0" applyNumberFormat="1" applyFont="1" applyFill="1" applyBorder="1" applyAlignment="1">
      <alignment horizontal="right"/>
    </xf>
    <xf numFmtId="166" fontId="13" fillId="2" borderId="10" xfId="2" applyNumberFormat="1" applyFont="1" applyFill="1" applyBorder="1" applyAlignment="1">
      <alignment horizontal="right"/>
    </xf>
    <xf numFmtId="0" fontId="5" fillId="2" borderId="0" xfId="0" applyFont="1" applyFill="1" applyAlignment="1">
      <alignment horizontal="left" wrapText="1"/>
    </xf>
    <xf numFmtId="0" fontId="5" fillId="2" borderId="0" xfId="0" applyFont="1" applyFill="1" applyAlignment="1">
      <alignment horizontal="left"/>
    </xf>
    <xf numFmtId="0" fontId="5" fillId="2" borderId="0" xfId="0" applyFont="1" applyFill="1" applyAlignment="1">
      <alignment horizontal="left" wrapText="1"/>
    </xf>
    <xf numFmtId="0" fontId="5" fillId="2" borderId="0" xfId="0" applyFont="1" applyFill="1" applyAlignment="1">
      <alignment horizontal="left"/>
    </xf>
    <xf numFmtId="0" fontId="25" fillId="2" borderId="19" xfId="0" applyFont="1" applyFill="1" applyBorder="1" applyAlignment="1">
      <alignment wrapText="1"/>
    </xf>
    <xf numFmtId="0" fontId="4" fillId="2" borderId="18" xfId="0" applyFont="1" applyFill="1" applyBorder="1"/>
    <xf numFmtId="166" fontId="5" fillId="2" borderId="6" xfId="0" applyNumberFormat="1" applyFont="1" applyFill="1" applyBorder="1"/>
    <xf numFmtId="164" fontId="5" fillId="2" borderId="6" xfId="0" applyNumberFormat="1" applyFont="1" applyFill="1" applyBorder="1"/>
    <xf numFmtId="3" fontId="5" fillId="2" borderId="6" xfId="0" applyNumberFormat="1" applyFont="1" applyFill="1" applyBorder="1"/>
    <xf numFmtId="0" fontId="20" fillId="2" borderId="6" xfId="0" applyFont="1" applyFill="1" applyBorder="1" applyAlignment="1">
      <alignment horizontal="right"/>
    </xf>
    <xf numFmtId="0" fontId="21" fillId="2" borderId="0" xfId="0" applyFont="1" applyFill="1" applyBorder="1" applyAlignment="1">
      <alignment horizontal="left"/>
    </xf>
    <xf numFmtId="0" fontId="21" fillId="2" borderId="0" xfId="0" applyFont="1" applyFill="1" applyBorder="1"/>
    <xf numFmtId="165" fontId="5" fillId="2" borderId="6" xfId="1" applyNumberFormat="1" applyFont="1" applyFill="1" applyBorder="1"/>
    <xf numFmtId="166" fontId="13" fillId="2" borderId="12" xfId="2" applyNumberFormat="1" applyFont="1" applyFill="1" applyBorder="1" applyAlignment="1">
      <alignment horizontal="right" wrapText="1"/>
    </xf>
    <xf numFmtId="0" fontId="19" fillId="2" borderId="0" xfId="0" applyFont="1" applyFill="1" applyBorder="1"/>
    <xf numFmtId="0" fontId="13" fillId="2" borderId="6" xfId="0" applyFont="1" applyFill="1" applyBorder="1"/>
    <xf numFmtId="0" fontId="13" fillId="2" borderId="6" xfId="0" applyFont="1" applyFill="1" applyBorder="1" applyAlignment="1">
      <alignment horizontal="right"/>
    </xf>
    <xf numFmtId="3" fontId="13" fillId="2" borderId="6" xfId="0" applyNumberFormat="1" applyFont="1" applyFill="1" applyBorder="1"/>
    <xf numFmtId="166" fontId="13" fillId="2" borderId="6" xfId="0" applyNumberFormat="1" applyFont="1" applyFill="1" applyBorder="1"/>
    <xf numFmtId="0" fontId="12" fillId="2" borderId="11" xfId="0" applyFont="1" applyFill="1" applyBorder="1" applyAlignment="1">
      <alignment horizontal="right"/>
    </xf>
    <xf numFmtId="0" fontId="21" fillId="2" borderId="10" xfId="0" applyFont="1" applyFill="1" applyBorder="1" applyAlignment="1">
      <alignment horizontal="right"/>
    </xf>
    <xf numFmtId="166" fontId="12" fillId="2" borderId="0" xfId="2" applyNumberFormat="1" applyFont="1" applyFill="1" applyBorder="1" applyAlignment="1">
      <alignment horizontal="right" wrapText="1"/>
    </xf>
    <xf numFmtId="165" fontId="12" fillId="2" borderId="12" xfId="1" applyNumberFormat="1" applyFont="1" applyFill="1" applyBorder="1" applyAlignment="1">
      <alignment horizontal="right" wrapText="1"/>
    </xf>
    <xf numFmtId="0" fontId="34" fillId="2" borderId="10" xfId="0" applyFont="1" applyFill="1" applyBorder="1" applyAlignment="1">
      <alignment horizontal="right"/>
    </xf>
    <xf numFmtId="164" fontId="5" fillId="2" borderId="10" xfId="0" applyNumberFormat="1" applyFont="1" applyFill="1" applyBorder="1" applyAlignment="1">
      <alignment horizontal="right"/>
    </xf>
    <xf numFmtId="3" fontId="13" fillId="2" borderId="10" xfId="0" applyNumberFormat="1" applyFont="1" applyFill="1" applyBorder="1" applyAlignment="1">
      <alignment horizontal="right"/>
    </xf>
    <xf numFmtId="165" fontId="13" fillId="2" borderId="10" xfId="1" applyNumberFormat="1" applyFont="1" applyFill="1" applyBorder="1" applyAlignment="1">
      <alignment horizontal="right" wrapText="1"/>
    </xf>
    <xf numFmtId="165" fontId="12" fillId="2" borderId="12" xfId="1" applyNumberFormat="1" applyFont="1" applyFill="1" applyBorder="1" applyAlignment="1">
      <alignment horizontal="right"/>
    </xf>
    <xf numFmtId="0" fontId="4" fillId="2" borderId="11" xfId="0" applyFont="1" applyFill="1" applyBorder="1"/>
    <xf numFmtId="0" fontId="12" fillId="2" borderId="14" xfId="0" applyFont="1" applyFill="1" applyBorder="1" applyAlignment="1">
      <alignment wrapText="1"/>
    </xf>
    <xf numFmtId="0" fontId="13" fillId="2" borderId="11" xfId="0" applyFont="1" applyFill="1" applyBorder="1"/>
    <xf numFmtId="0" fontId="13" fillId="2" borderId="10" xfId="0" applyFont="1" applyFill="1" applyBorder="1"/>
    <xf numFmtId="0" fontId="12" fillId="2" borderId="10" xfId="0" applyFont="1" applyFill="1" applyBorder="1" applyAlignment="1">
      <alignment horizontal="right"/>
    </xf>
    <xf numFmtId="1" fontId="15" fillId="2" borderId="0" xfId="0" applyNumberFormat="1" applyFont="1" applyFill="1"/>
    <xf numFmtId="1" fontId="15" fillId="2" borderId="0" xfId="0" applyNumberFormat="1" applyFont="1" applyFill="1" applyBorder="1"/>
    <xf numFmtId="1" fontId="5" fillId="2" borderId="0" xfId="0" applyNumberFormat="1" applyFont="1" applyFill="1"/>
    <xf numFmtId="1" fontId="21" fillId="2" borderId="5" xfId="0" applyNumberFormat="1" applyFont="1" applyFill="1" applyBorder="1"/>
    <xf numFmtId="0" fontId="26" fillId="2" borderId="11" xfId="4" applyFont="1" applyFill="1" applyBorder="1"/>
    <xf numFmtId="0" fontId="4" fillId="2" borderId="10" xfId="4" applyFont="1" applyFill="1" applyBorder="1" applyAlignment="1">
      <alignment vertical="top"/>
    </xf>
    <xf numFmtId="0" fontId="32" fillId="2" borderId="10" xfId="0" applyFont="1" applyFill="1" applyBorder="1" applyAlignment="1">
      <alignment vertical="top" wrapText="1"/>
    </xf>
    <xf numFmtId="0" fontId="4" fillId="2" borderId="14" xfId="4" applyFont="1" applyFill="1" applyBorder="1" applyAlignment="1">
      <alignment vertical="center"/>
    </xf>
    <xf numFmtId="0" fontId="13" fillId="2" borderId="13" xfId="0" applyFont="1" applyFill="1" applyBorder="1"/>
    <xf numFmtId="0" fontId="13" fillId="2" borderId="12" xfId="0" applyFont="1" applyFill="1" applyBorder="1"/>
    <xf numFmtId="0" fontId="13" fillId="2" borderId="14" xfId="0" applyFont="1" applyFill="1" applyBorder="1"/>
    <xf numFmtId="0" fontId="13" fillId="2" borderId="5" xfId="0" applyFont="1" applyFill="1" applyBorder="1" applyAlignment="1">
      <alignment horizontal="right"/>
    </xf>
    <xf numFmtId="0" fontId="13" fillId="2" borderId="15" xfId="0" applyFont="1" applyFill="1" applyBorder="1"/>
    <xf numFmtId="0" fontId="5" fillId="2" borderId="13" xfId="0" applyFont="1" applyFill="1" applyBorder="1"/>
    <xf numFmtId="0" fontId="12" fillId="2" borderId="12" xfId="0" applyFont="1" applyFill="1" applyBorder="1" applyAlignment="1">
      <alignment wrapText="1"/>
    </xf>
    <xf numFmtId="0" fontId="12" fillId="2" borderId="13" xfId="0" applyFont="1" applyFill="1" applyBorder="1" applyAlignment="1">
      <alignment wrapText="1"/>
    </xf>
    <xf numFmtId="0" fontId="12" fillId="2" borderId="12" xfId="0" applyFont="1" applyFill="1" applyBorder="1"/>
    <xf numFmtId="0" fontId="21" fillId="2" borderId="14" xfId="0" applyFont="1" applyFill="1" applyBorder="1" applyAlignment="1">
      <alignment horizontal="right"/>
    </xf>
    <xf numFmtId="0" fontId="21" fillId="2" borderId="5" xfId="0" applyFont="1" applyFill="1" applyBorder="1"/>
    <xf numFmtId="0" fontId="19" fillId="2" borderId="14" xfId="0" applyFont="1" applyFill="1" applyBorder="1"/>
    <xf numFmtId="0" fontId="5" fillId="2" borderId="0" xfId="0" applyFont="1" applyFill="1" applyAlignment="1">
      <alignment horizontal="left" wrapText="1"/>
    </xf>
    <xf numFmtId="0" fontId="5" fillId="2" borderId="0" xfId="0" applyFont="1" applyFill="1" applyAlignment="1">
      <alignment horizontal="left"/>
    </xf>
    <xf numFmtId="0" fontId="12" fillId="4" borderId="17"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0" fillId="2" borderId="0" xfId="0" applyFont="1" applyFill="1" applyAlignment="1">
      <alignment horizontal="left" wrapText="1"/>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24" fillId="2" borderId="7" xfId="0" applyFont="1" applyFill="1" applyBorder="1" applyAlignment="1">
      <alignment horizontal="center"/>
    </xf>
    <xf numFmtId="0" fontId="24" fillId="2" borderId="8" xfId="0" applyFont="1" applyFill="1" applyBorder="1" applyAlignment="1">
      <alignment horizontal="center"/>
    </xf>
    <xf numFmtId="0" fontId="24" fillId="2" borderId="9" xfId="0" applyFont="1" applyFill="1" applyBorder="1" applyAlignment="1">
      <alignment horizontal="center"/>
    </xf>
  </cellXfs>
  <cellStyles count="7">
    <cellStyle name="Comma" xfId="1" builtinId="3"/>
    <cellStyle name="Hyperlink" xfId="6" builtinId="8"/>
    <cellStyle name="Normal" xfId="0" builtinId="0"/>
    <cellStyle name="Normal 2 2" xfId="3"/>
    <cellStyle name="Normal 3" xfId="4"/>
    <cellStyle name="Percent" xfId="2" builtinId="5"/>
    <cellStyle name="Percent 3" xfId="5"/>
  </cellStyles>
  <dxfs count="5">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113173</xdr:rowOff>
    </xdr:to>
    <xdr:pic>
      <xdr:nvPicPr>
        <xdr:cNvPr id="2" name="Picture 1" descr="https://upload.wikimedia.org/wikipedia/en/thumb/6/68/Department_for_Education.svg/1024px-Department_for_Education.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9740" cy="10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P/Subject%20earn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DEST-HE/SFR/SFR36%20July%202016/Tables/Earnings%20draft%20270716%20for%20Q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oars\AppData\Local\Temp\Earnings%20draft%20270716%20for%20Q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TP/Outcomes%20by%20sub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lison.Judd@bis.gsi.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7"/>
  <sheetViews>
    <sheetView workbookViewId="0">
      <pane xSplit="4" ySplit="1" topLeftCell="L179" activePane="bottomRight" state="frozen"/>
      <selection pane="topRight" activeCell="E1" sqref="E1"/>
      <selection pane="bottomLeft" activeCell="A2" sqref="A2"/>
      <selection pane="bottomRight" activeCell="Q211" sqref="Q211"/>
    </sheetView>
  </sheetViews>
  <sheetFormatPr defaultRowHeight="15" x14ac:dyDescent="0.25"/>
  <cols>
    <col min="5" max="5" width="11" customWidth="1"/>
    <col min="7" max="7" width="9.5703125" bestFit="1" customWidth="1"/>
  </cols>
  <sheetData>
    <row r="1" spans="1:33" x14ac:dyDescent="0.25">
      <c r="A1" t="s">
        <v>0</v>
      </c>
      <c r="B1" t="s">
        <v>1</v>
      </c>
      <c r="C1" t="s">
        <v>2</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107</v>
      </c>
      <c r="AB1" t="s">
        <v>106</v>
      </c>
      <c r="AC1" t="s">
        <v>105</v>
      </c>
      <c r="AD1" t="s">
        <v>104</v>
      </c>
      <c r="AE1" t="s">
        <v>103</v>
      </c>
      <c r="AF1" t="s">
        <v>102</v>
      </c>
      <c r="AG1" t="s">
        <v>101</v>
      </c>
    </row>
    <row r="2" spans="1:33" x14ac:dyDescent="0.25">
      <c r="A2" t="s">
        <v>100</v>
      </c>
      <c r="B2">
        <v>1</v>
      </c>
      <c r="C2" t="s">
        <v>27</v>
      </c>
      <c r="D2" t="s">
        <v>505</v>
      </c>
      <c r="E2" s="128">
        <v>2795</v>
      </c>
      <c r="F2" s="126">
        <v>8.7000000000000011</v>
      </c>
      <c r="G2" s="128">
        <v>2550</v>
      </c>
      <c r="H2" s="126">
        <v>7.8</v>
      </c>
      <c r="I2" s="126">
        <v>15.6</v>
      </c>
      <c r="J2" s="126">
        <v>55.500000000000007</v>
      </c>
      <c r="K2" s="126">
        <v>64.400000000000006</v>
      </c>
      <c r="L2" s="126">
        <v>76.599999999999994</v>
      </c>
      <c r="M2" s="126">
        <v>9</v>
      </c>
      <c r="N2" s="128">
        <v>2540</v>
      </c>
      <c r="O2" s="126">
        <v>14.6</v>
      </c>
      <c r="P2" s="126">
        <v>9.9</v>
      </c>
      <c r="Q2" s="126">
        <v>61.7</v>
      </c>
      <c r="R2" s="126">
        <v>71.099999999999994</v>
      </c>
      <c r="S2" s="126">
        <v>75.5</v>
      </c>
      <c r="T2" s="126">
        <v>9.3000000000000007</v>
      </c>
      <c r="U2" s="128">
        <v>2535</v>
      </c>
      <c r="V2" s="126">
        <v>15.6</v>
      </c>
      <c r="W2" s="126">
        <v>7.2000000000000011</v>
      </c>
      <c r="X2" s="126">
        <v>60.6</v>
      </c>
      <c r="Y2" s="126">
        <v>72.7</v>
      </c>
      <c r="Z2" s="126">
        <v>77.100000000000009</v>
      </c>
      <c r="AA2" s="126">
        <v>9.5</v>
      </c>
      <c r="AB2" s="128">
        <v>2530</v>
      </c>
      <c r="AC2" s="126">
        <v>21.099999999999998</v>
      </c>
      <c r="AD2" s="126">
        <v>7.9</v>
      </c>
      <c r="AE2" s="126">
        <v>51</v>
      </c>
      <c r="AF2" s="126">
        <v>66.2</v>
      </c>
      <c r="AG2" s="126">
        <v>71</v>
      </c>
    </row>
    <row r="3" spans="1:33" x14ac:dyDescent="0.25">
      <c r="A3" t="s">
        <v>100</v>
      </c>
      <c r="B3">
        <v>2</v>
      </c>
      <c r="C3" t="s">
        <v>27</v>
      </c>
      <c r="D3" t="s">
        <v>506</v>
      </c>
      <c r="E3" s="128">
        <v>14860</v>
      </c>
      <c r="F3" s="126">
        <v>9</v>
      </c>
      <c r="G3" s="128">
        <v>13525</v>
      </c>
      <c r="H3" s="126">
        <v>8.7000000000000011</v>
      </c>
      <c r="I3" s="126">
        <v>5.2</v>
      </c>
      <c r="J3" s="126">
        <v>54.6</v>
      </c>
      <c r="K3" s="126">
        <v>75.5</v>
      </c>
      <c r="L3" s="126">
        <v>86.1</v>
      </c>
      <c r="M3" s="126">
        <v>9.5</v>
      </c>
      <c r="N3" s="128">
        <v>13450</v>
      </c>
      <c r="O3" s="126">
        <v>11.200000000000001</v>
      </c>
      <c r="P3" s="126">
        <v>5</v>
      </c>
      <c r="Q3" s="126">
        <v>52.1</v>
      </c>
      <c r="R3" s="126">
        <v>74.8</v>
      </c>
      <c r="S3" s="126">
        <v>83.8</v>
      </c>
      <c r="T3" s="126">
        <v>9.9</v>
      </c>
      <c r="U3" s="128">
        <v>13385</v>
      </c>
      <c r="V3" s="126">
        <v>13</v>
      </c>
      <c r="W3" s="126">
        <v>4.5999999999999996</v>
      </c>
      <c r="X3" s="126">
        <v>56.300000000000004</v>
      </c>
      <c r="Y3" s="126">
        <v>76.099999999999994</v>
      </c>
      <c r="Z3" s="126">
        <v>82.4</v>
      </c>
      <c r="AA3" s="126">
        <v>11.1</v>
      </c>
      <c r="AB3" s="128">
        <v>13215</v>
      </c>
      <c r="AC3" s="126">
        <v>17.5</v>
      </c>
      <c r="AD3" s="126">
        <v>5.6000000000000005</v>
      </c>
      <c r="AE3" s="126">
        <v>64.2</v>
      </c>
      <c r="AF3" s="126">
        <v>74.3</v>
      </c>
      <c r="AG3" s="126">
        <v>76.900000000000006</v>
      </c>
    </row>
    <row r="4" spans="1:33" x14ac:dyDescent="0.25">
      <c r="A4" t="s">
        <v>100</v>
      </c>
      <c r="B4">
        <v>3</v>
      </c>
      <c r="C4" t="s">
        <v>27</v>
      </c>
      <c r="D4" t="s">
        <v>507</v>
      </c>
      <c r="E4" s="128">
        <v>12855</v>
      </c>
      <c r="F4" s="126">
        <v>4.7</v>
      </c>
      <c r="G4" s="128">
        <v>12255</v>
      </c>
      <c r="H4" s="126">
        <v>7.3</v>
      </c>
      <c r="I4" s="126">
        <v>8.1</v>
      </c>
      <c r="J4" s="126">
        <v>45.7</v>
      </c>
      <c r="K4" s="126">
        <v>69</v>
      </c>
      <c r="L4" s="126">
        <v>84.6</v>
      </c>
      <c r="M4" s="126">
        <v>5.5</v>
      </c>
      <c r="N4" s="128">
        <v>12145</v>
      </c>
      <c r="O4" s="126">
        <v>9.6</v>
      </c>
      <c r="P4" s="126">
        <v>6.3</v>
      </c>
      <c r="Q4" s="126">
        <v>53.1</v>
      </c>
      <c r="R4" s="126">
        <v>73.099999999999994</v>
      </c>
      <c r="S4" s="126">
        <v>84.1</v>
      </c>
      <c r="T4" s="126">
        <v>5.9</v>
      </c>
      <c r="U4" s="128">
        <v>12100</v>
      </c>
      <c r="V4" s="126">
        <v>10.7</v>
      </c>
      <c r="W4" s="126">
        <v>5.7</v>
      </c>
      <c r="X4" s="126">
        <v>58.599999999999994</v>
      </c>
      <c r="Y4" s="126">
        <v>76.400000000000006</v>
      </c>
      <c r="Z4" s="126">
        <v>83.6</v>
      </c>
      <c r="AA4" s="126">
        <v>6.8000000000000007</v>
      </c>
      <c r="AB4" s="128">
        <v>11985</v>
      </c>
      <c r="AC4" s="126">
        <v>17.3</v>
      </c>
      <c r="AD4" s="126">
        <v>6.4</v>
      </c>
      <c r="AE4" s="126">
        <v>67.900000000000006</v>
      </c>
      <c r="AF4" s="126">
        <v>74.3</v>
      </c>
      <c r="AG4" s="126">
        <v>76.3</v>
      </c>
    </row>
    <row r="5" spans="1:33" x14ac:dyDescent="0.25">
      <c r="A5" t="s">
        <v>100</v>
      </c>
      <c r="B5">
        <v>4</v>
      </c>
      <c r="C5" t="s">
        <v>27</v>
      </c>
      <c r="D5" t="s">
        <v>508</v>
      </c>
      <c r="E5" s="128">
        <v>295</v>
      </c>
      <c r="F5" s="126">
        <v>12.3</v>
      </c>
      <c r="G5" s="128">
        <v>255</v>
      </c>
      <c r="H5" s="126">
        <v>7.3999999999999995</v>
      </c>
      <c r="I5" s="126">
        <v>7.3999999999999995</v>
      </c>
      <c r="J5" s="126">
        <v>56.400000000000006</v>
      </c>
      <c r="K5" s="126">
        <v>63</v>
      </c>
      <c r="L5" s="126">
        <v>85.2</v>
      </c>
      <c r="M5" s="126">
        <v>12.6</v>
      </c>
      <c r="N5" s="128">
        <v>255</v>
      </c>
      <c r="O5" s="126">
        <v>11.3</v>
      </c>
      <c r="P5" s="126">
        <v>10.5</v>
      </c>
      <c r="Q5" s="126">
        <v>49.6</v>
      </c>
      <c r="R5" s="126">
        <v>69.900000000000006</v>
      </c>
      <c r="S5" s="126">
        <v>78.100000000000009</v>
      </c>
      <c r="T5" s="126">
        <v>14.000000000000002</v>
      </c>
      <c r="U5" s="128">
        <v>250</v>
      </c>
      <c r="V5" s="126">
        <v>15.1</v>
      </c>
      <c r="W5" s="126">
        <v>6.3</v>
      </c>
      <c r="X5" s="126">
        <v>61.9</v>
      </c>
      <c r="Y5" s="126">
        <v>73.400000000000006</v>
      </c>
      <c r="Z5" s="126">
        <v>78.600000000000009</v>
      </c>
      <c r="AA5" s="126">
        <v>14.3</v>
      </c>
      <c r="AB5" s="128">
        <v>250</v>
      </c>
      <c r="AC5" s="126">
        <v>17.899999999999999</v>
      </c>
      <c r="AD5" s="126">
        <v>6</v>
      </c>
      <c r="AE5" s="126">
        <v>64.5</v>
      </c>
      <c r="AF5" s="126">
        <v>74.099999999999994</v>
      </c>
      <c r="AG5" s="126">
        <v>76.099999999999994</v>
      </c>
    </row>
    <row r="6" spans="1:33" x14ac:dyDescent="0.25">
      <c r="A6" t="s">
        <v>100</v>
      </c>
      <c r="B6">
        <v>5</v>
      </c>
      <c r="C6" t="s">
        <v>27</v>
      </c>
      <c r="D6" t="s">
        <v>509</v>
      </c>
      <c r="E6" s="128">
        <v>1210</v>
      </c>
      <c r="F6" s="126">
        <v>7.8</v>
      </c>
      <c r="G6" s="128">
        <v>1115</v>
      </c>
      <c r="H6" s="126">
        <v>11.700000000000001</v>
      </c>
      <c r="I6" s="126">
        <v>11.1</v>
      </c>
      <c r="J6" s="126">
        <v>56.000000000000007</v>
      </c>
      <c r="K6" s="126">
        <v>67</v>
      </c>
      <c r="L6" s="126">
        <v>77.3</v>
      </c>
      <c r="M6" s="126">
        <v>8.6000000000000014</v>
      </c>
      <c r="N6" s="128">
        <v>1105</v>
      </c>
      <c r="O6" s="126">
        <v>12.5</v>
      </c>
      <c r="P6" s="126">
        <v>7.5</v>
      </c>
      <c r="Q6" s="126">
        <v>62.2</v>
      </c>
      <c r="R6" s="126">
        <v>73.5</v>
      </c>
      <c r="S6" s="126">
        <v>80</v>
      </c>
      <c r="T6" s="126">
        <v>8.5</v>
      </c>
      <c r="U6" s="128">
        <v>1105</v>
      </c>
      <c r="V6" s="126">
        <v>13</v>
      </c>
      <c r="W6" s="126">
        <v>6.2</v>
      </c>
      <c r="X6" s="126">
        <v>65.900000000000006</v>
      </c>
      <c r="Y6" s="126">
        <v>76.2</v>
      </c>
      <c r="Z6" s="126">
        <v>80.800000000000011</v>
      </c>
      <c r="AA6" s="126">
        <v>9.4</v>
      </c>
      <c r="AB6" s="128">
        <v>1095</v>
      </c>
      <c r="AC6" s="126">
        <v>18.5</v>
      </c>
      <c r="AD6" s="126">
        <v>6.1</v>
      </c>
      <c r="AE6" s="126">
        <v>69.7</v>
      </c>
      <c r="AF6" s="126">
        <v>73.900000000000006</v>
      </c>
      <c r="AG6" s="126">
        <v>75.400000000000006</v>
      </c>
    </row>
    <row r="7" spans="1:33" x14ac:dyDescent="0.25">
      <c r="A7" t="s">
        <v>100</v>
      </c>
      <c r="B7">
        <v>6</v>
      </c>
      <c r="C7" t="s">
        <v>27</v>
      </c>
      <c r="D7" t="s">
        <v>510</v>
      </c>
      <c r="E7" s="128">
        <v>3850</v>
      </c>
      <c r="F7" s="126">
        <v>4.7</v>
      </c>
      <c r="G7" s="128">
        <v>3670</v>
      </c>
      <c r="H7" s="126">
        <v>7.1000000000000005</v>
      </c>
      <c r="I7" s="126">
        <v>7.3999999999999995</v>
      </c>
      <c r="J7" s="126">
        <v>47.300000000000004</v>
      </c>
      <c r="K7" s="126">
        <v>68.600000000000009</v>
      </c>
      <c r="L7" s="126">
        <v>85.5</v>
      </c>
      <c r="M7" s="126">
        <v>5.7</v>
      </c>
      <c r="N7" s="128">
        <v>3630</v>
      </c>
      <c r="O7" s="126">
        <v>8.9</v>
      </c>
      <c r="P7" s="126">
        <v>5.5</v>
      </c>
      <c r="Q7" s="126">
        <v>56.300000000000004</v>
      </c>
      <c r="R7" s="126">
        <v>74.5</v>
      </c>
      <c r="S7" s="126">
        <v>85.6</v>
      </c>
      <c r="T7" s="126">
        <v>6.5</v>
      </c>
      <c r="U7" s="128">
        <v>3600</v>
      </c>
      <c r="V7" s="126">
        <v>10.6</v>
      </c>
      <c r="W7" s="126">
        <v>5.3</v>
      </c>
      <c r="X7" s="126">
        <v>64.7</v>
      </c>
      <c r="Y7" s="126">
        <v>78.2</v>
      </c>
      <c r="Z7" s="126">
        <v>84.1</v>
      </c>
      <c r="AA7" s="126">
        <v>7.1000000000000005</v>
      </c>
      <c r="AB7" s="128">
        <v>3580</v>
      </c>
      <c r="AC7" s="126">
        <v>17.599999999999998</v>
      </c>
      <c r="AD7" s="126">
        <v>5.8000000000000007</v>
      </c>
      <c r="AE7" s="126">
        <v>70.899999999999991</v>
      </c>
      <c r="AF7" s="126">
        <v>75.099999999999994</v>
      </c>
      <c r="AG7" s="126">
        <v>76.599999999999994</v>
      </c>
    </row>
    <row r="8" spans="1:33" x14ac:dyDescent="0.25">
      <c r="A8" t="s">
        <v>100</v>
      </c>
      <c r="B8">
        <v>7</v>
      </c>
      <c r="C8" t="s">
        <v>27</v>
      </c>
      <c r="D8" t="s">
        <v>511</v>
      </c>
      <c r="E8" s="128">
        <v>1680</v>
      </c>
      <c r="F8" s="126">
        <v>5.1000000000000005</v>
      </c>
      <c r="G8" s="128">
        <v>1595</v>
      </c>
      <c r="H8" s="126">
        <v>7.3</v>
      </c>
      <c r="I8" s="126">
        <v>5.8000000000000007</v>
      </c>
      <c r="J8" s="126">
        <v>53.800000000000004</v>
      </c>
      <c r="K8" s="126">
        <v>75</v>
      </c>
      <c r="L8" s="126">
        <v>86.9</v>
      </c>
      <c r="M8" s="126">
        <v>6</v>
      </c>
      <c r="N8" s="128">
        <v>1580</v>
      </c>
      <c r="O8" s="126">
        <v>9.6</v>
      </c>
      <c r="P8" s="126">
        <v>5</v>
      </c>
      <c r="Q8" s="126">
        <v>68.900000000000006</v>
      </c>
      <c r="R8" s="126">
        <v>80.100000000000009</v>
      </c>
      <c r="S8" s="126">
        <v>85.5</v>
      </c>
      <c r="T8" s="126">
        <v>6.1</v>
      </c>
      <c r="U8" s="128">
        <v>1575</v>
      </c>
      <c r="V8" s="126">
        <v>11.4</v>
      </c>
      <c r="W8" s="126">
        <v>5.2</v>
      </c>
      <c r="X8" s="126">
        <v>70.599999999999994</v>
      </c>
      <c r="Y8" s="126">
        <v>80</v>
      </c>
      <c r="Z8" s="126">
        <v>83.399999999999991</v>
      </c>
      <c r="AA8" s="126">
        <v>6.4</v>
      </c>
      <c r="AB8" s="128">
        <v>1575</v>
      </c>
      <c r="AC8" s="126">
        <v>16.2</v>
      </c>
      <c r="AD8" s="126">
        <v>5.3</v>
      </c>
      <c r="AE8" s="126">
        <v>74.5</v>
      </c>
      <c r="AF8" s="126">
        <v>77.400000000000006</v>
      </c>
      <c r="AG8" s="126">
        <v>78.5</v>
      </c>
    </row>
    <row r="9" spans="1:33" x14ac:dyDescent="0.25">
      <c r="A9" t="s">
        <v>100</v>
      </c>
      <c r="B9">
        <v>8</v>
      </c>
      <c r="C9" t="s">
        <v>27</v>
      </c>
      <c r="D9" t="s">
        <v>512</v>
      </c>
      <c r="E9" s="128">
        <v>3125</v>
      </c>
      <c r="F9" s="126">
        <v>7.8</v>
      </c>
      <c r="G9" s="128">
        <v>2885</v>
      </c>
      <c r="H9" s="126">
        <v>9.8000000000000007</v>
      </c>
      <c r="I9" s="126">
        <v>11.3</v>
      </c>
      <c r="J9" s="126">
        <v>59.3</v>
      </c>
      <c r="K9" s="126">
        <v>71.399999999999991</v>
      </c>
      <c r="L9" s="126">
        <v>79</v>
      </c>
      <c r="M9" s="126">
        <v>8.5</v>
      </c>
      <c r="N9" s="128">
        <v>2860</v>
      </c>
      <c r="O9" s="126">
        <v>12.2</v>
      </c>
      <c r="P9" s="126">
        <v>8.9</v>
      </c>
      <c r="Q9" s="126">
        <v>66.600000000000009</v>
      </c>
      <c r="R9" s="126">
        <v>75</v>
      </c>
      <c r="S9" s="126">
        <v>78.900000000000006</v>
      </c>
      <c r="T9" s="126">
        <v>8.7999999999999989</v>
      </c>
      <c r="U9" s="128">
        <v>2850</v>
      </c>
      <c r="V9" s="126">
        <v>13.5</v>
      </c>
      <c r="W9" s="126">
        <v>7.9</v>
      </c>
      <c r="X9" s="126">
        <v>69.7</v>
      </c>
      <c r="Y9" s="126">
        <v>76.099999999999994</v>
      </c>
      <c r="Z9" s="126">
        <v>78.600000000000009</v>
      </c>
      <c r="AA9" s="126">
        <v>9</v>
      </c>
      <c r="AB9" s="128">
        <v>2845</v>
      </c>
      <c r="AC9" s="126">
        <v>21.2</v>
      </c>
      <c r="AD9" s="126">
        <v>7.8</v>
      </c>
      <c r="AE9" s="126">
        <v>68</v>
      </c>
      <c r="AF9" s="126">
        <v>70.300000000000011</v>
      </c>
      <c r="AG9" s="126">
        <v>71</v>
      </c>
    </row>
    <row r="10" spans="1:33" x14ac:dyDescent="0.25">
      <c r="A10" t="s">
        <v>100</v>
      </c>
      <c r="B10">
        <v>9</v>
      </c>
      <c r="C10" t="s">
        <v>27</v>
      </c>
      <c r="D10" t="s">
        <v>513</v>
      </c>
      <c r="E10" s="128">
        <v>1805</v>
      </c>
      <c r="F10" s="126">
        <v>8.7000000000000011</v>
      </c>
      <c r="G10" s="128">
        <v>1650</v>
      </c>
      <c r="H10" s="126">
        <v>9.1999999999999993</v>
      </c>
      <c r="I10" s="126">
        <v>9.1999999999999993</v>
      </c>
      <c r="J10" s="126">
        <v>58.4</v>
      </c>
      <c r="K10" s="126">
        <v>71.399999999999991</v>
      </c>
      <c r="L10" s="126">
        <v>81.7</v>
      </c>
      <c r="M10" s="126">
        <v>9.5</v>
      </c>
      <c r="N10" s="128">
        <v>1630</v>
      </c>
      <c r="O10" s="126">
        <v>11.5</v>
      </c>
      <c r="P10" s="126">
        <v>8.7000000000000011</v>
      </c>
      <c r="Q10" s="126">
        <v>62.2</v>
      </c>
      <c r="R10" s="126">
        <v>74.099999999999994</v>
      </c>
      <c r="S10" s="126">
        <v>79.800000000000011</v>
      </c>
      <c r="T10" s="126">
        <v>9.8000000000000007</v>
      </c>
      <c r="U10" s="128">
        <v>1630</v>
      </c>
      <c r="V10" s="126">
        <v>13.200000000000001</v>
      </c>
      <c r="W10" s="126">
        <v>7.8</v>
      </c>
      <c r="X10" s="126">
        <v>66.100000000000009</v>
      </c>
      <c r="Y10" s="126">
        <v>74.8</v>
      </c>
      <c r="Z10" s="126">
        <v>79</v>
      </c>
      <c r="AA10" s="126">
        <v>10.200000000000001</v>
      </c>
      <c r="AB10" s="128">
        <v>1620</v>
      </c>
      <c r="AC10" s="126">
        <v>19.400000000000002</v>
      </c>
      <c r="AD10" s="126">
        <v>6.5</v>
      </c>
      <c r="AE10" s="126">
        <v>69.300000000000011</v>
      </c>
      <c r="AF10" s="126">
        <v>72.3</v>
      </c>
      <c r="AG10" s="126">
        <v>74.099999999999994</v>
      </c>
    </row>
    <row r="11" spans="1:33" x14ac:dyDescent="0.25">
      <c r="A11" t="s">
        <v>100</v>
      </c>
      <c r="B11" t="s">
        <v>28</v>
      </c>
      <c r="C11" t="s">
        <v>27</v>
      </c>
      <c r="D11" t="s">
        <v>514</v>
      </c>
      <c r="E11" s="128">
        <v>1040</v>
      </c>
      <c r="F11" s="126">
        <v>8.9</v>
      </c>
      <c r="G11" s="128">
        <v>945</v>
      </c>
      <c r="H11" s="126">
        <v>6.5</v>
      </c>
      <c r="I11" s="126">
        <v>6.4</v>
      </c>
      <c r="J11" s="126">
        <v>40.1</v>
      </c>
      <c r="K11" s="126">
        <v>66.2</v>
      </c>
      <c r="L11" s="126">
        <v>87.1</v>
      </c>
      <c r="M11" s="126">
        <v>9.6</v>
      </c>
      <c r="N11" s="128">
        <v>940</v>
      </c>
      <c r="O11" s="126">
        <v>10.200000000000001</v>
      </c>
      <c r="P11" s="126">
        <v>6.2</v>
      </c>
      <c r="Q11" s="126">
        <v>48.9</v>
      </c>
      <c r="R11" s="126">
        <v>70.599999999999994</v>
      </c>
      <c r="S11" s="126">
        <v>83.6</v>
      </c>
      <c r="T11" s="126">
        <v>11.1</v>
      </c>
      <c r="U11" s="128">
        <v>925</v>
      </c>
      <c r="V11" s="126">
        <v>11.9</v>
      </c>
      <c r="W11" s="126">
        <v>8.1</v>
      </c>
      <c r="X11" s="126">
        <v>63.800000000000004</v>
      </c>
      <c r="Y11" s="126">
        <v>74.099999999999994</v>
      </c>
      <c r="Z11" s="126">
        <v>80.100000000000009</v>
      </c>
      <c r="AA11" s="126">
        <v>11.600000000000001</v>
      </c>
      <c r="AB11" s="128">
        <v>920</v>
      </c>
      <c r="AC11" s="126">
        <v>19.2</v>
      </c>
      <c r="AD11" s="126">
        <v>8.6000000000000014</v>
      </c>
      <c r="AE11" s="126">
        <v>67.400000000000006</v>
      </c>
      <c r="AF11" s="126">
        <v>71.3</v>
      </c>
      <c r="AG11" s="126">
        <v>72.2</v>
      </c>
    </row>
    <row r="12" spans="1:33" x14ac:dyDescent="0.25">
      <c r="A12" t="s">
        <v>100</v>
      </c>
      <c r="B12" t="s">
        <v>29</v>
      </c>
      <c r="C12" t="s">
        <v>27</v>
      </c>
      <c r="D12" t="s">
        <v>515</v>
      </c>
      <c r="E12" s="128">
        <v>10870</v>
      </c>
      <c r="F12" s="126">
        <v>6.4</v>
      </c>
      <c r="G12" s="128">
        <v>10170</v>
      </c>
      <c r="H12" s="126">
        <v>8.4</v>
      </c>
      <c r="I12" s="126">
        <v>9.5</v>
      </c>
      <c r="J12" s="126">
        <v>54.7</v>
      </c>
      <c r="K12" s="126">
        <v>72.3</v>
      </c>
      <c r="L12" s="126">
        <v>82.100000000000009</v>
      </c>
      <c r="M12" s="126">
        <v>7.1000000000000005</v>
      </c>
      <c r="N12" s="128">
        <v>10100</v>
      </c>
      <c r="O12" s="126">
        <v>11</v>
      </c>
      <c r="P12" s="126">
        <v>6.9</v>
      </c>
      <c r="Q12" s="126">
        <v>60.4</v>
      </c>
      <c r="R12" s="126">
        <v>75.900000000000006</v>
      </c>
      <c r="S12" s="126">
        <v>82.100000000000009</v>
      </c>
      <c r="T12" s="126">
        <v>7.2000000000000011</v>
      </c>
      <c r="U12" s="128">
        <v>10085</v>
      </c>
      <c r="V12" s="126">
        <v>11.4</v>
      </c>
      <c r="W12" s="126">
        <v>6.6000000000000005</v>
      </c>
      <c r="X12" s="126">
        <v>64.7</v>
      </c>
      <c r="Y12" s="126">
        <v>77.900000000000006</v>
      </c>
      <c r="Z12" s="126">
        <v>82</v>
      </c>
      <c r="AA12" s="126">
        <v>7.8</v>
      </c>
      <c r="AB12" s="128">
        <v>10025</v>
      </c>
      <c r="AC12" s="126">
        <v>16.8</v>
      </c>
      <c r="AD12" s="126">
        <v>7.7</v>
      </c>
      <c r="AE12" s="126">
        <v>69</v>
      </c>
      <c r="AF12" s="126">
        <v>74.099999999999994</v>
      </c>
      <c r="AG12" s="126">
        <v>75.5</v>
      </c>
    </row>
    <row r="13" spans="1:33" x14ac:dyDescent="0.25">
      <c r="A13" t="s">
        <v>100</v>
      </c>
      <c r="B13" t="s">
        <v>30</v>
      </c>
      <c r="C13" t="s">
        <v>27</v>
      </c>
      <c r="D13" t="s">
        <v>516</v>
      </c>
      <c r="E13" s="128">
        <v>5825</v>
      </c>
      <c r="F13" s="126">
        <v>5.1000000000000005</v>
      </c>
      <c r="G13" s="128">
        <v>5530</v>
      </c>
      <c r="H13" s="126">
        <v>8.4</v>
      </c>
      <c r="I13" s="126">
        <v>10.6</v>
      </c>
      <c r="J13" s="126">
        <v>42.5</v>
      </c>
      <c r="K13" s="126">
        <v>65</v>
      </c>
      <c r="L13" s="126">
        <v>81.100000000000009</v>
      </c>
      <c r="M13" s="126">
        <v>7.1000000000000005</v>
      </c>
      <c r="N13" s="128">
        <v>5410</v>
      </c>
      <c r="O13" s="126">
        <v>12.5</v>
      </c>
      <c r="P13" s="126">
        <v>8.5</v>
      </c>
      <c r="Q13" s="126">
        <v>64.8</v>
      </c>
      <c r="R13" s="126">
        <v>74.8</v>
      </c>
      <c r="S13" s="126">
        <v>79</v>
      </c>
      <c r="T13" s="126">
        <v>7.5</v>
      </c>
      <c r="U13" s="128">
        <v>5390</v>
      </c>
      <c r="V13" s="126">
        <v>13.100000000000001</v>
      </c>
      <c r="W13" s="126">
        <v>8.5</v>
      </c>
      <c r="X13" s="126">
        <v>68.900000000000006</v>
      </c>
      <c r="Y13" s="126">
        <v>75.7</v>
      </c>
      <c r="Z13" s="126">
        <v>78.400000000000006</v>
      </c>
      <c r="AA13" s="126">
        <v>7.8</v>
      </c>
      <c r="AB13" s="128">
        <v>5370</v>
      </c>
      <c r="AC13" s="126">
        <v>17.400000000000002</v>
      </c>
      <c r="AD13" s="126">
        <v>7.6</v>
      </c>
      <c r="AE13" s="126">
        <v>71.599999999999994</v>
      </c>
      <c r="AF13" s="126">
        <v>74.099999999999994</v>
      </c>
      <c r="AG13" s="126">
        <v>74.900000000000006</v>
      </c>
    </row>
    <row r="14" spans="1:33" x14ac:dyDescent="0.25">
      <c r="A14" t="s">
        <v>100</v>
      </c>
      <c r="B14" t="s">
        <v>31</v>
      </c>
      <c r="C14" t="s">
        <v>27</v>
      </c>
      <c r="D14" t="s">
        <v>517</v>
      </c>
      <c r="E14" s="128">
        <v>13575</v>
      </c>
      <c r="F14" s="126">
        <v>8.7999999999999989</v>
      </c>
      <c r="G14" s="128">
        <v>12390</v>
      </c>
      <c r="H14" s="126">
        <v>9.1</v>
      </c>
      <c r="I14" s="126">
        <v>10.4</v>
      </c>
      <c r="J14" s="126">
        <v>67.300000000000011</v>
      </c>
      <c r="K14" s="126">
        <v>75.7</v>
      </c>
      <c r="L14" s="126">
        <v>80.5</v>
      </c>
      <c r="M14" s="126">
        <v>9.3000000000000007</v>
      </c>
      <c r="N14" s="128">
        <v>12310</v>
      </c>
      <c r="O14" s="126">
        <v>11.600000000000001</v>
      </c>
      <c r="P14" s="126">
        <v>7.5</v>
      </c>
      <c r="Q14" s="126">
        <v>70.399999999999991</v>
      </c>
      <c r="R14" s="126">
        <v>78.100000000000009</v>
      </c>
      <c r="S14" s="126">
        <v>80.900000000000006</v>
      </c>
      <c r="T14" s="126">
        <v>9.4</v>
      </c>
      <c r="U14" s="128">
        <v>12300</v>
      </c>
      <c r="V14" s="126">
        <v>12</v>
      </c>
      <c r="W14" s="126">
        <v>7.0000000000000009</v>
      </c>
      <c r="X14" s="126">
        <v>72.7</v>
      </c>
      <c r="Y14" s="126">
        <v>78.900000000000006</v>
      </c>
      <c r="Z14" s="126">
        <v>81</v>
      </c>
      <c r="AA14" s="126">
        <v>9.8000000000000007</v>
      </c>
      <c r="AB14" s="128">
        <v>12245</v>
      </c>
      <c r="AC14" s="126">
        <v>17.5</v>
      </c>
      <c r="AD14" s="126">
        <v>6.8000000000000007</v>
      </c>
      <c r="AE14" s="126">
        <v>73.099999999999994</v>
      </c>
      <c r="AF14" s="126">
        <v>75.099999999999994</v>
      </c>
      <c r="AG14" s="126">
        <v>75.7</v>
      </c>
    </row>
    <row r="15" spans="1:33" x14ac:dyDescent="0.25">
      <c r="A15" t="s">
        <v>100</v>
      </c>
      <c r="B15" t="s">
        <v>32</v>
      </c>
      <c r="C15" t="s">
        <v>27</v>
      </c>
      <c r="D15" t="s">
        <v>518</v>
      </c>
      <c r="E15" s="128">
        <v>3780</v>
      </c>
      <c r="F15" s="126">
        <v>5.3</v>
      </c>
      <c r="G15" s="128">
        <v>3580</v>
      </c>
      <c r="H15" s="126">
        <v>8.4</v>
      </c>
      <c r="I15" s="126">
        <v>13.5</v>
      </c>
      <c r="J15" s="126">
        <v>65.8</v>
      </c>
      <c r="K15" s="126">
        <v>73.3</v>
      </c>
      <c r="L15" s="126">
        <v>78.100000000000009</v>
      </c>
      <c r="M15" s="126">
        <v>5.3</v>
      </c>
      <c r="N15" s="128">
        <v>3580</v>
      </c>
      <c r="O15" s="126">
        <v>9.9</v>
      </c>
      <c r="P15" s="126">
        <v>9.7000000000000011</v>
      </c>
      <c r="Q15" s="126">
        <v>69.7</v>
      </c>
      <c r="R15" s="126">
        <v>77.100000000000009</v>
      </c>
      <c r="S15" s="126">
        <v>80.400000000000006</v>
      </c>
      <c r="T15" s="126">
        <v>5.5</v>
      </c>
      <c r="U15" s="128">
        <v>3570</v>
      </c>
      <c r="V15" s="126">
        <v>10.9</v>
      </c>
      <c r="W15" s="126">
        <v>8.7999999999999989</v>
      </c>
      <c r="X15" s="126">
        <v>70.899999999999991</v>
      </c>
      <c r="Y15" s="126">
        <v>78.2</v>
      </c>
      <c r="Z15" s="126">
        <v>80.300000000000011</v>
      </c>
      <c r="AA15" s="126">
        <v>5.9</v>
      </c>
      <c r="AB15" s="128">
        <v>3555</v>
      </c>
      <c r="AC15" s="126">
        <v>17.5</v>
      </c>
      <c r="AD15" s="126">
        <v>7.6</v>
      </c>
      <c r="AE15" s="126">
        <v>71.599999999999994</v>
      </c>
      <c r="AF15" s="126">
        <v>74.099999999999994</v>
      </c>
      <c r="AG15" s="126">
        <v>74.900000000000006</v>
      </c>
    </row>
    <row r="16" spans="1:33" x14ac:dyDescent="0.25">
      <c r="A16" t="s">
        <v>100</v>
      </c>
      <c r="B16" t="s">
        <v>27</v>
      </c>
      <c r="C16" t="s">
        <v>27</v>
      </c>
      <c r="D16" t="s">
        <v>519</v>
      </c>
      <c r="E16" s="128">
        <v>11365</v>
      </c>
      <c r="F16" s="126">
        <v>5.1000000000000005</v>
      </c>
      <c r="G16" s="128">
        <v>10790</v>
      </c>
      <c r="H16" s="126">
        <v>9.6</v>
      </c>
      <c r="I16" s="126">
        <v>9.6</v>
      </c>
      <c r="J16" s="126">
        <v>48.6</v>
      </c>
      <c r="K16" s="126">
        <v>67.5</v>
      </c>
      <c r="L16" s="126">
        <v>80.800000000000011</v>
      </c>
      <c r="M16" s="126">
        <v>6</v>
      </c>
      <c r="N16" s="128">
        <v>10680</v>
      </c>
      <c r="O16" s="126">
        <v>12.7</v>
      </c>
      <c r="P16" s="126">
        <v>7.9</v>
      </c>
      <c r="Q16" s="126">
        <v>59</v>
      </c>
      <c r="R16" s="126">
        <v>72.599999999999994</v>
      </c>
      <c r="S16" s="126">
        <v>79.400000000000006</v>
      </c>
      <c r="T16" s="126">
        <v>6.3</v>
      </c>
      <c r="U16" s="128">
        <v>10650</v>
      </c>
      <c r="V16" s="126">
        <v>13.200000000000001</v>
      </c>
      <c r="W16" s="126">
        <v>6.9</v>
      </c>
      <c r="X16" s="126">
        <v>64.5</v>
      </c>
      <c r="Y16" s="126">
        <v>75.400000000000006</v>
      </c>
      <c r="Z16" s="126">
        <v>79.800000000000011</v>
      </c>
      <c r="AA16" s="126">
        <v>6.9</v>
      </c>
      <c r="AB16" s="128">
        <v>10585</v>
      </c>
      <c r="AC16" s="126">
        <v>19.7</v>
      </c>
      <c r="AD16" s="126">
        <v>7.1000000000000005</v>
      </c>
      <c r="AE16" s="126">
        <v>68</v>
      </c>
      <c r="AF16" s="126">
        <v>71.899999999999991</v>
      </c>
      <c r="AG16" s="126">
        <v>73.2</v>
      </c>
    </row>
    <row r="17" spans="1:33" x14ac:dyDescent="0.25">
      <c r="A17" t="s">
        <v>100</v>
      </c>
      <c r="B17" t="s">
        <v>33</v>
      </c>
      <c r="C17" t="s">
        <v>27</v>
      </c>
      <c r="D17" t="s">
        <v>520</v>
      </c>
      <c r="E17" s="128">
        <v>6670</v>
      </c>
      <c r="F17" s="126">
        <v>4.5999999999999996</v>
      </c>
      <c r="G17" s="128">
        <v>6360</v>
      </c>
      <c r="H17" s="126">
        <v>9.4</v>
      </c>
      <c r="I17" s="126">
        <v>9.6</v>
      </c>
      <c r="J17" s="126">
        <v>43.2</v>
      </c>
      <c r="K17" s="126">
        <v>64.400000000000006</v>
      </c>
      <c r="L17" s="126">
        <v>80.900000000000006</v>
      </c>
      <c r="M17" s="126">
        <v>5.6000000000000005</v>
      </c>
      <c r="N17" s="128">
        <v>6295</v>
      </c>
      <c r="O17" s="126">
        <v>12.8</v>
      </c>
      <c r="P17" s="126">
        <v>7.2000000000000011</v>
      </c>
      <c r="Q17" s="126">
        <v>56.300000000000004</v>
      </c>
      <c r="R17" s="126">
        <v>71.399999999999991</v>
      </c>
      <c r="S17" s="126">
        <v>80</v>
      </c>
      <c r="T17" s="126">
        <v>6</v>
      </c>
      <c r="U17" s="128">
        <v>6265</v>
      </c>
      <c r="V17" s="126">
        <v>13.900000000000002</v>
      </c>
      <c r="W17" s="126">
        <v>6.6000000000000005</v>
      </c>
      <c r="X17" s="126">
        <v>62</v>
      </c>
      <c r="Y17" s="126">
        <v>74.2</v>
      </c>
      <c r="Z17" s="126">
        <v>79.5</v>
      </c>
      <c r="AA17" s="126">
        <v>6.6000000000000005</v>
      </c>
      <c r="AB17" s="128">
        <v>6230</v>
      </c>
      <c r="AC17" s="126">
        <v>19.3</v>
      </c>
      <c r="AD17" s="126">
        <v>6.5</v>
      </c>
      <c r="AE17" s="126">
        <v>68</v>
      </c>
      <c r="AF17" s="126">
        <v>72.599999999999994</v>
      </c>
      <c r="AG17" s="126">
        <v>74.2</v>
      </c>
    </row>
    <row r="18" spans="1:33" x14ac:dyDescent="0.25">
      <c r="A18" t="s">
        <v>100</v>
      </c>
      <c r="B18" t="s">
        <v>34</v>
      </c>
      <c r="C18" t="s">
        <v>27</v>
      </c>
      <c r="D18" t="s">
        <v>521</v>
      </c>
      <c r="E18" s="128">
        <v>13545</v>
      </c>
      <c r="F18" s="126">
        <v>5.9</v>
      </c>
      <c r="G18" s="128">
        <v>12745</v>
      </c>
      <c r="H18" s="126">
        <v>10.6</v>
      </c>
      <c r="I18" s="126">
        <v>14.7</v>
      </c>
      <c r="J18" s="126">
        <v>55.900000000000006</v>
      </c>
      <c r="K18" s="126">
        <v>67.2</v>
      </c>
      <c r="L18" s="126">
        <v>74.8</v>
      </c>
      <c r="M18" s="126">
        <v>6.4</v>
      </c>
      <c r="N18" s="128">
        <v>12685</v>
      </c>
      <c r="O18" s="126">
        <v>14.000000000000002</v>
      </c>
      <c r="P18" s="126">
        <v>10.8</v>
      </c>
      <c r="Q18" s="126">
        <v>62.2</v>
      </c>
      <c r="R18" s="126">
        <v>70.5</v>
      </c>
      <c r="S18" s="126">
        <v>75.2</v>
      </c>
      <c r="T18" s="126">
        <v>6.6000000000000005</v>
      </c>
      <c r="U18" s="128">
        <v>12645</v>
      </c>
      <c r="V18" s="126">
        <v>14.3</v>
      </c>
      <c r="W18" s="126">
        <v>9.8000000000000007</v>
      </c>
      <c r="X18" s="126">
        <v>65.7</v>
      </c>
      <c r="Y18" s="126">
        <v>72.8</v>
      </c>
      <c r="Z18" s="126">
        <v>75.8</v>
      </c>
      <c r="AA18" s="126">
        <v>6.9</v>
      </c>
      <c r="AB18" s="128">
        <v>12605</v>
      </c>
      <c r="AC18" s="126">
        <v>21.9</v>
      </c>
      <c r="AD18" s="126">
        <v>8.9</v>
      </c>
      <c r="AE18" s="126">
        <v>65.5</v>
      </c>
      <c r="AF18" s="126">
        <v>68.2</v>
      </c>
      <c r="AG18" s="126">
        <v>69.2</v>
      </c>
    </row>
    <row r="19" spans="1:33" x14ac:dyDescent="0.25">
      <c r="A19" t="s">
        <v>100</v>
      </c>
      <c r="B19" t="s">
        <v>35</v>
      </c>
      <c r="C19" t="s">
        <v>27</v>
      </c>
      <c r="D19" t="s">
        <v>522</v>
      </c>
      <c r="E19" s="128">
        <v>5860</v>
      </c>
      <c r="F19" s="126">
        <v>5.9</v>
      </c>
      <c r="G19" s="128">
        <v>5515</v>
      </c>
      <c r="H19" s="126">
        <v>7.3999999999999995</v>
      </c>
      <c r="I19" s="126">
        <v>5.8000000000000007</v>
      </c>
      <c r="J19" s="126">
        <v>60.6</v>
      </c>
      <c r="K19" s="126">
        <v>79.600000000000009</v>
      </c>
      <c r="L19" s="126">
        <v>86.9</v>
      </c>
      <c r="M19" s="126">
        <v>6.8000000000000007</v>
      </c>
      <c r="N19" s="128">
        <v>5465</v>
      </c>
      <c r="O19" s="126">
        <v>11</v>
      </c>
      <c r="P19" s="126">
        <v>5.9</v>
      </c>
      <c r="Q19" s="126">
        <v>68.900000000000006</v>
      </c>
      <c r="R19" s="126">
        <v>79.400000000000006</v>
      </c>
      <c r="S19" s="126">
        <v>83.100000000000009</v>
      </c>
      <c r="T19" s="126">
        <v>7.0000000000000009</v>
      </c>
      <c r="U19" s="128">
        <v>5450</v>
      </c>
      <c r="V19" s="126">
        <v>11.600000000000001</v>
      </c>
      <c r="W19" s="126">
        <v>4.3000000000000007</v>
      </c>
      <c r="X19" s="126">
        <v>72</v>
      </c>
      <c r="Y19" s="126">
        <v>81.300000000000011</v>
      </c>
      <c r="Z19" s="126">
        <v>84.1</v>
      </c>
      <c r="AA19" s="126">
        <v>7.3999999999999995</v>
      </c>
      <c r="AB19" s="128">
        <v>5430</v>
      </c>
      <c r="AC19" s="126">
        <v>16.8</v>
      </c>
      <c r="AD19" s="126">
        <v>6</v>
      </c>
      <c r="AE19" s="126">
        <v>73.3</v>
      </c>
      <c r="AF19" s="126">
        <v>76.400000000000006</v>
      </c>
      <c r="AG19" s="126">
        <v>77.2</v>
      </c>
    </row>
    <row r="20" spans="1:33" x14ac:dyDescent="0.25">
      <c r="A20" t="s">
        <v>100</v>
      </c>
      <c r="B20" t="s">
        <v>36</v>
      </c>
      <c r="C20" t="s">
        <v>27</v>
      </c>
      <c r="D20" t="s">
        <v>523</v>
      </c>
      <c r="E20" s="128">
        <v>2875</v>
      </c>
      <c r="F20" s="126">
        <v>5.5</v>
      </c>
      <c r="G20" s="128">
        <v>2715</v>
      </c>
      <c r="H20" s="126">
        <v>12.8</v>
      </c>
      <c r="I20" s="126">
        <v>7.5</v>
      </c>
      <c r="J20" s="126">
        <v>47.6</v>
      </c>
      <c r="K20" s="126">
        <v>67.400000000000006</v>
      </c>
      <c r="L20" s="126">
        <v>79.800000000000011</v>
      </c>
      <c r="M20" s="126">
        <v>6.4</v>
      </c>
      <c r="N20" s="128">
        <v>2690</v>
      </c>
      <c r="O20" s="126">
        <v>17.100000000000001</v>
      </c>
      <c r="P20" s="126">
        <v>6.5</v>
      </c>
      <c r="Q20" s="126">
        <v>54.400000000000006</v>
      </c>
      <c r="R20" s="126">
        <v>69.300000000000011</v>
      </c>
      <c r="S20" s="126">
        <v>76.5</v>
      </c>
      <c r="T20" s="126">
        <v>6.5</v>
      </c>
      <c r="U20" s="128">
        <v>2685</v>
      </c>
      <c r="V20" s="126">
        <v>17.599999999999998</v>
      </c>
      <c r="W20" s="126">
        <v>6.4</v>
      </c>
      <c r="X20" s="126">
        <v>57.999999999999993</v>
      </c>
      <c r="Y20" s="126">
        <v>71.3</v>
      </c>
      <c r="Z20" s="126">
        <v>76</v>
      </c>
      <c r="AA20" s="126">
        <v>6.9</v>
      </c>
      <c r="AB20" s="128">
        <v>2675</v>
      </c>
      <c r="AC20" s="126">
        <v>23.900000000000002</v>
      </c>
      <c r="AD20" s="126">
        <v>6.9</v>
      </c>
      <c r="AE20" s="126">
        <v>61.6</v>
      </c>
      <c r="AF20" s="126">
        <v>67.100000000000009</v>
      </c>
      <c r="AG20" s="126">
        <v>69.2</v>
      </c>
    </row>
    <row r="21" spans="1:33" x14ac:dyDescent="0.25">
      <c r="A21" t="s">
        <v>100</v>
      </c>
      <c r="B21" t="s">
        <v>37</v>
      </c>
      <c r="C21" t="s">
        <v>27</v>
      </c>
      <c r="D21" t="s">
        <v>524</v>
      </c>
      <c r="E21" s="128">
        <v>1270</v>
      </c>
      <c r="F21" s="126">
        <v>6.7</v>
      </c>
      <c r="G21" s="128">
        <v>1185</v>
      </c>
      <c r="H21" s="126">
        <v>10.5</v>
      </c>
      <c r="I21" s="126">
        <v>8.2000000000000011</v>
      </c>
      <c r="J21" s="126">
        <v>59.199999999999996</v>
      </c>
      <c r="K21" s="126">
        <v>72.2</v>
      </c>
      <c r="L21" s="126">
        <v>81.300000000000011</v>
      </c>
      <c r="M21" s="126">
        <v>7.3999999999999995</v>
      </c>
      <c r="N21" s="128">
        <v>1180</v>
      </c>
      <c r="O21" s="126">
        <v>11.9</v>
      </c>
      <c r="P21" s="126">
        <v>7.0000000000000009</v>
      </c>
      <c r="Q21" s="126">
        <v>68.100000000000009</v>
      </c>
      <c r="R21" s="126">
        <v>77</v>
      </c>
      <c r="S21" s="126">
        <v>81.100000000000009</v>
      </c>
      <c r="T21" s="126">
        <v>7.7</v>
      </c>
      <c r="U21" s="128">
        <v>1175</v>
      </c>
      <c r="V21" s="126">
        <v>12.2</v>
      </c>
      <c r="W21" s="126">
        <v>6.4</v>
      </c>
      <c r="X21" s="126">
        <v>72.5</v>
      </c>
      <c r="Y21" s="126">
        <v>79</v>
      </c>
      <c r="Z21" s="126">
        <v>81.300000000000011</v>
      </c>
      <c r="AA21" s="126">
        <v>7.9</v>
      </c>
      <c r="AB21" s="128">
        <v>1170</v>
      </c>
      <c r="AC21" s="126">
        <v>18.8</v>
      </c>
      <c r="AD21" s="126">
        <v>6.4</v>
      </c>
      <c r="AE21" s="126">
        <v>71.7</v>
      </c>
      <c r="AF21" s="126">
        <v>74</v>
      </c>
      <c r="AG21" s="126">
        <v>74.8</v>
      </c>
    </row>
    <row r="22" spans="1:33" x14ac:dyDescent="0.25">
      <c r="A22" t="s">
        <v>99</v>
      </c>
      <c r="B22">
        <v>1</v>
      </c>
      <c r="C22" t="s">
        <v>27</v>
      </c>
      <c r="D22" t="s">
        <v>525</v>
      </c>
      <c r="E22" s="128">
        <v>3010</v>
      </c>
      <c r="F22" s="126">
        <v>5.4</v>
      </c>
      <c r="G22" s="128">
        <v>2845</v>
      </c>
      <c r="H22" s="126">
        <v>7.0000000000000009</v>
      </c>
      <c r="I22" s="126">
        <v>9.6</v>
      </c>
      <c r="J22" s="126">
        <v>57.2</v>
      </c>
      <c r="K22" s="126">
        <v>68.400000000000006</v>
      </c>
      <c r="L22" s="126">
        <v>83.5</v>
      </c>
      <c r="M22" s="126">
        <v>6.1</v>
      </c>
      <c r="N22" s="128">
        <v>2825</v>
      </c>
      <c r="O22" s="126">
        <v>15.4</v>
      </c>
      <c r="P22" s="126">
        <v>6.6000000000000005</v>
      </c>
      <c r="Q22" s="126">
        <v>63.800000000000004</v>
      </c>
      <c r="R22" s="126">
        <v>74.099999999999994</v>
      </c>
      <c r="S22" s="126">
        <v>78</v>
      </c>
      <c r="T22" s="126">
        <v>6.2</v>
      </c>
      <c r="U22" s="128">
        <v>2825</v>
      </c>
      <c r="V22" s="126">
        <v>13.200000000000001</v>
      </c>
      <c r="W22" s="126">
        <v>9.6</v>
      </c>
      <c r="X22" s="126">
        <v>63.6</v>
      </c>
      <c r="Y22" s="126">
        <v>74</v>
      </c>
      <c r="Z22" s="126">
        <v>77.2</v>
      </c>
      <c r="AA22" s="126" t="s">
        <v>133</v>
      </c>
      <c r="AB22" s="128" t="s">
        <v>133</v>
      </c>
      <c r="AC22" s="126" t="s">
        <v>133</v>
      </c>
      <c r="AD22" s="126" t="s">
        <v>133</v>
      </c>
      <c r="AE22" s="126" t="s">
        <v>133</v>
      </c>
      <c r="AF22" s="126" t="s">
        <v>133</v>
      </c>
      <c r="AG22" s="126" t="s">
        <v>133</v>
      </c>
    </row>
    <row r="23" spans="1:33" x14ac:dyDescent="0.25">
      <c r="A23" t="s">
        <v>99</v>
      </c>
      <c r="B23">
        <v>2</v>
      </c>
      <c r="C23" t="s">
        <v>27</v>
      </c>
      <c r="D23" t="s">
        <v>527</v>
      </c>
      <c r="E23" s="128">
        <v>15510</v>
      </c>
      <c r="F23" s="126">
        <v>8.3000000000000007</v>
      </c>
      <c r="G23" s="128">
        <v>14225</v>
      </c>
      <c r="H23" s="126">
        <v>9.5</v>
      </c>
      <c r="I23" s="126">
        <v>5.5</v>
      </c>
      <c r="J23" s="126">
        <v>53.800000000000004</v>
      </c>
      <c r="K23" s="126">
        <v>74.5</v>
      </c>
      <c r="L23" s="126">
        <v>85.1</v>
      </c>
      <c r="M23" s="126">
        <v>8.6000000000000014</v>
      </c>
      <c r="N23" s="128">
        <v>14180</v>
      </c>
      <c r="O23" s="126">
        <v>10.6</v>
      </c>
      <c r="P23" s="126">
        <v>5.4</v>
      </c>
      <c r="Q23" s="126">
        <v>51.300000000000004</v>
      </c>
      <c r="R23" s="126">
        <v>75.2</v>
      </c>
      <c r="S23" s="126">
        <v>84</v>
      </c>
      <c r="T23" s="126">
        <v>9.4</v>
      </c>
      <c r="U23" s="128">
        <v>14050</v>
      </c>
      <c r="V23" s="126">
        <v>13.3</v>
      </c>
      <c r="W23" s="126">
        <v>5.2</v>
      </c>
      <c r="X23" s="126">
        <v>56.500000000000007</v>
      </c>
      <c r="Y23" s="126">
        <v>75.099999999999994</v>
      </c>
      <c r="Z23" s="126">
        <v>81.5</v>
      </c>
      <c r="AA23" s="126" t="s">
        <v>133</v>
      </c>
      <c r="AB23" s="128" t="s">
        <v>133</v>
      </c>
      <c r="AC23" s="126" t="s">
        <v>133</v>
      </c>
      <c r="AD23" s="126" t="s">
        <v>133</v>
      </c>
      <c r="AE23" s="126" t="s">
        <v>133</v>
      </c>
      <c r="AF23" s="126" t="s">
        <v>133</v>
      </c>
      <c r="AG23" s="126" t="s">
        <v>133</v>
      </c>
    </row>
    <row r="24" spans="1:33" x14ac:dyDescent="0.25">
      <c r="A24" t="s">
        <v>99</v>
      </c>
      <c r="B24">
        <v>3</v>
      </c>
      <c r="C24" t="s">
        <v>27</v>
      </c>
      <c r="D24" t="s">
        <v>528</v>
      </c>
      <c r="E24" s="128">
        <v>13440</v>
      </c>
      <c r="F24" s="126">
        <v>4.3999999999999995</v>
      </c>
      <c r="G24" s="128">
        <v>12850</v>
      </c>
      <c r="H24" s="126">
        <v>8.3000000000000007</v>
      </c>
      <c r="I24" s="126">
        <v>8.7000000000000011</v>
      </c>
      <c r="J24" s="126">
        <v>47</v>
      </c>
      <c r="K24" s="126">
        <v>67.800000000000011</v>
      </c>
      <c r="L24" s="126">
        <v>83.100000000000009</v>
      </c>
      <c r="M24" s="126">
        <v>5.1000000000000005</v>
      </c>
      <c r="N24" s="128">
        <v>12755</v>
      </c>
      <c r="O24" s="126">
        <v>9.3000000000000007</v>
      </c>
      <c r="P24" s="126">
        <v>6.6000000000000005</v>
      </c>
      <c r="Q24" s="126">
        <v>53.2</v>
      </c>
      <c r="R24" s="126">
        <v>73.599999999999994</v>
      </c>
      <c r="S24" s="126">
        <v>84.1</v>
      </c>
      <c r="T24" s="126">
        <v>5.6000000000000005</v>
      </c>
      <c r="U24" s="128">
        <v>12695</v>
      </c>
      <c r="V24" s="126">
        <v>10.9</v>
      </c>
      <c r="W24" s="126">
        <v>5.4</v>
      </c>
      <c r="X24" s="126">
        <v>59.3</v>
      </c>
      <c r="Y24" s="126">
        <v>77.100000000000009</v>
      </c>
      <c r="Z24" s="126">
        <v>83.7</v>
      </c>
      <c r="AA24" s="126" t="s">
        <v>133</v>
      </c>
      <c r="AB24" s="128" t="s">
        <v>133</v>
      </c>
      <c r="AC24" s="126" t="s">
        <v>133</v>
      </c>
      <c r="AD24" s="126" t="s">
        <v>133</v>
      </c>
      <c r="AE24" s="126" t="s">
        <v>133</v>
      </c>
      <c r="AF24" s="126" t="s">
        <v>133</v>
      </c>
      <c r="AG24" s="126" t="s">
        <v>133</v>
      </c>
    </row>
    <row r="25" spans="1:33" x14ac:dyDescent="0.25">
      <c r="A25" t="s">
        <v>99</v>
      </c>
      <c r="B25">
        <v>4</v>
      </c>
      <c r="C25" t="s">
        <v>27</v>
      </c>
      <c r="D25" t="s">
        <v>529</v>
      </c>
      <c r="E25" s="128">
        <v>320</v>
      </c>
      <c r="F25" s="126">
        <v>7.8</v>
      </c>
      <c r="G25" s="128">
        <v>295</v>
      </c>
      <c r="H25" s="126">
        <v>6.1</v>
      </c>
      <c r="I25" s="126">
        <v>6.4</v>
      </c>
      <c r="J25" s="126">
        <v>63.7</v>
      </c>
      <c r="K25" s="126">
        <v>70.5</v>
      </c>
      <c r="L25" s="126">
        <v>87.5</v>
      </c>
      <c r="M25" s="126">
        <v>8.1</v>
      </c>
      <c r="N25" s="128">
        <v>295</v>
      </c>
      <c r="O25" s="126">
        <v>9.1999999999999993</v>
      </c>
      <c r="P25" s="126">
        <v>5.4</v>
      </c>
      <c r="Q25" s="126">
        <v>62.2</v>
      </c>
      <c r="R25" s="126">
        <v>78.2</v>
      </c>
      <c r="S25" s="126">
        <v>85.399999999999991</v>
      </c>
      <c r="T25" s="126">
        <v>8.7000000000000011</v>
      </c>
      <c r="U25" s="128">
        <v>290</v>
      </c>
      <c r="V25" s="126">
        <v>10.6</v>
      </c>
      <c r="W25" s="126">
        <v>7.2000000000000011</v>
      </c>
      <c r="X25" s="126">
        <v>69.5</v>
      </c>
      <c r="Y25" s="126">
        <v>78.8</v>
      </c>
      <c r="Z25" s="126">
        <v>82.2</v>
      </c>
      <c r="AA25" s="126" t="s">
        <v>133</v>
      </c>
      <c r="AB25" s="128" t="s">
        <v>133</v>
      </c>
      <c r="AC25" s="126" t="s">
        <v>133</v>
      </c>
      <c r="AD25" s="126" t="s">
        <v>133</v>
      </c>
      <c r="AE25" s="126" t="s">
        <v>133</v>
      </c>
      <c r="AF25" s="126" t="s">
        <v>133</v>
      </c>
      <c r="AG25" s="126" t="s">
        <v>133</v>
      </c>
    </row>
    <row r="26" spans="1:33" x14ac:dyDescent="0.25">
      <c r="A26" t="s">
        <v>99</v>
      </c>
      <c r="B26">
        <v>5</v>
      </c>
      <c r="C26" t="s">
        <v>27</v>
      </c>
      <c r="D26" t="s">
        <v>530</v>
      </c>
      <c r="E26" s="128">
        <v>1170</v>
      </c>
      <c r="F26" s="126">
        <v>6.2</v>
      </c>
      <c r="G26" s="128">
        <v>1100</v>
      </c>
      <c r="H26" s="126">
        <v>10.5</v>
      </c>
      <c r="I26" s="126">
        <v>9.3000000000000007</v>
      </c>
      <c r="J26" s="126">
        <v>60.199999999999996</v>
      </c>
      <c r="K26" s="126">
        <v>71.099999999999994</v>
      </c>
      <c r="L26" s="126">
        <v>80.2</v>
      </c>
      <c r="M26" s="126">
        <v>6.9</v>
      </c>
      <c r="N26" s="128">
        <v>1090</v>
      </c>
      <c r="O26" s="126">
        <v>10.7</v>
      </c>
      <c r="P26" s="126">
        <v>7.1000000000000005</v>
      </c>
      <c r="Q26" s="126">
        <v>61.4</v>
      </c>
      <c r="R26" s="126">
        <v>74.5</v>
      </c>
      <c r="S26" s="126">
        <v>82.100000000000009</v>
      </c>
      <c r="T26" s="126">
        <v>7.1000000000000005</v>
      </c>
      <c r="U26" s="128">
        <v>1085</v>
      </c>
      <c r="V26" s="126">
        <v>10.8</v>
      </c>
      <c r="W26" s="126">
        <v>6.3</v>
      </c>
      <c r="X26" s="126">
        <v>68.100000000000009</v>
      </c>
      <c r="Y26" s="126">
        <v>78.100000000000009</v>
      </c>
      <c r="Z26" s="126">
        <v>83</v>
      </c>
      <c r="AA26" s="126" t="s">
        <v>133</v>
      </c>
      <c r="AB26" s="128" t="s">
        <v>133</v>
      </c>
      <c r="AC26" s="126" t="s">
        <v>133</v>
      </c>
      <c r="AD26" s="126" t="s">
        <v>133</v>
      </c>
      <c r="AE26" s="126" t="s">
        <v>133</v>
      </c>
      <c r="AF26" s="126" t="s">
        <v>133</v>
      </c>
      <c r="AG26" s="126" t="s">
        <v>133</v>
      </c>
    </row>
    <row r="27" spans="1:33" x14ac:dyDescent="0.25">
      <c r="A27" t="s">
        <v>99</v>
      </c>
      <c r="B27">
        <v>6</v>
      </c>
      <c r="C27" t="s">
        <v>27</v>
      </c>
      <c r="D27" t="s">
        <v>531</v>
      </c>
      <c r="E27" s="128">
        <v>4105</v>
      </c>
      <c r="F27" s="126">
        <v>4.7</v>
      </c>
      <c r="G27" s="128">
        <v>3910</v>
      </c>
      <c r="H27" s="126">
        <v>7.3999999999999995</v>
      </c>
      <c r="I27" s="126">
        <v>7.6</v>
      </c>
      <c r="J27" s="126">
        <v>45.800000000000004</v>
      </c>
      <c r="K27" s="126">
        <v>68.2</v>
      </c>
      <c r="L27" s="126">
        <v>85</v>
      </c>
      <c r="M27" s="126">
        <v>5.5</v>
      </c>
      <c r="N27" s="128">
        <v>3880</v>
      </c>
      <c r="O27" s="126">
        <v>8.7999999999999989</v>
      </c>
      <c r="P27" s="126">
        <v>5.2</v>
      </c>
      <c r="Q27" s="126">
        <v>56.400000000000006</v>
      </c>
      <c r="R27" s="126">
        <v>75.5</v>
      </c>
      <c r="S27" s="126">
        <v>86</v>
      </c>
      <c r="T27" s="126">
        <v>6.2</v>
      </c>
      <c r="U27" s="128">
        <v>3850</v>
      </c>
      <c r="V27" s="126">
        <v>10.8</v>
      </c>
      <c r="W27" s="126">
        <v>5.7</v>
      </c>
      <c r="X27" s="126">
        <v>62.9</v>
      </c>
      <c r="Y27" s="126">
        <v>77.7</v>
      </c>
      <c r="Z27" s="126">
        <v>83.5</v>
      </c>
      <c r="AA27" s="126" t="s">
        <v>133</v>
      </c>
      <c r="AB27" s="128" t="s">
        <v>133</v>
      </c>
      <c r="AC27" s="126" t="s">
        <v>133</v>
      </c>
      <c r="AD27" s="126" t="s">
        <v>133</v>
      </c>
      <c r="AE27" s="126" t="s">
        <v>133</v>
      </c>
      <c r="AF27" s="126" t="s">
        <v>133</v>
      </c>
      <c r="AG27" s="126" t="s">
        <v>133</v>
      </c>
    </row>
    <row r="28" spans="1:33" x14ac:dyDescent="0.25">
      <c r="A28" t="s">
        <v>99</v>
      </c>
      <c r="B28">
        <v>7</v>
      </c>
      <c r="C28" t="s">
        <v>27</v>
      </c>
      <c r="D28" t="s">
        <v>532</v>
      </c>
      <c r="E28" s="128">
        <v>1525</v>
      </c>
      <c r="F28" s="126">
        <v>4.7</v>
      </c>
      <c r="G28" s="128">
        <v>1455</v>
      </c>
      <c r="H28" s="126">
        <v>9.5</v>
      </c>
      <c r="I28" s="126">
        <v>5.8000000000000007</v>
      </c>
      <c r="J28" s="126">
        <v>51.2</v>
      </c>
      <c r="K28" s="126">
        <v>72.3</v>
      </c>
      <c r="L28" s="126">
        <v>84.7</v>
      </c>
      <c r="M28" s="126">
        <v>5.7</v>
      </c>
      <c r="N28" s="128">
        <v>1440</v>
      </c>
      <c r="O28" s="126">
        <v>10.3</v>
      </c>
      <c r="P28" s="126">
        <v>6.3</v>
      </c>
      <c r="Q28" s="126">
        <v>65.2</v>
      </c>
      <c r="R28" s="126">
        <v>78.3</v>
      </c>
      <c r="S28" s="126">
        <v>83.399999999999991</v>
      </c>
      <c r="T28" s="126">
        <v>6</v>
      </c>
      <c r="U28" s="128">
        <v>1435</v>
      </c>
      <c r="V28" s="126">
        <v>12.5</v>
      </c>
      <c r="W28" s="126">
        <v>4.5</v>
      </c>
      <c r="X28" s="126">
        <v>68.600000000000009</v>
      </c>
      <c r="Y28" s="126">
        <v>79.2</v>
      </c>
      <c r="Z28" s="126">
        <v>83</v>
      </c>
      <c r="AA28" s="126" t="s">
        <v>133</v>
      </c>
      <c r="AB28" s="128" t="s">
        <v>133</v>
      </c>
      <c r="AC28" s="126" t="s">
        <v>133</v>
      </c>
      <c r="AD28" s="126" t="s">
        <v>133</v>
      </c>
      <c r="AE28" s="126" t="s">
        <v>133</v>
      </c>
      <c r="AF28" s="126" t="s">
        <v>133</v>
      </c>
      <c r="AG28" s="126" t="s">
        <v>133</v>
      </c>
    </row>
    <row r="29" spans="1:33" x14ac:dyDescent="0.25">
      <c r="A29" t="s">
        <v>99</v>
      </c>
      <c r="B29">
        <v>8</v>
      </c>
      <c r="C29" t="s">
        <v>27</v>
      </c>
      <c r="D29" t="s">
        <v>533</v>
      </c>
      <c r="E29" s="128">
        <v>2995</v>
      </c>
      <c r="F29" s="126">
        <v>7.1000000000000005</v>
      </c>
      <c r="G29" s="128">
        <v>2785</v>
      </c>
      <c r="H29" s="126">
        <v>10.100000000000001</v>
      </c>
      <c r="I29" s="126">
        <v>12.2</v>
      </c>
      <c r="J29" s="126">
        <v>58.9</v>
      </c>
      <c r="K29" s="126">
        <v>69.800000000000011</v>
      </c>
      <c r="L29" s="126">
        <v>77.7</v>
      </c>
      <c r="M29" s="126">
        <v>7.9</v>
      </c>
      <c r="N29" s="128">
        <v>2760</v>
      </c>
      <c r="O29" s="126">
        <v>12.1</v>
      </c>
      <c r="P29" s="126">
        <v>10.8</v>
      </c>
      <c r="Q29" s="126">
        <v>65.600000000000009</v>
      </c>
      <c r="R29" s="126">
        <v>73.5</v>
      </c>
      <c r="S29" s="126">
        <v>77.2</v>
      </c>
      <c r="T29" s="126">
        <v>8.3000000000000007</v>
      </c>
      <c r="U29" s="128">
        <v>2750</v>
      </c>
      <c r="V29" s="126">
        <v>14.799999999999999</v>
      </c>
      <c r="W29" s="126">
        <v>8.7999999999999989</v>
      </c>
      <c r="X29" s="126">
        <v>67.400000000000006</v>
      </c>
      <c r="Y29" s="126">
        <v>73.599999999999994</v>
      </c>
      <c r="Z29" s="126">
        <v>76.400000000000006</v>
      </c>
      <c r="AA29" s="126" t="s">
        <v>133</v>
      </c>
      <c r="AB29" s="128" t="s">
        <v>133</v>
      </c>
      <c r="AC29" s="126" t="s">
        <v>133</v>
      </c>
      <c r="AD29" s="126" t="s">
        <v>133</v>
      </c>
      <c r="AE29" s="126" t="s">
        <v>133</v>
      </c>
      <c r="AF29" s="126" t="s">
        <v>133</v>
      </c>
      <c r="AG29" s="126" t="s">
        <v>133</v>
      </c>
    </row>
    <row r="30" spans="1:33" x14ac:dyDescent="0.25">
      <c r="A30" t="s">
        <v>99</v>
      </c>
      <c r="B30">
        <v>9</v>
      </c>
      <c r="C30" t="s">
        <v>27</v>
      </c>
      <c r="D30" t="s">
        <v>534</v>
      </c>
      <c r="E30" s="128">
        <v>1615</v>
      </c>
      <c r="F30" s="126">
        <v>8.4</v>
      </c>
      <c r="G30" s="128">
        <v>1480</v>
      </c>
      <c r="H30" s="126">
        <v>9.6</v>
      </c>
      <c r="I30" s="126">
        <v>8.7000000000000011</v>
      </c>
      <c r="J30" s="126">
        <v>59.4</v>
      </c>
      <c r="K30" s="126">
        <v>72.3</v>
      </c>
      <c r="L30" s="126">
        <v>81.7</v>
      </c>
      <c r="M30" s="126">
        <v>9</v>
      </c>
      <c r="N30" s="128">
        <v>1465</v>
      </c>
      <c r="O30" s="126">
        <v>11.3</v>
      </c>
      <c r="P30" s="126">
        <v>8.9</v>
      </c>
      <c r="Q30" s="126">
        <v>63.4</v>
      </c>
      <c r="R30" s="126">
        <v>73.900000000000006</v>
      </c>
      <c r="S30" s="126">
        <v>79.900000000000006</v>
      </c>
      <c r="T30" s="126">
        <v>9.6</v>
      </c>
      <c r="U30" s="128">
        <v>1460</v>
      </c>
      <c r="V30" s="126">
        <v>13.4</v>
      </c>
      <c r="W30" s="126">
        <v>6.8000000000000007</v>
      </c>
      <c r="X30" s="126">
        <v>68</v>
      </c>
      <c r="Y30" s="126">
        <v>76.099999999999994</v>
      </c>
      <c r="Z30" s="126">
        <v>79.800000000000011</v>
      </c>
      <c r="AA30" s="126" t="s">
        <v>133</v>
      </c>
      <c r="AB30" s="128" t="s">
        <v>133</v>
      </c>
      <c r="AC30" s="126" t="s">
        <v>133</v>
      </c>
      <c r="AD30" s="126" t="s">
        <v>133</v>
      </c>
      <c r="AE30" s="126" t="s">
        <v>133</v>
      </c>
      <c r="AF30" s="126" t="s">
        <v>133</v>
      </c>
      <c r="AG30" s="126" t="s">
        <v>133</v>
      </c>
    </row>
    <row r="31" spans="1:33" x14ac:dyDescent="0.25">
      <c r="A31" t="s">
        <v>99</v>
      </c>
      <c r="B31" t="s">
        <v>28</v>
      </c>
      <c r="C31" t="s">
        <v>27</v>
      </c>
      <c r="D31" t="s">
        <v>535</v>
      </c>
      <c r="E31" s="128">
        <v>1035</v>
      </c>
      <c r="F31" s="126">
        <v>7.9</v>
      </c>
      <c r="G31" s="128">
        <v>955</v>
      </c>
      <c r="H31" s="126">
        <v>8</v>
      </c>
      <c r="I31" s="126">
        <v>6.8000000000000007</v>
      </c>
      <c r="J31" s="126">
        <v>39.4</v>
      </c>
      <c r="K31" s="126">
        <v>66</v>
      </c>
      <c r="L31" s="126">
        <v>85.2</v>
      </c>
      <c r="M31" s="126">
        <v>8.6000000000000014</v>
      </c>
      <c r="N31" s="128">
        <v>945</v>
      </c>
      <c r="O31" s="126">
        <v>8.4</v>
      </c>
      <c r="P31" s="126">
        <v>7.1000000000000005</v>
      </c>
      <c r="Q31" s="126">
        <v>46.900000000000006</v>
      </c>
      <c r="R31" s="126">
        <v>69.900000000000006</v>
      </c>
      <c r="S31" s="126">
        <v>84.6</v>
      </c>
      <c r="T31" s="126">
        <v>9.6</v>
      </c>
      <c r="U31" s="128">
        <v>935</v>
      </c>
      <c r="V31" s="126">
        <v>13.5</v>
      </c>
      <c r="W31" s="126">
        <v>5.7</v>
      </c>
      <c r="X31" s="126">
        <v>61.3</v>
      </c>
      <c r="Y31" s="126">
        <v>75.2</v>
      </c>
      <c r="Z31" s="126">
        <v>80.800000000000011</v>
      </c>
      <c r="AA31" s="126" t="s">
        <v>133</v>
      </c>
      <c r="AB31" s="128" t="s">
        <v>133</v>
      </c>
      <c r="AC31" s="126" t="s">
        <v>133</v>
      </c>
      <c r="AD31" s="126" t="s">
        <v>133</v>
      </c>
      <c r="AE31" s="126" t="s">
        <v>133</v>
      </c>
      <c r="AF31" s="126" t="s">
        <v>133</v>
      </c>
      <c r="AG31" s="126" t="s">
        <v>133</v>
      </c>
    </row>
    <row r="32" spans="1:33" x14ac:dyDescent="0.25">
      <c r="A32" t="s">
        <v>99</v>
      </c>
      <c r="B32" t="s">
        <v>29</v>
      </c>
      <c r="C32" t="s">
        <v>27</v>
      </c>
      <c r="D32" t="s">
        <v>536</v>
      </c>
      <c r="E32" s="128">
        <v>11525</v>
      </c>
      <c r="F32" s="126">
        <v>5.5</v>
      </c>
      <c r="G32" s="128">
        <v>10885</v>
      </c>
      <c r="H32" s="126">
        <v>9</v>
      </c>
      <c r="I32" s="126">
        <v>9.6</v>
      </c>
      <c r="J32" s="126">
        <v>55.1</v>
      </c>
      <c r="K32" s="126">
        <v>71.7</v>
      </c>
      <c r="L32" s="126">
        <v>81.400000000000006</v>
      </c>
      <c r="M32" s="126">
        <v>5.9</v>
      </c>
      <c r="N32" s="128">
        <v>10845</v>
      </c>
      <c r="O32" s="126">
        <v>9.5</v>
      </c>
      <c r="P32" s="126">
        <v>7.3</v>
      </c>
      <c r="Q32" s="126">
        <v>60.699999999999996</v>
      </c>
      <c r="R32" s="126">
        <v>77.100000000000009</v>
      </c>
      <c r="S32" s="126">
        <v>83.100000000000009</v>
      </c>
      <c r="T32" s="126">
        <v>6.2</v>
      </c>
      <c r="U32" s="128">
        <v>10810</v>
      </c>
      <c r="V32" s="126">
        <v>10.7</v>
      </c>
      <c r="W32" s="126">
        <v>6.9</v>
      </c>
      <c r="X32" s="126">
        <v>65.400000000000006</v>
      </c>
      <c r="Y32" s="126">
        <v>78.3</v>
      </c>
      <c r="Z32" s="126">
        <v>82.4</v>
      </c>
      <c r="AA32" s="126" t="s">
        <v>133</v>
      </c>
      <c r="AB32" s="128" t="s">
        <v>133</v>
      </c>
      <c r="AC32" s="126" t="s">
        <v>133</v>
      </c>
      <c r="AD32" s="126" t="s">
        <v>133</v>
      </c>
      <c r="AE32" s="126" t="s">
        <v>133</v>
      </c>
      <c r="AF32" s="126" t="s">
        <v>133</v>
      </c>
      <c r="AG32" s="126" t="s">
        <v>133</v>
      </c>
    </row>
    <row r="33" spans="1:33" x14ac:dyDescent="0.25">
      <c r="A33" t="s">
        <v>99</v>
      </c>
      <c r="B33" t="s">
        <v>30</v>
      </c>
      <c r="C33" t="s">
        <v>27</v>
      </c>
      <c r="D33" t="s">
        <v>537</v>
      </c>
      <c r="E33" s="128">
        <v>6355</v>
      </c>
      <c r="F33" s="126">
        <v>5</v>
      </c>
      <c r="G33" s="128">
        <v>6040</v>
      </c>
      <c r="H33" s="126">
        <v>9</v>
      </c>
      <c r="I33" s="126">
        <v>11.3</v>
      </c>
      <c r="J33" s="126">
        <v>45.1</v>
      </c>
      <c r="K33" s="126">
        <v>66.100000000000009</v>
      </c>
      <c r="L33" s="126">
        <v>79.7</v>
      </c>
      <c r="M33" s="126">
        <v>6.1</v>
      </c>
      <c r="N33" s="128">
        <v>5970</v>
      </c>
      <c r="O33" s="126">
        <v>12</v>
      </c>
      <c r="P33" s="126">
        <v>10.3</v>
      </c>
      <c r="Q33" s="126">
        <v>63.7</v>
      </c>
      <c r="R33" s="126">
        <v>73.3</v>
      </c>
      <c r="S33" s="126">
        <v>77.7</v>
      </c>
      <c r="T33" s="126">
        <v>6.6000000000000005</v>
      </c>
      <c r="U33" s="128">
        <v>5935</v>
      </c>
      <c r="V33" s="126">
        <v>13.900000000000002</v>
      </c>
      <c r="W33" s="126">
        <v>8.3000000000000007</v>
      </c>
      <c r="X33" s="126">
        <v>68.5</v>
      </c>
      <c r="Y33" s="126">
        <v>75.099999999999994</v>
      </c>
      <c r="Z33" s="126">
        <v>77.8</v>
      </c>
      <c r="AA33" s="126" t="s">
        <v>133</v>
      </c>
      <c r="AB33" s="128" t="s">
        <v>133</v>
      </c>
      <c r="AC33" s="126" t="s">
        <v>133</v>
      </c>
      <c r="AD33" s="126" t="s">
        <v>133</v>
      </c>
      <c r="AE33" s="126" t="s">
        <v>133</v>
      </c>
      <c r="AF33" s="126" t="s">
        <v>133</v>
      </c>
      <c r="AG33" s="126" t="s">
        <v>133</v>
      </c>
    </row>
    <row r="34" spans="1:33" x14ac:dyDescent="0.25">
      <c r="A34" t="s">
        <v>99</v>
      </c>
      <c r="B34" t="s">
        <v>31</v>
      </c>
      <c r="C34" t="s">
        <v>27</v>
      </c>
      <c r="D34" t="s">
        <v>538</v>
      </c>
      <c r="E34" s="128">
        <v>13140</v>
      </c>
      <c r="F34" s="126">
        <v>8.4</v>
      </c>
      <c r="G34" s="128">
        <v>12040</v>
      </c>
      <c r="H34" s="126">
        <v>10</v>
      </c>
      <c r="I34" s="126">
        <v>10.4</v>
      </c>
      <c r="J34" s="126">
        <v>66.5</v>
      </c>
      <c r="K34" s="126">
        <v>74.7</v>
      </c>
      <c r="L34" s="126">
        <v>79.600000000000009</v>
      </c>
      <c r="M34" s="126">
        <v>8.9</v>
      </c>
      <c r="N34" s="128">
        <v>11975</v>
      </c>
      <c r="O34" s="126">
        <v>11</v>
      </c>
      <c r="P34" s="126">
        <v>8.7000000000000011</v>
      </c>
      <c r="Q34" s="126">
        <v>70.2</v>
      </c>
      <c r="R34" s="126">
        <v>77.600000000000009</v>
      </c>
      <c r="S34" s="126">
        <v>80.300000000000011</v>
      </c>
      <c r="T34" s="126">
        <v>9.1</v>
      </c>
      <c r="U34" s="128">
        <v>11950</v>
      </c>
      <c r="V34" s="126">
        <v>12.3</v>
      </c>
      <c r="W34" s="126">
        <v>6.8000000000000007</v>
      </c>
      <c r="X34" s="126">
        <v>73</v>
      </c>
      <c r="Y34" s="126">
        <v>78.900000000000006</v>
      </c>
      <c r="Z34" s="126">
        <v>80.800000000000011</v>
      </c>
      <c r="AA34" s="126" t="s">
        <v>133</v>
      </c>
      <c r="AB34" s="128" t="s">
        <v>133</v>
      </c>
      <c r="AC34" s="126" t="s">
        <v>133</v>
      </c>
      <c r="AD34" s="126" t="s">
        <v>133</v>
      </c>
      <c r="AE34" s="126" t="s">
        <v>133</v>
      </c>
      <c r="AF34" s="126" t="s">
        <v>133</v>
      </c>
      <c r="AG34" s="126" t="s">
        <v>133</v>
      </c>
    </row>
    <row r="35" spans="1:33" x14ac:dyDescent="0.25">
      <c r="A35" t="s">
        <v>99</v>
      </c>
      <c r="B35" t="s">
        <v>32</v>
      </c>
      <c r="C35" t="s">
        <v>27</v>
      </c>
      <c r="D35" t="s">
        <v>539</v>
      </c>
      <c r="E35" s="128">
        <v>4125</v>
      </c>
      <c r="F35" s="126">
        <v>5.2</v>
      </c>
      <c r="G35" s="128">
        <v>3910</v>
      </c>
      <c r="H35" s="126">
        <v>9.4</v>
      </c>
      <c r="I35" s="126">
        <v>12.2</v>
      </c>
      <c r="J35" s="126">
        <v>66.8</v>
      </c>
      <c r="K35" s="126">
        <v>73.8</v>
      </c>
      <c r="L35" s="126">
        <v>78.400000000000006</v>
      </c>
      <c r="M35" s="126">
        <v>5.5</v>
      </c>
      <c r="N35" s="128">
        <v>3895</v>
      </c>
      <c r="O35" s="126">
        <v>10</v>
      </c>
      <c r="P35" s="126">
        <v>10.4</v>
      </c>
      <c r="Q35" s="126">
        <v>69.2</v>
      </c>
      <c r="R35" s="126">
        <v>76.400000000000006</v>
      </c>
      <c r="S35" s="126">
        <v>79.5</v>
      </c>
      <c r="T35" s="126">
        <v>5.6000000000000005</v>
      </c>
      <c r="U35" s="128">
        <v>3895</v>
      </c>
      <c r="V35" s="126">
        <v>11.200000000000001</v>
      </c>
      <c r="W35" s="126">
        <v>7.9</v>
      </c>
      <c r="X35" s="126">
        <v>72.2</v>
      </c>
      <c r="Y35" s="126">
        <v>78.7</v>
      </c>
      <c r="Z35" s="126">
        <v>81</v>
      </c>
      <c r="AA35" s="126" t="s">
        <v>133</v>
      </c>
      <c r="AB35" s="128" t="s">
        <v>133</v>
      </c>
      <c r="AC35" s="126" t="s">
        <v>133</v>
      </c>
      <c r="AD35" s="126" t="s">
        <v>133</v>
      </c>
      <c r="AE35" s="126" t="s">
        <v>133</v>
      </c>
      <c r="AF35" s="126" t="s">
        <v>133</v>
      </c>
      <c r="AG35" s="126" t="s">
        <v>133</v>
      </c>
    </row>
    <row r="36" spans="1:33" x14ac:dyDescent="0.25">
      <c r="A36" t="s">
        <v>99</v>
      </c>
      <c r="B36" t="s">
        <v>27</v>
      </c>
      <c r="C36" t="s">
        <v>27</v>
      </c>
      <c r="D36" t="s">
        <v>540</v>
      </c>
      <c r="E36" s="128">
        <v>11525</v>
      </c>
      <c r="F36" s="126">
        <v>4.3000000000000007</v>
      </c>
      <c r="G36" s="128">
        <v>11030</v>
      </c>
      <c r="H36" s="126">
        <v>9.6</v>
      </c>
      <c r="I36" s="126">
        <v>9.7000000000000011</v>
      </c>
      <c r="J36" s="126">
        <v>48.1</v>
      </c>
      <c r="K36" s="126">
        <v>67.7</v>
      </c>
      <c r="L36" s="126">
        <v>80.7</v>
      </c>
      <c r="M36" s="126">
        <v>5.2</v>
      </c>
      <c r="N36" s="128">
        <v>10925</v>
      </c>
      <c r="O36" s="126">
        <v>11.4</v>
      </c>
      <c r="P36" s="126">
        <v>8.1</v>
      </c>
      <c r="Q36" s="126">
        <v>60.3</v>
      </c>
      <c r="R36" s="126">
        <v>74.099999999999994</v>
      </c>
      <c r="S36" s="126">
        <v>80.5</v>
      </c>
      <c r="T36" s="126">
        <v>5.6000000000000005</v>
      </c>
      <c r="U36" s="128">
        <v>10885</v>
      </c>
      <c r="V36" s="126">
        <v>13</v>
      </c>
      <c r="W36" s="126">
        <v>6.6000000000000005</v>
      </c>
      <c r="X36" s="126">
        <v>65</v>
      </c>
      <c r="Y36" s="126">
        <v>76.2</v>
      </c>
      <c r="Z36" s="126">
        <v>80.400000000000006</v>
      </c>
      <c r="AA36" s="126" t="s">
        <v>133</v>
      </c>
      <c r="AB36" s="128" t="s">
        <v>133</v>
      </c>
      <c r="AC36" s="126" t="s">
        <v>133</v>
      </c>
      <c r="AD36" s="126" t="s">
        <v>133</v>
      </c>
      <c r="AE36" s="126" t="s">
        <v>133</v>
      </c>
      <c r="AF36" s="126" t="s">
        <v>133</v>
      </c>
      <c r="AG36" s="126" t="s">
        <v>133</v>
      </c>
    </row>
    <row r="37" spans="1:33" x14ac:dyDescent="0.25">
      <c r="A37" t="s">
        <v>99</v>
      </c>
      <c r="B37" t="s">
        <v>33</v>
      </c>
      <c r="C37" t="s">
        <v>27</v>
      </c>
      <c r="D37" t="s">
        <v>541</v>
      </c>
      <c r="E37" s="128">
        <v>6765</v>
      </c>
      <c r="F37" s="126">
        <v>3.8</v>
      </c>
      <c r="G37" s="128">
        <v>6510</v>
      </c>
      <c r="H37" s="126">
        <v>10.4</v>
      </c>
      <c r="I37" s="126">
        <v>9.1</v>
      </c>
      <c r="J37" s="126">
        <v>45</v>
      </c>
      <c r="K37" s="126">
        <v>65.5</v>
      </c>
      <c r="L37" s="126">
        <v>80.5</v>
      </c>
      <c r="M37" s="126">
        <v>4.5999999999999996</v>
      </c>
      <c r="N37" s="128">
        <v>6455</v>
      </c>
      <c r="O37" s="126">
        <v>10.9</v>
      </c>
      <c r="P37" s="126">
        <v>7.3</v>
      </c>
      <c r="Q37" s="126">
        <v>58.199999999999996</v>
      </c>
      <c r="R37" s="126">
        <v>73.900000000000006</v>
      </c>
      <c r="S37" s="126">
        <v>81.800000000000011</v>
      </c>
      <c r="T37" s="126">
        <v>4.8</v>
      </c>
      <c r="U37" s="128">
        <v>6445</v>
      </c>
      <c r="V37" s="126">
        <v>12.9</v>
      </c>
      <c r="W37" s="126">
        <v>6.5</v>
      </c>
      <c r="X37" s="126">
        <v>63.3</v>
      </c>
      <c r="Y37" s="126">
        <v>75.599999999999994</v>
      </c>
      <c r="Z37" s="126">
        <v>80.600000000000009</v>
      </c>
      <c r="AA37" s="126" t="s">
        <v>133</v>
      </c>
      <c r="AB37" s="128" t="s">
        <v>133</v>
      </c>
      <c r="AC37" s="126" t="s">
        <v>133</v>
      </c>
      <c r="AD37" s="126" t="s">
        <v>133</v>
      </c>
      <c r="AE37" s="126" t="s">
        <v>133</v>
      </c>
      <c r="AF37" s="126" t="s">
        <v>133</v>
      </c>
      <c r="AG37" s="126" t="s">
        <v>133</v>
      </c>
    </row>
    <row r="38" spans="1:33" x14ac:dyDescent="0.25">
      <c r="A38" t="s">
        <v>99</v>
      </c>
      <c r="B38" t="s">
        <v>34</v>
      </c>
      <c r="C38" t="s">
        <v>27</v>
      </c>
      <c r="D38" t="s">
        <v>542</v>
      </c>
      <c r="E38" s="128">
        <v>14565</v>
      </c>
      <c r="F38" s="126">
        <v>5.5</v>
      </c>
      <c r="G38" s="128">
        <v>13770</v>
      </c>
      <c r="H38" s="126">
        <v>10.9</v>
      </c>
      <c r="I38" s="126">
        <v>14.100000000000001</v>
      </c>
      <c r="J38" s="126">
        <v>57.2</v>
      </c>
      <c r="K38" s="126">
        <v>67.300000000000011</v>
      </c>
      <c r="L38" s="126">
        <v>75</v>
      </c>
      <c r="M38" s="126">
        <v>6</v>
      </c>
      <c r="N38" s="128">
        <v>13695</v>
      </c>
      <c r="O38" s="126">
        <v>12.2</v>
      </c>
      <c r="P38" s="126">
        <v>11.5</v>
      </c>
      <c r="Q38" s="126">
        <v>63.3</v>
      </c>
      <c r="R38" s="126">
        <v>71.899999999999991</v>
      </c>
      <c r="S38" s="126">
        <v>76.3</v>
      </c>
      <c r="T38" s="126">
        <v>6.2</v>
      </c>
      <c r="U38" s="128">
        <v>13665</v>
      </c>
      <c r="V38" s="126">
        <v>14.100000000000001</v>
      </c>
      <c r="W38" s="126">
        <v>9.6</v>
      </c>
      <c r="X38" s="126">
        <v>65.8</v>
      </c>
      <c r="Y38" s="126">
        <v>73.2</v>
      </c>
      <c r="Z38" s="126">
        <v>76.2</v>
      </c>
      <c r="AA38" s="126" t="s">
        <v>133</v>
      </c>
      <c r="AB38" s="128" t="s">
        <v>133</v>
      </c>
      <c r="AC38" s="126" t="s">
        <v>133</v>
      </c>
      <c r="AD38" s="126" t="s">
        <v>133</v>
      </c>
      <c r="AE38" s="126" t="s">
        <v>133</v>
      </c>
      <c r="AF38" s="126" t="s">
        <v>133</v>
      </c>
      <c r="AG38" s="126" t="s">
        <v>133</v>
      </c>
    </row>
    <row r="39" spans="1:33" x14ac:dyDescent="0.25">
      <c r="A39" t="s">
        <v>99</v>
      </c>
      <c r="B39" t="s">
        <v>35</v>
      </c>
      <c r="C39" t="s">
        <v>27</v>
      </c>
      <c r="D39" t="s">
        <v>543</v>
      </c>
      <c r="E39" s="128">
        <v>6630</v>
      </c>
      <c r="F39" s="126">
        <v>5.7</v>
      </c>
      <c r="G39" s="128">
        <v>6255</v>
      </c>
      <c r="H39" s="126">
        <v>8.3000000000000007</v>
      </c>
      <c r="I39" s="126">
        <v>6.3</v>
      </c>
      <c r="J39" s="126">
        <v>59.699999999999996</v>
      </c>
      <c r="K39" s="126">
        <v>77.8</v>
      </c>
      <c r="L39" s="126">
        <v>85.3</v>
      </c>
      <c r="M39" s="126">
        <v>6.5</v>
      </c>
      <c r="N39" s="128">
        <v>6205</v>
      </c>
      <c r="O39" s="126">
        <v>10.4</v>
      </c>
      <c r="P39" s="126">
        <v>6</v>
      </c>
      <c r="Q39" s="126">
        <v>69.800000000000011</v>
      </c>
      <c r="R39" s="126">
        <v>80.300000000000011</v>
      </c>
      <c r="S39" s="126">
        <v>83.7</v>
      </c>
      <c r="T39" s="126">
        <v>6.8000000000000007</v>
      </c>
      <c r="U39" s="128">
        <v>6180</v>
      </c>
      <c r="V39" s="126">
        <v>11.600000000000001</v>
      </c>
      <c r="W39" s="126">
        <v>4.8</v>
      </c>
      <c r="X39" s="126">
        <v>71.599999999999994</v>
      </c>
      <c r="Y39" s="126">
        <v>81.2</v>
      </c>
      <c r="Z39" s="126">
        <v>83.6</v>
      </c>
      <c r="AA39" s="126" t="s">
        <v>133</v>
      </c>
      <c r="AB39" s="128" t="s">
        <v>133</v>
      </c>
      <c r="AC39" s="126" t="s">
        <v>133</v>
      </c>
      <c r="AD39" s="126" t="s">
        <v>133</v>
      </c>
      <c r="AE39" s="126" t="s">
        <v>133</v>
      </c>
      <c r="AF39" s="126" t="s">
        <v>133</v>
      </c>
      <c r="AG39" s="126" t="s">
        <v>133</v>
      </c>
    </row>
    <row r="40" spans="1:33" x14ac:dyDescent="0.25">
      <c r="A40" t="s">
        <v>99</v>
      </c>
      <c r="B40" t="s">
        <v>36</v>
      </c>
      <c r="C40" t="s">
        <v>27</v>
      </c>
      <c r="D40" t="s">
        <v>544</v>
      </c>
      <c r="E40" s="128">
        <v>3190</v>
      </c>
      <c r="F40" s="126">
        <v>5.9</v>
      </c>
      <c r="G40" s="128">
        <v>3000</v>
      </c>
      <c r="H40" s="126">
        <v>14.000000000000002</v>
      </c>
      <c r="I40" s="126">
        <v>7.3999999999999995</v>
      </c>
      <c r="J40" s="126">
        <v>42.9</v>
      </c>
      <c r="K40" s="126">
        <v>65.600000000000009</v>
      </c>
      <c r="L40" s="126">
        <v>78.600000000000009</v>
      </c>
      <c r="M40" s="126">
        <v>6.6000000000000005</v>
      </c>
      <c r="N40" s="128">
        <v>2980</v>
      </c>
      <c r="O40" s="126">
        <v>15.9</v>
      </c>
      <c r="P40" s="126">
        <v>7.0000000000000009</v>
      </c>
      <c r="Q40" s="126">
        <v>53.2</v>
      </c>
      <c r="R40" s="126">
        <v>69.100000000000009</v>
      </c>
      <c r="S40" s="126">
        <v>77.100000000000009</v>
      </c>
      <c r="T40" s="126">
        <v>7.1000000000000005</v>
      </c>
      <c r="U40" s="128">
        <v>2960</v>
      </c>
      <c r="V40" s="126">
        <v>17.7</v>
      </c>
      <c r="W40" s="126">
        <v>6.9</v>
      </c>
      <c r="X40" s="126">
        <v>55.7</v>
      </c>
      <c r="Y40" s="126">
        <v>69.300000000000011</v>
      </c>
      <c r="Z40" s="126">
        <v>75.400000000000006</v>
      </c>
      <c r="AA40" s="126" t="s">
        <v>133</v>
      </c>
      <c r="AB40" s="128" t="s">
        <v>133</v>
      </c>
      <c r="AC40" s="126" t="s">
        <v>133</v>
      </c>
      <c r="AD40" s="126" t="s">
        <v>133</v>
      </c>
      <c r="AE40" s="126" t="s">
        <v>133</v>
      </c>
      <c r="AF40" s="126" t="s">
        <v>133</v>
      </c>
      <c r="AG40" s="126" t="s">
        <v>133</v>
      </c>
    </row>
    <row r="41" spans="1:33" x14ac:dyDescent="0.25">
      <c r="A41" t="s">
        <v>99</v>
      </c>
      <c r="B41" t="s">
        <v>37</v>
      </c>
      <c r="C41" t="s">
        <v>27</v>
      </c>
      <c r="D41" t="s">
        <v>545</v>
      </c>
      <c r="E41" s="128">
        <v>1265</v>
      </c>
      <c r="F41" s="126">
        <v>6</v>
      </c>
      <c r="G41" s="128">
        <v>1185</v>
      </c>
      <c r="H41" s="126">
        <v>10.100000000000001</v>
      </c>
      <c r="I41" s="126">
        <v>8.7999999999999989</v>
      </c>
      <c r="J41" s="126">
        <v>61</v>
      </c>
      <c r="K41" s="126">
        <v>72</v>
      </c>
      <c r="L41" s="126">
        <v>81.100000000000009</v>
      </c>
      <c r="M41" s="126">
        <v>6.5</v>
      </c>
      <c r="N41" s="128">
        <v>1180</v>
      </c>
      <c r="O41" s="126">
        <v>10.5</v>
      </c>
      <c r="P41" s="126">
        <v>6.9</v>
      </c>
      <c r="Q41" s="126">
        <v>70.599999999999994</v>
      </c>
      <c r="R41" s="126">
        <v>77.600000000000009</v>
      </c>
      <c r="S41" s="126">
        <v>82.600000000000009</v>
      </c>
      <c r="T41" s="126">
        <v>7.2000000000000011</v>
      </c>
      <c r="U41" s="128">
        <v>1170</v>
      </c>
      <c r="V41" s="126">
        <v>12.8</v>
      </c>
      <c r="W41" s="126">
        <v>6.8000000000000007</v>
      </c>
      <c r="X41" s="126">
        <v>71.8</v>
      </c>
      <c r="Y41" s="126">
        <v>78.600000000000009</v>
      </c>
      <c r="Z41" s="126">
        <v>80.5</v>
      </c>
      <c r="AA41" s="126" t="s">
        <v>133</v>
      </c>
      <c r="AB41" s="128" t="s">
        <v>133</v>
      </c>
      <c r="AC41" s="126" t="s">
        <v>133</v>
      </c>
      <c r="AD41" s="126" t="s">
        <v>133</v>
      </c>
      <c r="AE41" s="126" t="s">
        <v>133</v>
      </c>
      <c r="AF41" s="126" t="s">
        <v>133</v>
      </c>
      <c r="AG41" s="126" t="s">
        <v>133</v>
      </c>
    </row>
    <row r="42" spans="1:33" x14ac:dyDescent="0.25">
      <c r="A42" t="s">
        <v>98</v>
      </c>
      <c r="B42">
        <v>1</v>
      </c>
      <c r="C42" t="s">
        <v>27</v>
      </c>
      <c r="D42" t="s">
        <v>546</v>
      </c>
      <c r="E42" s="128">
        <v>3245</v>
      </c>
      <c r="F42" s="126">
        <v>5.3</v>
      </c>
      <c r="G42" s="128">
        <v>3075</v>
      </c>
      <c r="H42" s="126">
        <v>8</v>
      </c>
      <c r="I42" s="126">
        <v>10.8</v>
      </c>
      <c r="J42" s="126">
        <v>59.099999999999994</v>
      </c>
      <c r="K42" s="126">
        <v>69.400000000000006</v>
      </c>
      <c r="L42" s="126">
        <v>81.100000000000009</v>
      </c>
      <c r="M42" s="126">
        <v>5.6000000000000005</v>
      </c>
      <c r="N42" s="128">
        <v>3065</v>
      </c>
      <c r="O42" s="126">
        <v>15.2</v>
      </c>
      <c r="P42" s="126">
        <v>9.1</v>
      </c>
      <c r="Q42" s="126">
        <v>60.9</v>
      </c>
      <c r="R42" s="126">
        <v>71.899999999999991</v>
      </c>
      <c r="S42" s="126">
        <v>75.7</v>
      </c>
      <c r="T42" s="126">
        <v>5.7</v>
      </c>
      <c r="U42" s="128">
        <v>3060</v>
      </c>
      <c r="V42" s="126">
        <v>11.3</v>
      </c>
      <c r="W42" s="126">
        <v>12.3</v>
      </c>
      <c r="X42" s="126">
        <v>61.3</v>
      </c>
      <c r="Y42" s="126">
        <v>72.7</v>
      </c>
      <c r="Z42" s="126">
        <v>76.5</v>
      </c>
      <c r="AA42" s="126" t="s">
        <v>133</v>
      </c>
      <c r="AB42" s="128" t="s">
        <v>133</v>
      </c>
      <c r="AC42" s="126" t="s">
        <v>133</v>
      </c>
      <c r="AD42" s="126" t="s">
        <v>133</v>
      </c>
      <c r="AE42" s="126" t="s">
        <v>133</v>
      </c>
      <c r="AF42" s="126" t="s">
        <v>133</v>
      </c>
      <c r="AG42" s="126" t="s">
        <v>133</v>
      </c>
    </row>
    <row r="43" spans="1:33" x14ac:dyDescent="0.25">
      <c r="A43" t="s">
        <v>98</v>
      </c>
      <c r="B43">
        <v>2</v>
      </c>
      <c r="C43" t="s">
        <v>27</v>
      </c>
      <c r="D43" t="s">
        <v>547</v>
      </c>
      <c r="E43" s="128">
        <v>17035</v>
      </c>
      <c r="F43" s="126">
        <v>7.9</v>
      </c>
      <c r="G43" s="128">
        <v>15680</v>
      </c>
      <c r="H43" s="126">
        <v>9.7000000000000011</v>
      </c>
      <c r="I43" s="126">
        <v>6.4</v>
      </c>
      <c r="J43" s="126">
        <v>54.300000000000004</v>
      </c>
      <c r="K43" s="126">
        <v>73.599999999999994</v>
      </c>
      <c r="L43" s="126">
        <v>83.899999999999991</v>
      </c>
      <c r="M43" s="126">
        <v>8.1</v>
      </c>
      <c r="N43" s="128">
        <v>15655</v>
      </c>
      <c r="O43" s="126">
        <v>11.1</v>
      </c>
      <c r="P43" s="126">
        <v>5.1000000000000005</v>
      </c>
      <c r="Q43" s="126">
        <v>51.9</v>
      </c>
      <c r="R43" s="126">
        <v>75.400000000000006</v>
      </c>
      <c r="S43" s="126">
        <v>83.8</v>
      </c>
      <c r="T43" s="126">
        <v>9</v>
      </c>
      <c r="U43" s="128">
        <v>15500</v>
      </c>
      <c r="V43" s="126">
        <v>13.200000000000001</v>
      </c>
      <c r="W43" s="126">
        <v>5.6000000000000005</v>
      </c>
      <c r="X43" s="126">
        <v>58.099999999999994</v>
      </c>
      <c r="Y43" s="126">
        <v>76</v>
      </c>
      <c r="Z43" s="126">
        <v>81.2</v>
      </c>
      <c r="AA43" s="126" t="s">
        <v>133</v>
      </c>
      <c r="AB43" s="128" t="s">
        <v>133</v>
      </c>
      <c r="AC43" s="126" t="s">
        <v>133</v>
      </c>
      <c r="AD43" s="126" t="s">
        <v>133</v>
      </c>
      <c r="AE43" s="126" t="s">
        <v>133</v>
      </c>
      <c r="AF43" s="126" t="s">
        <v>133</v>
      </c>
      <c r="AG43" s="126" t="s">
        <v>133</v>
      </c>
    </row>
    <row r="44" spans="1:33" x14ac:dyDescent="0.25">
      <c r="A44" t="s">
        <v>98</v>
      </c>
      <c r="B44">
        <v>3</v>
      </c>
      <c r="C44" t="s">
        <v>27</v>
      </c>
      <c r="D44" t="s">
        <v>548</v>
      </c>
      <c r="E44" s="128">
        <v>13840</v>
      </c>
      <c r="F44" s="126">
        <v>3.5000000000000004</v>
      </c>
      <c r="G44" s="128">
        <v>13350</v>
      </c>
      <c r="H44" s="126">
        <v>8.5</v>
      </c>
      <c r="I44" s="126">
        <v>8.7999999999999989</v>
      </c>
      <c r="J44" s="126">
        <v>47.300000000000004</v>
      </c>
      <c r="K44" s="126">
        <v>67.5</v>
      </c>
      <c r="L44" s="126">
        <v>82.800000000000011</v>
      </c>
      <c r="M44" s="126">
        <v>4.1000000000000005</v>
      </c>
      <c r="N44" s="128">
        <v>13275</v>
      </c>
      <c r="O44" s="126">
        <v>9</v>
      </c>
      <c r="P44" s="126">
        <v>6</v>
      </c>
      <c r="Q44" s="126">
        <v>54.300000000000004</v>
      </c>
      <c r="R44" s="126">
        <v>75</v>
      </c>
      <c r="S44" s="126">
        <v>85</v>
      </c>
      <c r="T44" s="126">
        <v>4.5999999999999996</v>
      </c>
      <c r="U44" s="128">
        <v>13210</v>
      </c>
      <c r="V44" s="126">
        <v>10.100000000000001</v>
      </c>
      <c r="W44" s="126">
        <v>6</v>
      </c>
      <c r="X44" s="126">
        <v>60</v>
      </c>
      <c r="Y44" s="126">
        <v>77.400000000000006</v>
      </c>
      <c r="Z44" s="126">
        <v>83.899999999999991</v>
      </c>
      <c r="AA44" s="126" t="s">
        <v>133</v>
      </c>
      <c r="AB44" s="128" t="s">
        <v>133</v>
      </c>
      <c r="AC44" s="126" t="s">
        <v>133</v>
      </c>
      <c r="AD44" s="126" t="s">
        <v>133</v>
      </c>
      <c r="AE44" s="126" t="s">
        <v>133</v>
      </c>
      <c r="AF44" s="126" t="s">
        <v>133</v>
      </c>
      <c r="AG44" s="126" t="s">
        <v>133</v>
      </c>
    </row>
    <row r="45" spans="1:33" x14ac:dyDescent="0.25">
      <c r="A45" t="s">
        <v>98</v>
      </c>
      <c r="B45">
        <v>4</v>
      </c>
      <c r="C45" t="s">
        <v>27</v>
      </c>
      <c r="D45" t="s">
        <v>549</v>
      </c>
      <c r="E45" s="128">
        <v>360</v>
      </c>
      <c r="F45" s="126">
        <v>6.1</v>
      </c>
      <c r="G45" s="128">
        <v>340</v>
      </c>
      <c r="H45" s="126">
        <v>6.8000000000000007</v>
      </c>
      <c r="I45" s="126">
        <v>7.3999999999999995</v>
      </c>
      <c r="J45" s="126">
        <v>63</v>
      </c>
      <c r="K45" s="126">
        <v>69.800000000000011</v>
      </c>
      <c r="L45" s="126">
        <v>85.8</v>
      </c>
      <c r="M45" s="126">
        <v>5.6000000000000005</v>
      </c>
      <c r="N45" s="128">
        <v>340</v>
      </c>
      <c r="O45" s="126">
        <v>9.7000000000000011</v>
      </c>
      <c r="P45" s="126">
        <v>7.9</v>
      </c>
      <c r="Q45" s="126">
        <v>52.900000000000006</v>
      </c>
      <c r="R45" s="126">
        <v>70.899999999999991</v>
      </c>
      <c r="S45" s="126">
        <v>82.4</v>
      </c>
      <c r="T45" s="126">
        <v>6.9</v>
      </c>
      <c r="U45" s="128">
        <v>335</v>
      </c>
      <c r="V45" s="126">
        <v>11.600000000000001</v>
      </c>
      <c r="W45" s="126">
        <v>5.4</v>
      </c>
      <c r="X45" s="126">
        <v>67.800000000000011</v>
      </c>
      <c r="Y45" s="126">
        <v>78.2</v>
      </c>
      <c r="Z45" s="126">
        <v>83</v>
      </c>
      <c r="AA45" s="126" t="s">
        <v>133</v>
      </c>
      <c r="AB45" s="128" t="s">
        <v>133</v>
      </c>
      <c r="AC45" s="126" t="s">
        <v>133</v>
      </c>
      <c r="AD45" s="126" t="s">
        <v>133</v>
      </c>
      <c r="AE45" s="126" t="s">
        <v>133</v>
      </c>
      <c r="AF45" s="126" t="s">
        <v>133</v>
      </c>
      <c r="AG45" s="126" t="s">
        <v>133</v>
      </c>
    </row>
    <row r="46" spans="1:33" x14ac:dyDescent="0.25">
      <c r="A46" t="s">
        <v>98</v>
      </c>
      <c r="B46">
        <v>5</v>
      </c>
      <c r="C46" t="s">
        <v>27</v>
      </c>
      <c r="D46" t="s">
        <v>550</v>
      </c>
      <c r="E46" s="128">
        <v>1125</v>
      </c>
      <c r="F46" s="126">
        <v>5.3</v>
      </c>
      <c r="G46" s="128">
        <v>1065</v>
      </c>
      <c r="H46" s="126">
        <v>11.9</v>
      </c>
      <c r="I46" s="126">
        <v>8.5</v>
      </c>
      <c r="J46" s="126">
        <v>58.099999999999994</v>
      </c>
      <c r="K46" s="126">
        <v>70.399999999999991</v>
      </c>
      <c r="L46" s="126">
        <v>79.5</v>
      </c>
      <c r="M46" s="126">
        <v>5.3</v>
      </c>
      <c r="N46" s="128">
        <v>1065</v>
      </c>
      <c r="O46" s="126">
        <v>11</v>
      </c>
      <c r="P46" s="126">
        <v>6.6000000000000005</v>
      </c>
      <c r="Q46" s="126">
        <v>63</v>
      </c>
      <c r="R46" s="126">
        <v>74.900000000000006</v>
      </c>
      <c r="S46" s="126">
        <v>82.4</v>
      </c>
      <c r="T46" s="126">
        <v>5.7</v>
      </c>
      <c r="U46" s="128">
        <v>1060</v>
      </c>
      <c r="V46" s="126">
        <v>13.200000000000001</v>
      </c>
      <c r="W46" s="126">
        <v>5.1000000000000005</v>
      </c>
      <c r="X46" s="126">
        <v>66.3</v>
      </c>
      <c r="Y46" s="126">
        <v>77.5</v>
      </c>
      <c r="Z46" s="126">
        <v>81.7</v>
      </c>
      <c r="AA46" s="126" t="s">
        <v>133</v>
      </c>
      <c r="AB46" s="128" t="s">
        <v>133</v>
      </c>
      <c r="AC46" s="126" t="s">
        <v>133</v>
      </c>
      <c r="AD46" s="126" t="s">
        <v>133</v>
      </c>
      <c r="AE46" s="126" t="s">
        <v>133</v>
      </c>
      <c r="AF46" s="126" t="s">
        <v>133</v>
      </c>
      <c r="AG46" s="126" t="s">
        <v>133</v>
      </c>
    </row>
    <row r="47" spans="1:33" x14ac:dyDescent="0.25">
      <c r="A47" t="s">
        <v>98</v>
      </c>
      <c r="B47">
        <v>6</v>
      </c>
      <c r="C47" t="s">
        <v>27</v>
      </c>
      <c r="D47" t="s">
        <v>551</v>
      </c>
      <c r="E47" s="128">
        <v>4185</v>
      </c>
      <c r="F47" s="126">
        <v>4</v>
      </c>
      <c r="G47" s="128">
        <v>4015</v>
      </c>
      <c r="H47" s="126">
        <v>8.3000000000000007</v>
      </c>
      <c r="I47" s="126">
        <v>8</v>
      </c>
      <c r="J47" s="126">
        <v>46.2</v>
      </c>
      <c r="K47" s="126">
        <v>68.7</v>
      </c>
      <c r="L47" s="126">
        <v>83.8</v>
      </c>
      <c r="M47" s="126">
        <v>4.5</v>
      </c>
      <c r="N47" s="128">
        <v>3995</v>
      </c>
      <c r="O47" s="126">
        <v>9.9</v>
      </c>
      <c r="P47" s="126">
        <v>5.4</v>
      </c>
      <c r="Q47" s="126">
        <v>57.400000000000006</v>
      </c>
      <c r="R47" s="126">
        <v>75</v>
      </c>
      <c r="S47" s="126">
        <v>84.7</v>
      </c>
      <c r="T47" s="126">
        <v>4.8</v>
      </c>
      <c r="U47" s="128">
        <v>3980</v>
      </c>
      <c r="V47" s="126">
        <v>11</v>
      </c>
      <c r="W47" s="126">
        <v>5.5</v>
      </c>
      <c r="X47" s="126">
        <v>64.2</v>
      </c>
      <c r="Y47" s="126">
        <v>77.5</v>
      </c>
      <c r="Z47" s="126">
        <v>83.399999999999991</v>
      </c>
      <c r="AA47" s="126" t="s">
        <v>133</v>
      </c>
      <c r="AB47" s="128" t="s">
        <v>133</v>
      </c>
      <c r="AC47" s="126" t="s">
        <v>133</v>
      </c>
      <c r="AD47" s="126" t="s">
        <v>133</v>
      </c>
      <c r="AE47" s="126" t="s">
        <v>133</v>
      </c>
      <c r="AF47" s="126" t="s">
        <v>133</v>
      </c>
      <c r="AG47" s="126" t="s">
        <v>133</v>
      </c>
    </row>
    <row r="48" spans="1:33" x14ac:dyDescent="0.25">
      <c r="A48" t="s">
        <v>98</v>
      </c>
      <c r="B48">
        <v>7</v>
      </c>
      <c r="C48" t="s">
        <v>27</v>
      </c>
      <c r="D48" t="s">
        <v>552</v>
      </c>
      <c r="E48" s="128">
        <v>1525</v>
      </c>
      <c r="F48" s="126">
        <v>4.8</v>
      </c>
      <c r="G48" s="128">
        <v>1450</v>
      </c>
      <c r="H48" s="126">
        <v>9.6</v>
      </c>
      <c r="I48" s="126">
        <v>6.4</v>
      </c>
      <c r="J48" s="126">
        <v>53.1</v>
      </c>
      <c r="K48" s="126">
        <v>72.3</v>
      </c>
      <c r="L48" s="126">
        <v>84</v>
      </c>
      <c r="M48" s="126">
        <v>5.9</v>
      </c>
      <c r="N48" s="128">
        <v>1435</v>
      </c>
      <c r="O48" s="126">
        <v>11.200000000000001</v>
      </c>
      <c r="P48" s="126">
        <v>6</v>
      </c>
      <c r="Q48" s="126">
        <v>66.100000000000009</v>
      </c>
      <c r="R48" s="126">
        <v>77.7</v>
      </c>
      <c r="S48" s="126">
        <v>82.800000000000011</v>
      </c>
      <c r="T48" s="126">
        <v>6.3</v>
      </c>
      <c r="U48" s="128">
        <v>1430</v>
      </c>
      <c r="V48" s="126">
        <v>12.5</v>
      </c>
      <c r="W48" s="126">
        <v>6.2</v>
      </c>
      <c r="X48" s="126">
        <v>69.600000000000009</v>
      </c>
      <c r="Y48" s="126">
        <v>78.3</v>
      </c>
      <c r="Z48" s="126">
        <v>81.400000000000006</v>
      </c>
      <c r="AA48" s="126" t="s">
        <v>133</v>
      </c>
      <c r="AB48" s="128" t="s">
        <v>133</v>
      </c>
      <c r="AC48" s="126" t="s">
        <v>133</v>
      </c>
      <c r="AD48" s="126" t="s">
        <v>133</v>
      </c>
      <c r="AE48" s="126" t="s">
        <v>133</v>
      </c>
      <c r="AF48" s="126" t="s">
        <v>133</v>
      </c>
      <c r="AG48" s="126" t="s">
        <v>133</v>
      </c>
    </row>
    <row r="49" spans="1:33" x14ac:dyDescent="0.25">
      <c r="A49" t="s">
        <v>98</v>
      </c>
      <c r="B49">
        <v>8</v>
      </c>
      <c r="C49" t="s">
        <v>27</v>
      </c>
      <c r="D49" t="s">
        <v>553</v>
      </c>
      <c r="E49" s="128">
        <v>2755</v>
      </c>
      <c r="F49" s="126">
        <v>6.7</v>
      </c>
      <c r="G49" s="128">
        <v>2575</v>
      </c>
      <c r="H49" s="126">
        <v>10.3</v>
      </c>
      <c r="I49" s="126">
        <v>11.9</v>
      </c>
      <c r="J49" s="126">
        <v>59.8</v>
      </c>
      <c r="K49" s="126">
        <v>70.7</v>
      </c>
      <c r="L49" s="126">
        <v>77.8</v>
      </c>
      <c r="M49" s="126">
        <v>7.1000000000000005</v>
      </c>
      <c r="N49" s="128">
        <v>2560</v>
      </c>
      <c r="O49" s="126">
        <v>11.600000000000001</v>
      </c>
      <c r="P49" s="126">
        <v>9.9</v>
      </c>
      <c r="Q49" s="126">
        <v>66.8</v>
      </c>
      <c r="R49" s="126">
        <v>74.7</v>
      </c>
      <c r="S49" s="126">
        <v>78.5</v>
      </c>
      <c r="T49" s="126">
        <v>7.2000000000000011</v>
      </c>
      <c r="U49" s="128">
        <v>2560</v>
      </c>
      <c r="V49" s="126">
        <v>13.3</v>
      </c>
      <c r="W49" s="126">
        <v>9.3000000000000007</v>
      </c>
      <c r="X49" s="126">
        <v>69.2</v>
      </c>
      <c r="Y49" s="126">
        <v>74.900000000000006</v>
      </c>
      <c r="Z49" s="126">
        <v>77.400000000000006</v>
      </c>
      <c r="AA49" s="126" t="s">
        <v>133</v>
      </c>
      <c r="AB49" s="128" t="s">
        <v>133</v>
      </c>
      <c r="AC49" s="126" t="s">
        <v>133</v>
      </c>
      <c r="AD49" s="126" t="s">
        <v>133</v>
      </c>
      <c r="AE49" s="126" t="s">
        <v>133</v>
      </c>
      <c r="AF49" s="126" t="s">
        <v>133</v>
      </c>
      <c r="AG49" s="126" t="s">
        <v>133</v>
      </c>
    </row>
    <row r="50" spans="1:33" x14ac:dyDescent="0.25">
      <c r="A50" t="s">
        <v>98</v>
      </c>
      <c r="B50">
        <v>9</v>
      </c>
      <c r="C50" t="s">
        <v>27</v>
      </c>
      <c r="D50" t="s">
        <v>554</v>
      </c>
      <c r="E50" s="128">
        <v>1685</v>
      </c>
      <c r="F50" s="126">
        <v>7.5</v>
      </c>
      <c r="G50" s="128">
        <v>1560</v>
      </c>
      <c r="H50" s="126">
        <v>12.2</v>
      </c>
      <c r="I50" s="126">
        <v>9.1</v>
      </c>
      <c r="J50" s="126">
        <v>58.9</v>
      </c>
      <c r="K50" s="126">
        <v>69.900000000000006</v>
      </c>
      <c r="L50" s="126">
        <v>78.7</v>
      </c>
      <c r="M50" s="126">
        <v>8.1</v>
      </c>
      <c r="N50" s="128">
        <v>1550</v>
      </c>
      <c r="O50" s="126">
        <v>11.8</v>
      </c>
      <c r="P50" s="126">
        <v>7.5</v>
      </c>
      <c r="Q50" s="126">
        <v>64.3</v>
      </c>
      <c r="R50" s="126">
        <v>74.099999999999994</v>
      </c>
      <c r="S50" s="126">
        <v>80.600000000000009</v>
      </c>
      <c r="T50" s="126">
        <v>8.6000000000000014</v>
      </c>
      <c r="U50" s="128">
        <v>1540</v>
      </c>
      <c r="V50" s="126">
        <v>14.499999999999998</v>
      </c>
      <c r="W50" s="126">
        <v>7.5</v>
      </c>
      <c r="X50" s="126">
        <v>66.8</v>
      </c>
      <c r="Y50" s="126">
        <v>74.7</v>
      </c>
      <c r="Z50" s="126">
        <v>78.100000000000009</v>
      </c>
      <c r="AA50" s="126" t="s">
        <v>133</v>
      </c>
      <c r="AB50" s="128" t="s">
        <v>133</v>
      </c>
      <c r="AC50" s="126" t="s">
        <v>133</v>
      </c>
      <c r="AD50" s="126" t="s">
        <v>133</v>
      </c>
      <c r="AE50" s="126" t="s">
        <v>133</v>
      </c>
      <c r="AF50" s="126" t="s">
        <v>133</v>
      </c>
      <c r="AG50" s="126" t="s">
        <v>133</v>
      </c>
    </row>
    <row r="51" spans="1:33" x14ac:dyDescent="0.25">
      <c r="A51" t="s">
        <v>98</v>
      </c>
      <c r="B51" t="s">
        <v>28</v>
      </c>
      <c r="C51" t="s">
        <v>27</v>
      </c>
      <c r="D51" t="s">
        <v>555</v>
      </c>
      <c r="E51" s="128">
        <v>1300</v>
      </c>
      <c r="F51" s="126">
        <v>6.3</v>
      </c>
      <c r="G51" s="128">
        <v>1215</v>
      </c>
      <c r="H51" s="126">
        <v>8.6000000000000014</v>
      </c>
      <c r="I51" s="126">
        <v>6.2</v>
      </c>
      <c r="J51" s="126">
        <v>39.6</v>
      </c>
      <c r="K51" s="126">
        <v>65.5</v>
      </c>
      <c r="L51" s="126">
        <v>85.1</v>
      </c>
      <c r="M51" s="126">
        <v>7.2000000000000011</v>
      </c>
      <c r="N51" s="128">
        <v>1205</v>
      </c>
      <c r="O51" s="126">
        <v>9.9</v>
      </c>
      <c r="P51" s="126">
        <v>7.3</v>
      </c>
      <c r="Q51" s="126">
        <v>44.3</v>
      </c>
      <c r="R51" s="126">
        <v>67.600000000000009</v>
      </c>
      <c r="S51" s="126">
        <v>82.9</v>
      </c>
      <c r="T51" s="126">
        <v>8.4</v>
      </c>
      <c r="U51" s="128">
        <v>1190</v>
      </c>
      <c r="V51" s="126">
        <v>13.600000000000001</v>
      </c>
      <c r="W51" s="126">
        <v>7.2000000000000011</v>
      </c>
      <c r="X51" s="126">
        <v>61</v>
      </c>
      <c r="Y51" s="126">
        <v>74.2</v>
      </c>
      <c r="Z51" s="126">
        <v>79.2</v>
      </c>
      <c r="AA51" s="126" t="s">
        <v>133</v>
      </c>
      <c r="AB51" s="128" t="s">
        <v>133</v>
      </c>
      <c r="AC51" s="126" t="s">
        <v>133</v>
      </c>
      <c r="AD51" s="126" t="s">
        <v>133</v>
      </c>
      <c r="AE51" s="126" t="s">
        <v>133</v>
      </c>
      <c r="AF51" s="126" t="s">
        <v>133</v>
      </c>
      <c r="AG51" s="126" t="s">
        <v>133</v>
      </c>
    </row>
    <row r="52" spans="1:33" x14ac:dyDescent="0.25">
      <c r="A52" t="s">
        <v>98</v>
      </c>
      <c r="B52" t="s">
        <v>29</v>
      </c>
      <c r="C52" t="s">
        <v>27</v>
      </c>
      <c r="D52" t="s">
        <v>556</v>
      </c>
      <c r="E52" s="128">
        <v>12125</v>
      </c>
      <c r="F52" s="126">
        <v>5</v>
      </c>
      <c r="G52" s="128">
        <v>11515</v>
      </c>
      <c r="H52" s="126">
        <v>9.1999999999999993</v>
      </c>
      <c r="I52" s="126">
        <v>9.4</v>
      </c>
      <c r="J52" s="126">
        <v>56.000000000000007</v>
      </c>
      <c r="K52" s="126">
        <v>72</v>
      </c>
      <c r="L52" s="126">
        <v>81.300000000000011</v>
      </c>
      <c r="M52" s="126">
        <v>5.3</v>
      </c>
      <c r="N52" s="128">
        <v>11480</v>
      </c>
      <c r="O52" s="126">
        <v>9.7000000000000011</v>
      </c>
      <c r="P52" s="126">
        <v>6.6000000000000005</v>
      </c>
      <c r="Q52" s="126">
        <v>61.7</v>
      </c>
      <c r="R52" s="126">
        <v>78.3</v>
      </c>
      <c r="S52" s="126">
        <v>83.7</v>
      </c>
      <c r="T52" s="126">
        <v>5.6000000000000005</v>
      </c>
      <c r="U52" s="128">
        <v>11445</v>
      </c>
      <c r="V52" s="126">
        <v>10.7</v>
      </c>
      <c r="W52" s="126">
        <v>6.2</v>
      </c>
      <c r="X52" s="126">
        <v>66.5</v>
      </c>
      <c r="Y52" s="126">
        <v>79.2</v>
      </c>
      <c r="Z52" s="126">
        <v>83.100000000000009</v>
      </c>
      <c r="AA52" s="126" t="s">
        <v>133</v>
      </c>
      <c r="AB52" s="128" t="s">
        <v>133</v>
      </c>
      <c r="AC52" s="126" t="s">
        <v>133</v>
      </c>
      <c r="AD52" s="126" t="s">
        <v>133</v>
      </c>
      <c r="AE52" s="126" t="s">
        <v>133</v>
      </c>
      <c r="AF52" s="126" t="s">
        <v>133</v>
      </c>
      <c r="AG52" s="126" t="s">
        <v>133</v>
      </c>
    </row>
    <row r="53" spans="1:33" x14ac:dyDescent="0.25">
      <c r="A53" t="s">
        <v>98</v>
      </c>
      <c r="B53" t="s">
        <v>30</v>
      </c>
      <c r="C53" t="s">
        <v>27</v>
      </c>
      <c r="D53" t="s">
        <v>557</v>
      </c>
      <c r="E53" s="128">
        <v>6605</v>
      </c>
      <c r="F53" s="126">
        <v>5.1000000000000005</v>
      </c>
      <c r="G53" s="128">
        <v>6265</v>
      </c>
      <c r="H53" s="126">
        <v>10.100000000000001</v>
      </c>
      <c r="I53" s="126">
        <v>12.4</v>
      </c>
      <c r="J53" s="126">
        <v>45.7</v>
      </c>
      <c r="K53" s="126">
        <v>64.7</v>
      </c>
      <c r="L53" s="126">
        <v>77.5</v>
      </c>
      <c r="M53" s="126">
        <v>6.2</v>
      </c>
      <c r="N53" s="128">
        <v>6195</v>
      </c>
      <c r="O53" s="126">
        <v>12.5</v>
      </c>
      <c r="P53" s="126">
        <v>8.6000000000000014</v>
      </c>
      <c r="Q53" s="126">
        <v>65.900000000000006</v>
      </c>
      <c r="R53" s="126">
        <v>74.900000000000006</v>
      </c>
      <c r="S53" s="126">
        <v>79</v>
      </c>
      <c r="T53" s="126">
        <v>6.4</v>
      </c>
      <c r="U53" s="128">
        <v>6175</v>
      </c>
      <c r="V53" s="126">
        <v>11.8</v>
      </c>
      <c r="W53" s="126">
        <v>7.2000000000000011</v>
      </c>
      <c r="X53" s="126">
        <v>72.599999999999994</v>
      </c>
      <c r="Y53" s="126">
        <v>78.600000000000009</v>
      </c>
      <c r="Z53" s="126">
        <v>81</v>
      </c>
      <c r="AA53" s="126" t="s">
        <v>133</v>
      </c>
      <c r="AB53" s="128" t="s">
        <v>133</v>
      </c>
      <c r="AC53" s="126" t="s">
        <v>133</v>
      </c>
      <c r="AD53" s="126" t="s">
        <v>133</v>
      </c>
      <c r="AE53" s="126" t="s">
        <v>133</v>
      </c>
      <c r="AF53" s="126" t="s">
        <v>133</v>
      </c>
      <c r="AG53" s="126" t="s">
        <v>133</v>
      </c>
    </row>
    <row r="54" spans="1:33" x14ac:dyDescent="0.25">
      <c r="A54" t="s">
        <v>98</v>
      </c>
      <c r="B54" t="s">
        <v>31</v>
      </c>
      <c r="C54" t="s">
        <v>27</v>
      </c>
      <c r="D54" t="s">
        <v>558</v>
      </c>
      <c r="E54" s="128">
        <v>12350</v>
      </c>
      <c r="F54" s="126">
        <v>6.9</v>
      </c>
      <c r="G54" s="128">
        <v>11495</v>
      </c>
      <c r="H54" s="126">
        <v>10.6</v>
      </c>
      <c r="I54" s="126">
        <v>10.6</v>
      </c>
      <c r="J54" s="126">
        <v>66.5</v>
      </c>
      <c r="K54" s="126">
        <v>74</v>
      </c>
      <c r="L54" s="126">
        <v>78.900000000000006</v>
      </c>
      <c r="M54" s="126">
        <v>7.3</v>
      </c>
      <c r="N54" s="128">
        <v>11445</v>
      </c>
      <c r="O54" s="126">
        <v>11.600000000000001</v>
      </c>
      <c r="P54" s="126">
        <v>8.1</v>
      </c>
      <c r="Q54" s="126">
        <v>70.7</v>
      </c>
      <c r="R54" s="126">
        <v>77.8</v>
      </c>
      <c r="S54" s="126">
        <v>80.300000000000011</v>
      </c>
      <c r="T54" s="126">
        <v>7.7</v>
      </c>
      <c r="U54" s="128">
        <v>11405</v>
      </c>
      <c r="V54" s="126">
        <v>12.5</v>
      </c>
      <c r="W54" s="126">
        <v>7.0000000000000009</v>
      </c>
      <c r="X54" s="126">
        <v>74</v>
      </c>
      <c r="Y54" s="126">
        <v>78.900000000000006</v>
      </c>
      <c r="Z54" s="126">
        <v>80.5</v>
      </c>
      <c r="AA54" s="126" t="s">
        <v>133</v>
      </c>
      <c r="AB54" s="128" t="s">
        <v>133</v>
      </c>
      <c r="AC54" s="126" t="s">
        <v>133</v>
      </c>
      <c r="AD54" s="126" t="s">
        <v>133</v>
      </c>
      <c r="AE54" s="126" t="s">
        <v>133</v>
      </c>
      <c r="AF54" s="126" t="s">
        <v>133</v>
      </c>
      <c r="AG54" s="126" t="s">
        <v>133</v>
      </c>
    </row>
    <row r="55" spans="1:33" x14ac:dyDescent="0.25">
      <c r="A55" t="s">
        <v>98</v>
      </c>
      <c r="B55" t="s">
        <v>32</v>
      </c>
      <c r="C55" t="s">
        <v>27</v>
      </c>
      <c r="D55" t="s">
        <v>559</v>
      </c>
      <c r="E55" s="128">
        <v>4290</v>
      </c>
      <c r="F55" s="126">
        <v>4.8</v>
      </c>
      <c r="G55" s="128">
        <v>4085</v>
      </c>
      <c r="H55" s="126">
        <v>9.1999999999999993</v>
      </c>
      <c r="I55" s="126">
        <v>13.100000000000001</v>
      </c>
      <c r="J55" s="126">
        <v>66.2</v>
      </c>
      <c r="K55" s="126">
        <v>73.5</v>
      </c>
      <c r="L55" s="126">
        <v>77.7</v>
      </c>
      <c r="M55" s="126">
        <v>5</v>
      </c>
      <c r="N55" s="128">
        <v>4075</v>
      </c>
      <c r="O55" s="126">
        <v>9.8000000000000007</v>
      </c>
      <c r="P55" s="126">
        <v>9.5</v>
      </c>
      <c r="Q55" s="126">
        <v>69.800000000000011</v>
      </c>
      <c r="R55" s="126">
        <v>77.2</v>
      </c>
      <c r="S55" s="126">
        <v>80.7</v>
      </c>
      <c r="T55" s="126">
        <v>5.1000000000000005</v>
      </c>
      <c r="U55" s="128">
        <v>4075</v>
      </c>
      <c r="V55" s="126">
        <v>11.200000000000001</v>
      </c>
      <c r="W55" s="126">
        <v>7.3999999999999995</v>
      </c>
      <c r="X55" s="126">
        <v>72.7</v>
      </c>
      <c r="Y55" s="126">
        <v>79.400000000000006</v>
      </c>
      <c r="Z55" s="126">
        <v>81.400000000000006</v>
      </c>
      <c r="AA55" s="126" t="s">
        <v>133</v>
      </c>
      <c r="AB55" s="128" t="s">
        <v>133</v>
      </c>
      <c r="AC55" s="126" t="s">
        <v>133</v>
      </c>
      <c r="AD55" s="126" t="s">
        <v>133</v>
      </c>
      <c r="AE55" s="126" t="s">
        <v>133</v>
      </c>
      <c r="AF55" s="126" t="s">
        <v>133</v>
      </c>
      <c r="AG55" s="126" t="s">
        <v>133</v>
      </c>
    </row>
    <row r="56" spans="1:33" x14ac:dyDescent="0.25">
      <c r="A56" t="s">
        <v>98</v>
      </c>
      <c r="B56" t="s">
        <v>27</v>
      </c>
      <c r="C56" t="s">
        <v>27</v>
      </c>
      <c r="D56" t="s">
        <v>560</v>
      </c>
      <c r="E56" s="128">
        <v>11255</v>
      </c>
      <c r="F56" s="126">
        <v>3.9</v>
      </c>
      <c r="G56" s="128">
        <v>10820</v>
      </c>
      <c r="H56" s="126">
        <v>11.200000000000001</v>
      </c>
      <c r="I56" s="126">
        <v>10.5</v>
      </c>
      <c r="J56" s="126">
        <v>46.900000000000006</v>
      </c>
      <c r="K56" s="126">
        <v>64.7</v>
      </c>
      <c r="L56" s="126">
        <v>78.3</v>
      </c>
      <c r="M56" s="126">
        <v>4.5</v>
      </c>
      <c r="N56" s="128">
        <v>10755</v>
      </c>
      <c r="O56" s="126">
        <v>12.5</v>
      </c>
      <c r="P56" s="126">
        <v>7.3</v>
      </c>
      <c r="Q56" s="126">
        <v>59.699999999999996</v>
      </c>
      <c r="R56" s="126">
        <v>73.7</v>
      </c>
      <c r="S56" s="126">
        <v>80.100000000000009</v>
      </c>
      <c r="T56" s="126">
        <v>5</v>
      </c>
      <c r="U56" s="128">
        <v>10695</v>
      </c>
      <c r="V56" s="126">
        <v>13.4</v>
      </c>
      <c r="W56" s="126">
        <v>6.7</v>
      </c>
      <c r="X56" s="126">
        <v>65</v>
      </c>
      <c r="Y56" s="126">
        <v>75.900000000000006</v>
      </c>
      <c r="Z56" s="126">
        <v>80</v>
      </c>
      <c r="AA56" s="126" t="s">
        <v>133</v>
      </c>
      <c r="AB56" s="128" t="s">
        <v>133</v>
      </c>
      <c r="AC56" s="126" t="s">
        <v>133</v>
      </c>
      <c r="AD56" s="126" t="s">
        <v>133</v>
      </c>
      <c r="AE56" s="126" t="s">
        <v>133</v>
      </c>
      <c r="AF56" s="126" t="s">
        <v>133</v>
      </c>
      <c r="AG56" s="126" t="s">
        <v>133</v>
      </c>
    </row>
    <row r="57" spans="1:33" x14ac:dyDescent="0.25">
      <c r="A57" t="s">
        <v>98</v>
      </c>
      <c r="B57" t="s">
        <v>33</v>
      </c>
      <c r="C57" t="s">
        <v>27</v>
      </c>
      <c r="D57" t="s">
        <v>561</v>
      </c>
      <c r="E57" s="128">
        <v>6895</v>
      </c>
      <c r="F57" s="126">
        <v>3.6999999999999997</v>
      </c>
      <c r="G57" s="128">
        <v>6640</v>
      </c>
      <c r="H57" s="126">
        <v>10.4</v>
      </c>
      <c r="I57" s="126">
        <v>9.8000000000000007</v>
      </c>
      <c r="J57" s="126">
        <v>44.7</v>
      </c>
      <c r="K57" s="126">
        <v>64.099999999999994</v>
      </c>
      <c r="L57" s="126">
        <v>79.800000000000011</v>
      </c>
      <c r="M57" s="126">
        <v>4.1000000000000005</v>
      </c>
      <c r="N57" s="128">
        <v>6610</v>
      </c>
      <c r="O57" s="126">
        <v>11.4</v>
      </c>
      <c r="P57" s="126">
        <v>7.3999999999999995</v>
      </c>
      <c r="Q57" s="126">
        <v>57.699999999999996</v>
      </c>
      <c r="R57" s="126">
        <v>73.8</v>
      </c>
      <c r="S57" s="126">
        <v>81.2</v>
      </c>
      <c r="T57" s="126">
        <v>4.5</v>
      </c>
      <c r="U57" s="128">
        <v>6585</v>
      </c>
      <c r="V57" s="126">
        <v>12.4</v>
      </c>
      <c r="W57" s="126">
        <v>6.6000000000000005</v>
      </c>
      <c r="X57" s="126">
        <v>64.2</v>
      </c>
      <c r="Y57" s="126">
        <v>76.3</v>
      </c>
      <c r="Z57" s="126">
        <v>81.100000000000009</v>
      </c>
      <c r="AA57" s="126" t="s">
        <v>133</v>
      </c>
      <c r="AB57" s="128" t="s">
        <v>133</v>
      </c>
      <c r="AC57" s="126" t="s">
        <v>133</v>
      </c>
      <c r="AD57" s="126" t="s">
        <v>133</v>
      </c>
      <c r="AE57" s="126" t="s">
        <v>133</v>
      </c>
      <c r="AF57" s="126" t="s">
        <v>133</v>
      </c>
      <c r="AG57" s="126" t="s">
        <v>133</v>
      </c>
    </row>
    <row r="58" spans="1:33" x14ac:dyDescent="0.25">
      <c r="A58" t="s">
        <v>98</v>
      </c>
      <c r="B58" t="s">
        <v>34</v>
      </c>
      <c r="C58" t="s">
        <v>27</v>
      </c>
      <c r="D58" t="s">
        <v>562</v>
      </c>
      <c r="E58" s="128">
        <v>15025</v>
      </c>
      <c r="F58" s="126">
        <v>4.9000000000000004</v>
      </c>
      <c r="G58" s="128">
        <v>14295</v>
      </c>
      <c r="H58" s="126">
        <v>11.5</v>
      </c>
      <c r="I58" s="126">
        <v>14.000000000000002</v>
      </c>
      <c r="J58" s="126">
        <v>57.500000000000007</v>
      </c>
      <c r="K58" s="126">
        <v>66.900000000000006</v>
      </c>
      <c r="L58" s="126">
        <v>74.5</v>
      </c>
      <c r="M58" s="126">
        <v>5.2</v>
      </c>
      <c r="N58" s="128">
        <v>14250</v>
      </c>
      <c r="O58" s="126">
        <v>12.4</v>
      </c>
      <c r="P58" s="126">
        <v>10.9</v>
      </c>
      <c r="Q58" s="126">
        <v>63.6</v>
      </c>
      <c r="R58" s="126">
        <v>72.599999999999994</v>
      </c>
      <c r="S58" s="126">
        <v>76.7</v>
      </c>
      <c r="T58" s="126">
        <v>5.3</v>
      </c>
      <c r="U58" s="128">
        <v>14220</v>
      </c>
      <c r="V58" s="126">
        <v>14.200000000000001</v>
      </c>
      <c r="W58" s="126">
        <v>9.5</v>
      </c>
      <c r="X58" s="126">
        <v>66.7</v>
      </c>
      <c r="Y58" s="126">
        <v>73.599999999999994</v>
      </c>
      <c r="Z58" s="126">
        <v>76.3</v>
      </c>
      <c r="AA58" s="126" t="s">
        <v>133</v>
      </c>
      <c r="AB58" s="128" t="s">
        <v>133</v>
      </c>
      <c r="AC58" s="126" t="s">
        <v>133</v>
      </c>
      <c r="AD58" s="126" t="s">
        <v>133</v>
      </c>
      <c r="AE58" s="126" t="s">
        <v>133</v>
      </c>
      <c r="AF58" s="126" t="s">
        <v>133</v>
      </c>
      <c r="AG58" s="126" t="s">
        <v>133</v>
      </c>
    </row>
    <row r="59" spans="1:33" x14ac:dyDescent="0.25">
      <c r="A59" t="s">
        <v>98</v>
      </c>
      <c r="B59" t="s">
        <v>35</v>
      </c>
      <c r="C59" t="s">
        <v>27</v>
      </c>
      <c r="D59" t="s">
        <v>563</v>
      </c>
      <c r="E59" s="128">
        <v>8010</v>
      </c>
      <c r="F59" s="126">
        <v>5.1000000000000005</v>
      </c>
      <c r="G59" s="128">
        <v>7600</v>
      </c>
      <c r="H59" s="126">
        <v>9</v>
      </c>
      <c r="I59" s="126">
        <v>6.3</v>
      </c>
      <c r="J59" s="126">
        <v>61.6</v>
      </c>
      <c r="K59" s="126">
        <v>78.2</v>
      </c>
      <c r="L59" s="126">
        <v>84.7</v>
      </c>
      <c r="M59" s="126">
        <v>5.6000000000000005</v>
      </c>
      <c r="N59" s="128">
        <v>7565</v>
      </c>
      <c r="O59" s="126">
        <v>10.3</v>
      </c>
      <c r="P59" s="126">
        <v>4.7</v>
      </c>
      <c r="Q59" s="126">
        <v>70.300000000000011</v>
      </c>
      <c r="R59" s="126">
        <v>82</v>
      </c>
      <c r="S59" s="126">
        <v>85</v>
      </c>
      <c r="T59" s="126">
        <v>5.8000000000000007</v>
      </c>
      <c r="U59" s="128">
        <v>7545</v>
      </c>
      <c r="V59" s="126">
        <v>10.7</v>
      </c>
      <c r="W59" s="126">
        <v>5.2</v>
      </c>
      <c r="X59" s="126">
        <v>72.5</v>
      </c>
      <c r="Y59" s="126">
        <v>81.800000000000011</v>
      </c>
      <c r="Z59" s="126">
        <v>84.2</v>
      </c>
      <c r="AA59" s="126" t="s">
        <v>133</v>
      </c>
      <c r="AB59" s="128" t="s">
        <v>133</v>
      </c>
      <c r="AC59" s="126" t="s">
        <v>133</v>
      </c>
      <c r="AD59" s="126" t="s">
        <v>133</v>
      </c>
      <c r="AE59" s="126" t="s">
        <v>133</v>
      </c>
      <c r="AF59" s="126" t="s">
        <v>133</v>
      </c>
      <c r="AG59" s="126" t="s">
        <v>133</v>
      </c>
    </row>
    <row r="60" spans="1:33" x14ac:dyDescent="0.25">
      <c r="A60" t="s">
        <v>98</v>
      </c>
      <c r="B60" t="s">
        <v>36</v>
      </c>
      <c r="C60" t="s">
        <v>27</v>
      </c>
      <c r="D60" t="s">
        <v>564</v>
      </c>
      <c r="E60" s="128">
        <v>3820</v>
      </c>
      <c r="F60" s="126">
        <v>5.6000000000000005</v>
      </c>
      <c r="G60" s="128">
        <v>3605</v>
      </c>
      <c r="H60" s="126">
        <v>14.000000000000002</v>
      </c>
      <c r="I60" s="126">
        <v>7.3</v>
      </c>
      <c r="J60" s="126">
        <v>43</v>
      </c>
      <c r="K60" s="126">
        <v>64.900000000000006</v>
      </c>
      <c r="L60" s="126">
        <v>78.8</v>
      </c>
      <c r="M60" s="126">
        <v>6.5</v>
      </c>
      <c r="N60" s="128">
        <v>3570</v>
      </c>
      <c r="O60" s="126">
        <v>14.899999999999999</v>
      </c>
      <c r="P60" s="126">
        <v>6.3</v>
      </c>
      <c r="Q60" s="126">
        <v>52.1</v>
      </c>
      <c r="R60" s="126">
        <v>70.300000000000011</v>
      </c>
      <c r="S60" s="126">
        <v>78.8</v>
      </c>
      <c r="T60" s="126">
        <v>7.0000000000000009</v>
      </c>
      <c r="U60" s="128">
        <v>3550</v>
      </c>
      <c r="V60" s="126">
        <v>16.8</v>
      </c>
      <c r="W60" s="126">
        <v>6.9</v>
      </c>
      <c r="X60" s="126">
        <v>55.500000000000007</v>
      </c>
      <c r="Y60" s="126">
        <v>70.2</v>
      </c>
      <c r="Z60" s="126">
        <v>76.3</v>
      </c>
      <c r="AA60" s="126" t="s">
        <v>133</v>
      </c>
      <c r="AB60" s="128" t="s">
        <v>133</v>
      </c>
      <c r="AC60" s="126" t="s">
        <v>133</v>
      </c>
      <c r="AD60" s="126" t="s">
        <v>133</v>
      </c>
      <c r="AE60" s="126" t="s">
        <v>133</v>
      </c>
      <c r="AF60" s="126" t="s">
        <v>133</v>
      </c>
      <c r="AG60" s="126" t="s">
        <v>133</v>
      </c>
    </row>
    <row r="61" spans="1:33" x14ac:dyDescent="0.25">
      <c r="A61" t="s">
        <v>98</v>
      </c>
      <c r="B61" t="s">
        <v>37</v>
      </c>
      <c r="C61" t="s">
        <v>27</v>
      </c>
      <c r="D61" t="s">
        <v>565</v>
      </c>
      <c r="E61" s="128">
        <v>1225</v>
      </c>
      <c r="F61" s="126">
        <v>5.7</v>
      </c>
      <c r="G61" s="128">
        <v>1155</v>
      </c>
      <c r="H61" s="126">
        <v>10.9</v>
      </c>
      <c r="I61" s="126">
        <v>9.8000000000000007</v>
      </c>
      <c r="J61" s="126">
        <v>60.099999999999994</v>
      </c>
      <c r="K61" s="126">
        <v>70.2</v>
      </c>
      <c r="L61" s="126">
        <v>79.400000000000006</v>
      </c>
      <c r="M61" s="126">
        <v>6.7</v>
      </c>
      <c r="N61" s="128">
        <v>1145</v>
      </c>
      <c r="O61" s="126">
        <v>12.5</v>
      </c>
      <c r="P61" s="126">
        <v>6.8000000000000007</v>
      </c>
      <c r="Q61" s="126">
        <v>68.800000000000011</v>
      </c>
      <c r="R61" s="126">
        <v>77.100000000000009</v>
      </c>
      <c r="S61" s="126">
        <v>80.7</v>
      </c>
      <c r="T61" s="126">
        <v>6.8000000000000007</v>
      </c>
      <c r="U61" s="128">
        <v>1145</v>
      </c>
      <c r="V61" s="126">
        <v>12.6</v>
      </c>
      <c r="W61" s="126">
        <v>6</v>
      </c>
      <c r="X61" s="126">
        <v>73.2</v>
      </c>
      <c r="Y61" s="126">
        <v>79.100000000000009</v>
      </c>
      <c r="Z61" s="126">
        <v>81.400000000000006</v>
      </c>
      <c r="AA61" s="126" t="s">
        <v>133</v>
      </c>
      <c r="AB61" s="128" t="s">
        <v>133</v>
      </c>
      <c r="AC61" s="126" t="s">
        <v>133</v>
      </c>
      <c r="AD61" s="126" t="s">
        <v>133</v>
      </c>
      <c r="AE61" s="126" t="s">
        <v>133</v>
      </c>
      <c r="AF61" s="126" t="s">
        <v>133</v>
      </c>
      <c r="AG61" s="126" t="s">
        <v>133</v>
      </c>
    </row>
    <row r="62" spans="1:33" x14ac:dyDescent="0.25">
      <c r="A62" t="s">
        <v>97</v>
      </c>
      <c r="B62">
        <v>1</v>
      </c>
      <c r="C62" t="s">
        <v>27</v>
      </c>
      <c r="D62" t="s">
        <v>566</v>
      </c>
      <c r="E62" s="128">
        <v>3485</v>
      </c>
      <c r="F62" s="126">
        <v>4.8</v>
      </c>
      <c r="G62" s="128">
        <v>3320</v>
      </c>
      <c r="H62" s="126">
        <v>8</v>
      </c>
      <c r="I62" s="126">
        <v>10.7</v>
      </c>
      <c r="J62" s="126">
        <v>62.6</v>
      </c>
      <c r="K62" s="126">
        <v>72</v>
      </c>
      <c r="L62" s="126">
        <v>81.300000000000011</v>
      </c>
      <c r="M62" s="126">
        <v>5.1000000000000005</v>
      </c>
      <c r="N62" s="128">
        <v>3310</v>
      </c>
      <c r="O62" s="126">
        <v>12.5</v>
      </c>
      <c r="P62" s="126">
        <v>6.7</v>
      </c>
      <c r="Q62" s="126">
        <v>66.7</v>
      </c>
      <c r="R62" s="126">
        <v>77.8</v>
      </c>
      <c r="S62" s="126">
        <v>80.800000000000011</v>
      </c>
      <c r="T62" s="126">
        <v>5.2</v>
      </c>
      <c r="U62" s="128">
        <v>3305</v>
      </c>
      <c r="V62" s="126">
        <v>11.5</v>
      </c>
      <c r="W62" s="126">
        <v>11.5</v>
      </c>
      <c r="X62" s="126">
        <v>63.1</v>
      </c>
      <c r="Y62" s="126">
        <v>74</v>
      </c>
      <c r="Z62" s="126">
        <v>77</v>
      </c>
      <c r="AA62" s="126" t="s">
        <v>133</v>
      </c>
      <c r="AB62" s="128" t="s">
        <v>133</v>
      </c>
      <c r="AC62" s="126" t="s">
        <v>133</v>
      </c>
      <c r="AD62" s="126" t="s">
        <v>133</v>
      </c>
      <c r="AE62" s="126" t="s">
        <v>133</v>
      </c>
      <c r="AF62" s="126" t="s">
        <v>133</v>
      </c>
      <c r="AG62" s="126" t="s">
        <v>133</v>
      </c>
    </row>
    <row r="63" spans="1:33" x14ac:dyDescent="0.25">
      <c r="A63" t="s">
        <v>97</v>
      </c>
      <c r="B63">
        <v>2</v>
      </c>
      <c r="C63" t="s">
        <v>27</v>
      </c>
      <c r="D63" t="s">
        <v>567</v>
      </c>
      <c r="E63" s="128">
        <v>17170</v>
      </c>
      <c r="F63" s="126">
        <v>6.8000000000000007</v>
      </c>
      <c r="G63" s="128">
        <v>15995</v>
      </c>
      <c r="H63" s="126">
        <v>9.5</v>
      </c>
      <c r="I63" s="126">
        <v>6</v>
      </c>
      <c r="J63" s="126">
        <v>54.500000000000007</v>
      </c>
      <c r="K63" s="126">
        <v>74.599999999999994</v>
      </c>
      <c r="L63" s="126">
        <v>84.5</v>
      </c>
      <c r="M63" s="126">
        <v>7.2000000000000011</v>
      </c>
      <c r="N63" s="128">
        <v>15935</v>
      </c>
      <c r="O63" s="126">
        <v>11.5</v>
      </c>
      <c r="P63" s="126">
        <v>4.8</v>
      </c>
      <c r="Q63" s="126">
        <v>52.300000000000004</v>
      </c>
      <c r="R63" s="126">
        <v>75.400000000000006</v>
      </c>
      <c r="S63" s="126">
        <v>83.7</v>
      </c>
      <c r="T63" s="126">
        <v>8</v>
      </c>
      <c r="U63" s="128">
        <v>15795</v>
      </c>
      <c r="V63" s="126">
        <v>12.8</v>
      </c>
      <c r="W63" s="126">
        <v>4.7</v>
      </c>
      <c r="X63" s="126">
        <v>60.199999999999996</v>
      </c>
      <c r="Y63" s="126">
        <v>77.8</v>
      </c>
      <c r="Z63" s="126">
        <v>82.5</v>
      </c>
      <c r="AA63" s="126" t="s">
        <v>133</v>
      </c>
      <c r="AB63" s="128" t="s">
        <v>133</v>
      </c>
      <c r="AC63" s="126" t="s">
        <v>133</v>
      </c>
      <c r="AD63" s="126" t="s">
        <v>133</v>
      </c>
      <c r="AE63" s="126" t="s">
        <v>133</v>
      </c>
      <c r="AF63" s="126" t="s">
        <v>133</v>
      </c>
      <c r="AG63" s="126" t="s">
        <v>133</v>
      </c>
    </row>
    <row r="64" spans="1:33" x14ac:dyDescent="0.25">
      <c r="A64" t="s">
        <v>97</v>
      </c>
      <c r="B64">
        <v>3</v>
      </c>
      <c r="C64" t="s">
        <v>27</v>
      </c>
      <c r="D64" t="s">
        <v>568</v>
      </c>
      <c r="E64" s="128">
        <v>14290</v>
      </c>
      <c r="F64" s="126">
        <v>3.1</v>
      </c>
      <c r="G64" s="128">
        <v>13855</v>
      </c>
      <c r="H64" s="126">
        <v>7.5</v>
      </c>
      <c r="I64" s="126">
        <v>8.9</v>
      </c>
      <c r="J64" s="126">
        <v>47</v>
      </c>
      <c r="K64" s="126">
        <v>69.400000000000006</v>
      </c>
      <c r="L64" s="126">
        <v>83.5</v>
      </c>
      <c r="M64" s="126">
        <v>3.4000000000000004</v>
      </c>
      <c r="N64" s="128">
        <v>13800</v>
      </c>
      <c r="O64" s="126">
        <v>8.7999999999999989</v>
      </c>
      <c r="P64" s="126">
        <v>6.2</v>
      </c>
      <c r="Q64" s="126">
        <v>53.900000000000006</v>
      </c>
      <c r="R64" s="126">
        <v>75.099999999999994</v>
      </c>
      <c r="S64" s="126">
        <v>85</v>
      </c>
      <c r="T64" s="126">
        <v>3.8</v>
      </c>
      <c r="U64" s="128">
        <v>13745</v>
      </c>
      <c r="V64" s="126">
        <v>10.6</v>
      </c>
      <c r="W64" s="126">
        <v>6.3</v>
      </c>
      <c r="X64" s="126">
        <v>60.9</v>
      </c>
      <c r="Y64" s="126">
        <v>77.400000000000006</v>
      </c>
      <c r="Z64" s="126">
        <v>83.2</v>
      </c>
      <c r="AA64" s="126" t="s">
        <v>133</v>
      </c>
      <c r="AB64" s="128" t="s">
        <v>133</v>
      </c>
      <c r="AC64" s="126" t="s">
        <v>133</v>
      </c>
      <c r="AD64" s="126" t="s">
        <v>133</v>
      </c>
      <c r="AE64" s="126" t="s">
        <v>133</v>
      </c>
      <c r="AF64" s="126" t="s">
        <v>133</v>
      </c>
      <c r="AG64" s="126" t="s">
        <v>133</v>
      </c>
    </row>
    <row r="65" spans="1:33" x14ac:dyDescent="0.25">
      <c r="A65" t="s">
        <v>97</v>
      </c>
      <c r="B65">
        <v>4</v>
      </c>
      <c r="C65" t="s">
        <v>27</v>
      </c>
      <c r="D65" t="s">
        <v>569</v>
      </c>
      <c r="E65" s="128">
        <v>320</v>
      </c>
      <c r="F65" s="126">
        <v>5</v>
      </c>
      <c r="G65" s="128">
        <v>305</v>
      </c>
      <c r="H65" s="126">
        <v>8.5</v>
      </c>
      <c r="I65" s="126">
        <v>6.5</v>
      </c>
      <c r="J65" s="126">
        <v>72.2</v>
      </c>
      <c r="K65" s="126">
        <v>79.7</v>
      </c>
      <c r="L65" s="126">
        <v>85</v>
      </c>
      <c r="M65" s="126">
        <v>5</v>
      </c>
      <c r="N65" s="128">
        <v>305</v>
      </c>
      <c r="O65" s="126">
        <v>10.100000000000001</v>
      </c>
      <c r="P65" s="126">
        <v>9.1999999999999993</v>
      </c>
      <c r="Q65" s="126">
        <v>60.099999999999994</v>
      </c>
      <c r="R65" s="126">
        <v>75.8</v>
      </c>
      <c r="S65" s="126">
        <v>80.7</v>
      </c>
      <c r="T65" s="126">
        <v>5.3</v>
      </c>
      <c r="U65" s="128">
        <v>305</v>
      </c>
      <c r="V65" s="126">
        <v>11.5</v>
      </c>
      <c r="W65" s="126">
        <v>8.5</v>
      </c>
      <c r="X65" s="126">
        <v>66.2</v>
      </c>
      <c r="Y65" s="126">
        <v>76.400000000000006</v>
      </c>
      <c r="Z65" s="126">
        <v>80</v>
      </c>
      <c r="AA65" s="126" t="s">
        <v>133</v>
      </c>
      <c r="AB65" s="128" t="s">
        <v>133</v>
      </c>
      <c r="AC65" s="126" t="s">
        <v>133</v>
      </c>
      <c r="AD65" s="126" t="s">
        <v>133</v>
      </c>
      <c r="AE65" s="126" t="s">
        <v>133</v>
      </c>
      <c r="AF65" s="126" t="s">
        <v>133</v>
      </c>
      <c r="AG65" s="126" t="s">
        <v>133</v>
      </c>
    </row>
    <row r="66" spans="1:33" x14ac:dyDescent="0.25">
      <c r="A66" t="s">
        <v>97</v>
      </c>
      <c r="B66">
        <v>5</v>
      </c>
      <c r="C66" t="s">
        <v>27</v>
      </c>
      <c r="D66" t="s">
        <v>570</v>
      </c>
      <c r="E66" s="128">
        <v>1150</v>
      </c>
      <c r="F66" s="126">
        <v>5.4</v>
      </c>
      <c r="G66" s="128">
        <v>1085</v>
      </c>
      <c r="H66" s="126">
        <v>11.1</v>
      </c>
      <c r="I66" s="126">
        <v>11</v>
      </c>
      <c r="J66" s="126">
        <v>57.400000000000006</v>
      </c>
      <c r="K66" s="126">
        <v>68.600000000000009</v>
      </c>
      <c r="L66" s="126">
        <v>77.900000000000006</v>
      </c>
      <c r="M66" s="126">
        <v>5.6000000000000005</v>
      </c>
      <c r="N66" s="128">
        <v>1085</v>
      </c>
      <c r="O66" s="126">
        <v>11.8</v>
      </c>
      <c r="P66" s="126">
        <v>7.3</v>
      </c>
      <c r="Q66" s="126">
        <v>61.4</v>
      </c>
      <c r="R66" s="126">
        <v>73.5</v>
      </c>
      <c r="S66" s="126">
        <v>81</v>
      </c>
      <c r="T66" s="126">
        <v>6.1</v>
      </c>
      <c r="U66" s="128">
        <v>1080</v>
      </c>
      <c r="V66" s="126">
        <v>12.5</v>
      </c>
      <c r="W66" s="126">
        <v>7.9</v>
      </c>
      <c r="X66" s="126">
        <v>66.3</v>
      </c>
      <c r="Y66" s="126">
        <v>76.2</v>
      </c>
      <c r="Z66" s="126">
        <v>79.600000000000009</v>
      </c>
      <c r="AA66" s="126" t="s">
        <v>133</v>
      </c>
      <c r="AB66" s="128" t="s">
        <v>133</v>
      </c>
      <c r="AC66" s="126" t="s">
        <v>133</v>
      </c>
      <c r="AD66" s="126" t="s">
        <v>133</v>
      </c>
      <c r="AE66" s="126" t="s">
        <v>133</v>
      </c>
      <c r="AF66" s="126" t="s">
        <v>133</v>
      </c>
      <c r="AG66" s="126" t="s">
        <v>133</v>
      </c>
    </row>
    <row r="67" spans="1:33" x14ac:dyDescent="0.25">
      <c r="A67" t="s">
        <v>97</v>
      </c>
      <c r="B67">
        <v>6</v>
      </c>
      <c r="C67" t="s">
        <v>27</v>
      </c>
      <c r="D67" t="s">
        <v>571</v>
      </c>
      <c r="E67" s="128">
        <v>4035</v>
      </c>
      <c r="F67" s="126">
        <v>3.1</v>
      </c>
      <c r="G67" s="128">
        <v>3910</v>
      </c>
      <c r="H67" s="126">
        <v>7.3999999999999995</v>
      </c>
      <c r="I67" s="126">
        <v>8.9</v>
      </c>
      <c r="J67" s="126">
        <v>46.7</v>
      </c>
      <c r="K67" s="126">
        <v>68.7</v>
      </c>
      <c r="L67" s="126">
        <v>83.7</v>
      </c>
      <c r="M67" s="126">
        <v>3.4000000000000004</v>
      </c>
      <c r="N67" s="128">
        <v>3900</v>
      </c>
      <c r="O67" s="126">
        <v>9.1</v>
      </c>
      <c r="P67" s="126">
        <v>5</v>
      </c>
      <c r="Q67" s="126">
        <v>57.300000000000004</v>
      </c>
      <c r="R67" s="126">
        <v>76.7</v>
      </c>
      <c r="S67" s="126">
        <v>85.9</v>
      </c>
      <c r="T67" s="126">
        <v>3.8</v>
      </c>
      <c r="U67" s="128">
        <v>3880</v>
      </c>
      <c r="V67" s="126">
        <v>10.9</v>
      </c>
      <c r="W67" s="126">
        <v>6.1</v>
      </c>
      <c r="X67" s="126">
        <v>65.8</v>
      </c>
      <c r="Y67" s="126">
        <v>78.400000000000006</v>
      </c>
      <c r="Z67" s="126">
        <v>83</v>
      </c>
      <c r="AA67" s="126" t="s">
        <v>133</v>
      </c>
      <c r="AB67" s="128" t="s">
        <v>133</v>
      </c>
      <c r="AC67" s="126" t="s">
        <v>133</v>
      </c>
      <c r="AD67" s="126" t="s">
        <v>133</v>
      </c>
      <c r="AE67" s="126" t="s">
        <v>133</v>
      </c>
      <c r="AF67" s="126" t="s">
        <v>133</v>
      </c>
      <c r="AG67" s="126" t="s">
        <v>133</v>
      </c>
    </row>
    <row r="68" spans="1:33" x14ac:dyDescent="0.25">
      <c r="A68" t="s">
        <v>97</v>
      </c>
      <c r="B68">
        <v>7</v>
      </c>
      <c r="C68" t="s">
        <v>27</v>
      </c>
      <c r="D68" t="s">
        <v>572</v>
      </c>
      <c r="E68" s="128">
        <v>1525</v>
      </c>
      <c r="F68" s="126">
        <v>3.3000000000000003</v>
      </c>
      <c r="G68" s="128">
        <v>1475</v>
      </c>
      <c r="H68" s="126">
        <v>9.7000000000000011</v>
      </c>
      <c r="I68" s="126">
        <v>7.6</v>
      </c>
      <c r="J68" s="126">
        <v>51.7</v>
      </c>
      <c r="K68" s="126">
        <v>71.3</v>
      </c>
      <c r="L68" s="126">
        <v>82.7</v>
      </c>
      <c r="M68" s="126">
        <v>4.2</v>
      </c>
      <c r="N68" s="128">
        <v>1460</v>
      </c>
      <c r="O68" s="126">
        <v>11.8</v>
      </c>
      <c r="P68" s="126">
        <v>4.7</v>
      </c>
      <c r="Q68" s="126">
        <v>65.5</v>
      </c>
      <c r="R68" s="126">
        <v>78.2</v>
      </c>
      <c r="S68" s="126">
        <v>83.5</v>
      </c>
      <c r="T68" s="126">
        <v>4.3000000000000007</v>
      </c>
      <c r="U68" s="128">
        <v>1460</v>
      </c>
      <c r="V68" s="126">
        <v>13.3</v>
      </c>
      <c r="W68" s="126">
        <v>6.3</v>
      </c>
      <c r="X68" s="126">
        <v>69.7</v>
      </c>
      <c r="Y68" s="126">
        <v>77.7</v>
      </c>
      <c r="Z68" s="126">
        <v>80.400000000000006</v>
      </c>
      <c r="AA68" s="126" t="s">
        <v>133</v>
      </c>
      <c r="AB68" s="128" t="s">
        <v>133</v>
      </c>
      <c r="AC68" s="126" t="s">
        <v>133</v>
      </c>
      <c r="AD68" s="126" t="s">
        <v>133</v>
      </c>
      <c r="AE68" s="126" t="s">
        <v>133</v>
      </c>
      <c r="AF68" s="126" t="s">
        <v>133</v>
      </c>
      <c r="AG68" s="126" t="s">
        <v>133</v>
      </c>
    </row>
    <row r="69" spans="1:33" x14ac:dyDescent="0.25">
      <c r="A69" t="s">
        <v>97</v>
      </c>
      <c r="B69">
        <v>8</v>
      </c>
      <c r="C69" t="s">
        <v>27</v>
      </c>
      <c r="D69" t="s">
        <v>573</v>
      </c>
      <c r="E69" s="128">
        <v>2110</v>
      </c>
      <c r="F69" s="126">
        <v>6.3</v>
      </c>
      <c r="G69" s="128">
        <v>1980</v>
      </c>
      <c r="H69" s="126">
        <v>9.7000000000000011</v>
      </c>
      <c r="I69" s="126">
        <v>12.6</v>
      </c>
      <c r="J69" s="126">
        <v>60.5</v>
      </c>
      <c r="K69" s="126">
        <v>70.100000000000009</v>
      </c>
      <c r="L69" s="126">
        <v>77.7</v>
      </c>
      <c r="M69" s="126">
        <v>6.6000000000000005</v>
      </c>
      <c r="N69" s="128">
        <v>1970</v>
      </c>
      <c r="O69" s="126">
        <v>12.6</v>
      </c>
      <c r="P69" s="126">
        <v>9.7000000000000011</v>
      </c>
      <c r="Q69" s="126">
        <v>65.7</v>
      </c>
      <c r="R69" s="126">
        <v>73.7</v>
      </c>
      <c r="S69" s="126">
        <v>77.7</v>
      </c>
      <c r="T69" s="126">
        <v>7.0000000000000009</v>
      </c>
      <c r="U69" s="128">
        <v>1965</v>
      </c>
      <c r="V69" s="126">
        <v>14.3</v>
      </c>
      <c r="W69" s="126">
        <v>10.7</v>
      </c>
      <c r="X69" s="126">
        <v>68.800000000000011</v>
      </c>
      <c r="Y69" s="126">
        <v>73.400000000000006</v>
      </c>
      <c r="Z69" s="126">
        <v>75.099999999999994</v>
      </c>
      <c r="AA69" s="126" t="s">
        <v>133</v>
      </c>
      <c r="AB69" s="128" t="s">
        <v>133</v>
      </c>
      <c r="AC69" s="126" t="s">
        <v>133</v>
      </c>
      <c r="AD69" s="126" t="s">
        <v>133</v>
      </c>
      <c r="AE69" s="126" t="s">
        <v>133</v>
      </c>
      <c r="AF69" s="126" t="s">
        <v>133</v>
      </c>
      <c r="AG69" s="126" t="s">
        <v>133</v>
      </c>
    </row>
    <row r="70" spans="1:33" x14ac:dyDescent="0.25">
      <c r="A70" t="s">
        <v>97</v>
      </c>
      <c r="B70">
        <v>9</v>
      </c>
      <c r="C70" t="s">
        <v>27</v>
      </c>
      <c r="D70" t="s">
        <v>574</v>
      </c>
      <c r="E70" s="128">
        <v>1760</v>
      </c>
      <c r="F70" s="126">
        <v>5.4</v>
      </c>
      <c r="G70" s="128">
        <v>1665</v>
      </c>
      <c r="H70" s="126">
        <v>9.9</v>
      </c>
      <c r="I70" s="126">
        <v>10.3</v>
      </c>
      <c r="J70" s="126">
        <v>62.1</v>
      </c>
      <c r="K70" s="126">
        <v>72.5</v>
      </c>
      <c r="L70" s="126">
        <v>79.800000000000011</v>
      </c>
      <c r="M70" s="126">
        <v>6.1</v>
      </c>
      <c r="N70" s="128">
        <v>1655</v>
      </c>
      <c r="O70" s="126">
        <v>11.600000000000001</v>
      </c>
      <c r="P70" s="126">
        <v>8.2000000000000011</v>
      </c>
      <c r="Q70" s="126">
        <v>64.7</v>
      </c>
      <c r="R70" s="126">
        <v>75.599999999999994</v>
      </c>
      <c r="S70" s="126">
        <v>80.2</v>
      </c>
      <c r="T70" s="126">
        <v>6.3</v>
      </c>
      <c r="U70" s="128">
        <v>1650</v>
      </c>
      <c r="V70" s="126">
        <v>14.400000000000002</v>
      </c>
      <c r="W70" s="126">
        <v>7.2000000000000011</v>
      </c>
      <c r="X70" s="126">
        <v>67.7</v>
      </c>
      <c r="Y70" s="126">
        <v>76.099999999999994</v>
      </c>
      <c r="Z70" s="126">
        <v>78.400000000000006</v>
      </c>
      <c r="AA70" s="126" t="s">
        <v>133</v>
      </c>
      <c r="AB70" s="128" t="s">
        <v>133</v>
      </c>
      <c r="AC70" s="126" t="s">
        <v>133</v>
      </c>
      <c r="AD70" s="126" t="s">
        <v>133</v>
      </c>
      <c r="AE70" s="126" t="s">
        <v>133</v>
      </c>
      <c r="AF70" s="126" t="s">
        <v>133</v>
      </c>
      <c r="AG70" s="126" t="s">
        <v>133</v>
      </c>
    </row>
    <row r="71" spans="1:33" x14ac:dyDescent="0.25">
      <c r="A71" t="s">
        <v>97</v>
      </c>
      <c r="B71" t="s">
        <v>28</v>
      </c>
      <c r="C71" t="s">
        <v>27</v>
      </c>
      <c r="D71" t="s">
        <v>575</v>
      </c>
      <c r="E71" s="128">
        <v>1345</v>
      </c>
      <c r="F71" s="126">
        <v>5.1000000000000005</v>
      </c>
      <c r="G71" s="128">
        <v>1275</v>
      </c>
      <c r="H71" s="126">
        <v>8.2000000000000011</v>
      </c>
      <c r="I71" s="126">
        <v>8.6000000000000014</v>
      </c>
      <c r="J71" s="126">
        <v>42.199999999999996</v>
      </c>
      <c r="K71" s="126">
        <v>65.600000000000009</v>
      </c>
      <c r="L71" s="126">
        <v>83.2</v>
      </c>
      <c r="M71" s="126">
        <v>5.7</v>
      </c>
      <c r="N71" s="128">
        <v>1270</v>
      </c>
      <c r="O71" s="126">
        <v>9.8000000000000007</v>
      </c>
      <c r="P71" s="126">
        <v>6.8000000000000007</v>
      </c>
      <c r="Q71" s="126">
        <v>47.5</v>
      </c>
      <c r="R71" s="126">
        <v>69.100000000000009</v>
      </c>
      <c r="S71" s="126">
        <v>83.399999999999991</v>
      </c>
      <c r="T71" s="126">
        <v>6.1</v>
      </c>
      <c r="U71" s="128">
        <v>1265</v>
      </c>
      <c r="V71" s="126">
        <v>13.100000000000001</v>
      </c>
      <c r="W71" s="126">
        <v>7.5</v>
      </c>
      <c r="X71" s="126">
        <v>61</v>
      </c>
      <c r="Y71" s="126">
        <v>75.099999999999994</v>
      </c>
      <c r="Z71" s="126">
        <v>79.400000000000006</v>
      </c>
      <c r="AA71" s="126" t="s">
        <v>133</v>
      </c>
      <c r="AB71" s="128" t="s">
        <v>133</v>
      </c>
      <c r="AC71" s="126" t="s">
        <v>133</v>
      </c>
      <c r="AD71" s="126" t="s">
        <v>133</v>
      </c>
      <c r="AE71" s="126" t="s">
        <v>133</v>
      </c>
      <c r="AF71" s="126" t="s">
        <v>133</v>
      </c>
      <c r="AG71" s="126" t="s">
        <v>133</v>
      </c>
    </row>
    <row r="72" spans="1:33" x14ac:dyDescent="0.25">
      <c r="A72" t="s">
        <v>97</v>
      </c>
      <c r="B72" t="s">
        <v>29</v>
      </c>
      <c r="C72" t="s">
        <v>27</v>
      </c>
      <c r="D72" t="s">
        <v>576</v>
      </c>
      <c r="E72" s="128">
        <v>12805</v>
      </c>
      <c r="F72" s="126">
        <v>4</v>
      </c>
      <c r="G72" s="128">
        <v>12295</v>
      </c>
      <c r="H72" s="126">
        <v>8.3000000000000007</v>
      </c>
      <c r="I72" s="126">
        <v>10.3</v>
      </c>
      <c r="J72" s="126">
        <v>55.900000000000006</v>
      </c>
      <c r="K72" s="126">
        <v>72.599999999999994</v>
      </c>
      <c r="L72" s="126">
        <v>81.5</v>
      </c>
      <c r="M72" s="126">
        <v>4.2</v>
      </c>
      <c r="N72" s="128">
        <v>12265</v>
      </c>
      <c r="O72" s="126">
        <v>9.5</v>
      </c>
      <c r="P72" s="126">
        <v>6.7</v>
      </c>
      <c r="Q72" s="126">
        <v>60.6</v>
      </c>
      <c r="R72" s="126">
        <v>78.2</v>
      </c>
      <c r="S72" s="126">
        <v>83.8</v>
      </c>
      <c r="T72" s="126">
        <v>4.5999999999999996</v>
      </c>
      <c r="U72" s="128">
        <v>12210</v>
      </c>
      <c r="V72" s="126">
        <v>11</v>
      </c>
      <c r="W72" s="126">
        <v>6.9</v>
      </c>
      <c r="X72" s="126">
        <v>65.900000000000006</v>
      </c>
      <c r="Y72" s="126">
        <v>78.7</v>
      </c>
      <c r="Z72" s="126">
        <v>82.2</v>
      </c>
      <c r="AA72" s="126" t="s">
        <v>133</v>
      </c>
      <c r="AB72" s="128" t="s">
        <v>133</v>
      </c>
      <c r="AC72" s="126" t="s">
        <v>133</v>
      </c>
      <c r="AD72" s="126" t="s">
        <v>133</v>
      </c>
      <c r="AE72" s="126" t="s">
        <v>133</v>
      </c>
      <c r="AF72" s="126" t="s">
        <v>133</v>
      </c>
      <c r="AG72" s="126" t="s">
        <v>133</v>
      </c>
    </row>
    <row r="73" spans="1:33" x14ac:dyDescent="0.25">
      <c r="A73" t="s">
        <v>97</v>
      </c>
      <c r="B73" t="s">
        <v>30</v>
      </c>
      <c r="C73" t="s">
        <v>27</v>
      </c>
      <c r="D73" t="s">
        <v>577</v>
      </c>
      <c r="E73" s="128">
        <v>6970</v>
      </c>
      <c r="F73" s="126">
        <v>3.6999999999999997</v>
      </c>
      <c r="G73" s="128">
        <v>6710</v>
      </c>
      <c r="H73" s="126">
        <v>8.2000000000000011</v>
      </c>
      <c r="I73" s="126">
        <v>14.499999999999998</v>
      </c>
      <c r="J73" s="126">
        <v>46.5</v>
      </c>
      <c r="K73" s="126">
        <v>65.3</v>
      </c>
      <c r="L73" s="126">
        <v>77.3</v>
      </c>
      <c r="M73" s="126">
        <v>4.5999999999999996</v>
      </c>
      <c r="N73" s="128">
        <v>6650</v>
      </c>
      <c r="O73" s="126">
        <v>10.9</v>
      </c>
      <c r="P73" s="126">
        <v>8.9</v>
      </c>
      <c r="Q73" s="126">
        <v>67.800000000000011</v>
      </c>
      <c r="R73" s="126">
        <v>76.5</v>
      </c>
      <c r="S73" s="126">
        <v>80.2</v>
      </c>
      <c r="T73" s="126">
        <v>4.8</v>
      </c>
      <c r="U73" s="128">
        <v>6630</v>
      </c>
      <c r="V73" s="126">
        <v>12.2</v>
      </c>
      <c r="W73" s="126">
        <v>8.7000000000000011</v>
      </c>
      <c r="X73" s="126">
        <v>71.7</v>
      </c>
      <c r="Y73" s="126">
        <v>77.3</v>
      </c>
      <c r="Z73" s="126">
        <v>79.100000000000009</v>
      </c>
      <c r="AA73" s="126" t="s">
        <v>133</v>
      </c>
      <c r="AB73" s="128" t="s">
        <v>133</v>
      </c>
      <c r="AC73" s="126" t="s">
        <v>133</v>
      </c>
      <c r="AD73" s="126" t="s">
        <v>133</v>
      </c>
      <c r="AE73" s="126" t="s">
        <v>133</v>
      </c>
      <c r="AF73" s="126" t="s">
        <v>133</v>
      </c>
      <c r="AG73" s="126" t="s">
        <v>133</v>
      </c>
    </row>
    <row r="74" spans="1:33" x14ac:dyDescent="0.25">
      <c r="A74" t="s">
        <v>97</v>
      </c>
      <c r="B74" t="s">
        <v>31</v>
      </c>
      <c r="C74" t="s">
        <v>27</v>
      </c>
      <c r="D74" t="s">
        <v>578</v>
      </c>
      <c r="E74" s="128">
        <v>12350</v>
      </c>
      <c r="F74" s="126">
        <v>5.8000000000000007</v>
      </c>
      <c r="G74" s="128">
        <v>11630</v>
      </c>
      <c r="H74" s="126">
        <v>9.9</v>
      </c>
      <c r="I74" s="126">
        <v>11</v>
      </c>
      <c r="J74" s="126">
        <v>66.600000000000009</v>
      </c>
      <c r="K74" s="126">
        <v>74.400000000000006</v>
      </c>
      <c r="L74" s="126">
        <v>79.100000000000009</v>
      </c>
      <c r="M74" s="126">
        <v>6.3</v>
      </c>
      <c r="N74" s="128">
        <v>11575</v>
      </c>
      <c r="O74" s="126">
        <v>11.1</v>
      </c>
      <c r="P74" s="126">
        <v>8.3000000000000007</v>
      </c>
      <c r="Q74" s="126">
        <v>71.399999999999991</v>
      </c>
      <c r="R74" s="126">
        <v>78.2</v>
      </c>
      <c r="S74" s="126">
        <v>80.600000000000009</v>
      </c>
      <c r="T74" s="126">
        <v>6.6000000000000005</v>
      </c>
      <c r="U74" s="128">
        <v>11540</v>
      </c>
      <c r="V74" s="126">
        <v>12.9</v>
      </c>
      <c r="W74" s="126">
        <v>7.8</v>
      </c>
      <c r="X74" s="126">
        <v>73.599999999999994</v>
      </c>
      <c r="Y74" s="126">
        <v>77.8</v>
      </c>
      <c r="Z74" s="126">
        <v>79.3</v>
      </c>
      <c r="AA74" s="126" t="s">
        <v>133</v>
      </c>
      <c r="AB74" s="128" t="s">
        <v>133</v>
      </c>
      <c r="AC74" s="126" t="s">
        <v>133</v>
      </c>
      <c r="AD74" s="126" t="s">
        <v>133</v>
      </c>
      <c r="AE74" s="126" t="s">
        <v>133</v>
      </c>
      <c r="AF74" s="126" t="s">
        <v>133</v>
      </c>
      <c r="AG74" s="126" t="s">
        <v>133</v>
      </c>
    </row>
    <row r="75" spans="1:33" x14ac:dyDescent="0.25">
      <c r="A75" t="s">
        <v>97</v>
      </c>
      <c r="B75" t="s">
        <v>32</v>
      </c>
      <c r="C75" t="s">
        <v>27</v>
      </c>
      <c r="D75" t="s">
        <v>579</v>
      </c>
      <c r="E75" s="128">
        <v>4010</v>
      </c>
      <c r="F75" s="126">
        <v>3.3000000000000003</v>
      </c>
      <c r="G75" s="128">
        <v>3880</v>
      </c>
      <c r="H75" s="126">
        <v>9</v>
      </c>
      <c r="I75" s="126">
        <v>14.3</v>
      </c>
      <c r="J75" s="126">
        <v>66.2</v>
      </c>
      <c r="K75" s="126">
        <v>72.8</v>
      </c>
      <c r="L75" s="126">
        <v>76.7</v>
      </c>
      <c r="M75" s="126">
        <v>3.5000000000000004</v>
      </c>
      <c r="N75" s="128">
        <v>3875</v>
      </c>
      <c r="O75" s="126">
        <v>9.8000000000000007</v>
      </c>
      <c r="P75" s="126">
        <v>9.1999999999999993</v>
      </c>
      <c r="Q75" s="126">
        <v>70.8</v>
      </c>
      <c r="R75" s="126">
        <v>78</v>
      </c>
      <c r="S75" s="126">
        <v>81.100000000000009</v>
      </c>
      <c r="T75" s="126">
        <v>3.6000000000000005</v>
      </c>
      <c r="U75" s="128">
        <v>3865</v>
      </c>
      <c r="V75" s="126">
        <v>11.3</v>
      </c>
      <c r="W75" s="126">
        <v>8.7000000000000011</v>
      </c>
      <c r="X75" s="126">
        <v>73.3</v>
      </c>
      <c r="Y75" s="126">
        <v>78.2</v>
      </c>
      <c r="Z75" s="126">
        <v>80</v>
      </c>
      <c r="AA75" s="126" t="s">
        <v>133</v>
      </c>
      <c r="AB75" s="128" t="s">
        <v>133</v>
      </c>
      <c r="AC75" s="126" t="s">
        <v>133</v>
      </c>
      <c r="AD75" s="126" t="s">
        <v>133</v>
      </c>
      <c r="AE75" s="126" t="s">
        <v>133</v>
      </c>
      <c r="AF75" s="126" t="s">
        <v>133</v>
      </c>
      <c r="AG75" s="126" t="s">
        <v>133</v>
      </c>
    </row>
    <row r="76" spans="1:33" x14ac:dyDescent="0.25">
      <c r="A76" t="s">
        <v>97</v>
      </c>
      <c r="B76" t="s">
        <v>27</v>
      </c>
      <c r="C76" t="s">
        <v>27</v>
      </c>
      <c r="D76" t="s">
        <v>580</v>
      </c>
      <c r="E76" s="128">
        <v>11175</v>
      </c>
      <c r="F76" s="126">
        <v>3.1</v>
      </c>
      <c r="G76" s="128">
        <v>10835</v>
      </c>
      <c r="H76" s="126">
        <v>9.6</v>
      </c>
      <c r="I76" s="126">
        <v>11.3</v>
      </c>
      <c r="J76" s="126">
        <v>48.3</v>
      </c>
      <c r="K76" s="126">
        <v>66.8</v>
      </c>
      <c r="L76" s="126">
        <v>79.100000000000009</v>
      </c>
      <c r="M76" s="126">
        <v>3.5000000000000004</v>
      </c>
      <c r="N76" s="128">
        <v>10790</v>
      </c>
      <c r="O76" s="126">
        <v>11.200000000000001</v>
      </c>
      <c r="P76" s="126">
        <v>8</v>
      </c>
      <c r="Q76" s="126">
        <v>60.099999999999994</v>
      </c>
      <c r="R76" s="126">
        <v>74.3</v>
      </c>
      <c r="S76" s="126">
        <v>80.800000000000011</v>
      </c>
      <c r="T76" s="126">
        <v>3.8</v>
      </c>
      <c r="U76" s="128">
        <v>10755</v>
      </c>
      <c r="V76" s="126">
        <v>13.8</v>
      </c>
      <c r="W76" s="126">
        <v>7.7</v>
      </c>
      <c r="X76" s="126">
        <v>65</v>
      </c>
      <c r="Y76" s="126">
        <v>74.900000000000006</v>
      </c>
      <c r="Z76" s="126">
        <v>78.5</v>
      </c>
      <c r="AA76" s="126" t="s">
        <v>133</v>
      </c>
      <c r="AB76" s="128" t="s">
        <v>133</v>
      </c>
      <c r="AC76" s="126" t="s">
        <v>133</v>
      </c>
      <c r="AD76" s="126" t="s">
        <v>133</v>
      </c>
      <c r="AE76" s="126" t="s">
        <v>133</v>
      </c>
      <c r="AF76" s="126" t="s">
        <v>133</v>
      </c>
      <c r="AG76" s="126" t="s">
        <v>133</v>
      </c>
    </row>
    <row r="77" spans="1:33" x14ac:dyDescent="0.25">
      <c r="A77" t="s">
        <v>97</v>
      </c>
      <c r="B77" t="s">
        <v>33</v>
      </c>
      <c r="C77" t="s">
        <v>27</v>
      </c>
      <c r="D77" t="s">
        <v>581</v>
      </c>
      <c r="E77" s="128">
        <v>6775</v>
      </c>
      <c r="F77" s="126">
        <v>2.8000000000000003</v>
      </c>
      <c r="G77" s="128">
        <v>6580</v>
      </c>
      <c r="H77" s="126">
        <v>9.3000000000000007</v>
      </c>
      <c r="I77" s="126">
        <v>11.200000000000001</v>
      </c>
      <c r="J77" s="126">
        <v>43.5</v>
      </c>
      <c r="K77" s="126">
        <v>64.8</v>
      </c>
      <c r="L77" s="126">
        <v>79.600000000000009</v>
      </c>
      <c r="M77" s="126">
        <v>3.5000000000000004</v>
      </c>
      <c r="N77" s="128">
        <v>6535</v>
      </c>
      <c r="O77" s="126">
        <v>10.7</v>
      </c>
      <c r="P77" s="126">
        <v>7.6</v>
      </c>
      <c r="Q77" s="126">
        <v>58.099999999999994</v>
      </c>
      <c r="R77" s="126">
        <v>74.3</v>
      </c>
      <c r="S77" s="126">
        <v>81.7</v>
      </c>
      <c r="T77" s="126">
        <v>3.9</v>
      </c>
      <c r="U77" s="128">
        <v>6510</v>
      </c>
      <c r="V77" s="126">
        <v>12.7</v>
      </c>
      <c r="W77" s="126">
        <v>7.3999999999999995</v>
      </c>
      <c r="X77" s="126">
        <v>64.600000000000009</v>
      </c>
      <c r="Y77" s="126">
        <v>75.5</v>
      </c>
      <c r="Z77" s="126">
        <v>79.800000000000011</v>
      </c>
      <c r="AA77" s="126" t="s">
        <v>133</v>
      </c>
      <c r="AB77" s="128" t="s">
        <v>133</v>
      </c>
      <c r="AC77" s="126" t="s">
        <v>133</v>
      </c>
      <c r="AD77" s="126" t="s">
        <v>133</v>
      </c>
      <c r="AE77" s="126" t="s">
        <v>133</v>
      </c>
      <c r="AF77" s="126" t="s">
        <v>133</v>
      </c>
      <c r="AG77" s="126" t="s">
        <v>133</v>
      </c>
    </row>
    <row r="78" spans="1:33" x14ac:dyDescent="0.25">
      <c r="A78" t="s">
        <v>97</v>
      </c>
      <c r="B78" t="s">
        <v>34</v>
      </c>
      <c r="C78" t="s">
        <v>27</v>
      </c>
      <c r="D78" t="s">
        <v>582</v>
      </c>
      <c r="E78" s="128">
        <v>15540</v>
      </c>
      <c r="F78" s="126">
        <v>3.8</v>
      </c>
      <c r="G78" s="128">
        <v>14940</v>
      </c>
      <c r="H78" s="126">
        <v>10</v>
      </c>
      <c r="I78" s="126">
        <v>15.1</v>
      </c>
      <c r="J78" s="126">
        <v>58.8</v>
      </c>
      <c r="K78" s="126">
        <v>68.5</v>
      </c>
      <c r="L78" s="126">
        <v>74.900000000000006</v>
      </c>
      <c r="M78" s="126">
        <v>4</v>
      </c>
      <c r="N78" s="128">
        <v>14910</v>
      </c>
      <c r="O78" s="126">
        <v>12.3</v>
      </c>
      <c r="P78" s="126">
        <v>10.9</v>
      </c>
      <c r="Q78" s="126">
        <v>64.2</v>
      </c>
      <c r="R78" s="126">
        <v>72.899999999999991</v>
      </c>
      <c r="S78" s="126">
        <v>76.900000000000006</v>
      </c>
      <c r="T78" s="126">
        <v>4.3999999999999995</v>
      </c>
      <c r="U78" s="128">
        <v>14860</v>
      </c>
      <c r="V78" s="126">
        <v>14.899999999999999</v>
      </c>
      <c r="W78" s="126">
        <v>11</v>
      </c>
      <c r="X78" s="126">
        <v>65.900000000000006</v>
      </c>
      <c r="Y78" s="126">
        <v>71.899999999999991</v>
      </c>
      <c r="Z78" s="126">
        <v>74.2</v>
      </c>
      <c r="AA78" s="126" t="s">
        <v>133</v>
      </c>
      <c r="AB78" s="128" t="s">
        <v>133</v>
      </c>
      <c r="AC78" s="126" t="s">
        <v>133</v>
      </c>
      <c r="AD78" s="126" t="s">
        <v>133</v>
      </c>
      <c r="AE78" s="126" t="s">
        <v>133</v>
      </c>
      <c r="AF78" s="126" t="s">
        <v>133</v>
      </c>
      <c r="AG78" s="126" t="s">
        <v>133</v>
      </c>
    </row>
    <row r="79" spans="1:33" x14ac:dyDescent="0.25">
      <c r="A79" t="s">
        <v>97</v>
      </c>
      <c r="B79" t="s">
        <v>35</v>
      </c>
      <c r="C79" t="s">
        <v>27</v>
      </c>
      <c r="D79" t="s">
        <v>583</v>
      </c>
      <c r="E79" s="128">
        <v>8880</v>
      </c>
      <c r="F79" s="126">
        <v>4.3000000000000007</v>
      </c>
      <c r="G79" s="128">
        <v>8500</v>
      </c>
      <c r="H79" s="126">
        <v>7.8</v>
      </c>
      <c r="I79" s="126">
        <v>6.3</v>
      </c>
      <c r="J79" s="126">
        <v>61.5</v>
      </c>
      <c r="K79" s="126">
        <v>79.7</v>
      </c>
      <c r="L79" s="126">
        <v>85.9</v>
      </c>
      <c r="M79" s="126">
        <v>4.5999999999999996</v>
      </c>
      <c r="N79" s="128">
        <v>8470</v>
      </c>
      <c r="O79" s="126">
        <v>9.6</v>
      </c>
      <c r="P79" s="126">
        <v>5.2</v>
      </c>
      <c r="Q79" s="126">
        <v>69.100000000000009</v>
      </c>
      <c r="R79" s="126">
        <v>81.7</v>
      </c>
      <c r="S79" s="126">
        <v>85.2</v>
      </c>
      <c r="T79" s="126">
        <v>4.9000000000000004</v>
      </c>
      <c r="U79" s="128">
        <v>8445</v>
      </c>
      <c r="V79" s="126">
        <v>11.5</v>
      </c>
      <c r="W79" s="126">
        <v>5.6000000000000005</v>
      </c>
      <c r="X79" s="126">
        <v>73.400000000000006</v>
      </c>
      <c r="Y79" s="126">
        <v>81</v>
      </c>
      <c r="Z79" s="126">
        <v>82.800000000000011</v>
      </c>
      <c r="AA79" s="126" t="s">
        <v>133</v>
      </c>
      <c r="AB79" s="128" t="s">
        <v>133</v>
      </c>
      <c r="AC79" s="126" t="s">
        <v>133</v>
      </c>
      <c r="AD79" s="126" t="s">
        <v>133</v>
      </c>
      <c r="AE79" s="126" t="s">
        <v>133</v>
      </c>
      <c r="AF79" s="126" t="s">
        <v>133</v>
      </c>
      <c r="AG79" s="126" t="s">
        <v>133</v>
      </c>
    </row>
    <row r="80" spans="1:33" x14ac:dyDescent="0.25">
      <c r="A80" t="s">
        <v>97</v>
      </c>
      <c r="B80" t="s">
        <v>36</v>
      </c>
      <c r="C80" t="s">
        <v>27</v>
      </c>
      <c r="D80" t="s">
        <v>584</v>
      </c>
      <c r="E80" s="128">
        <v>2875</v>
      </c>
      <c r="F80" s="126">
        <v>5.3</v>
      </c>
      <c r="G80" s="128">
        <v>2725</v>
      </c>
      <c r="H80" s="126">
        <v>11.200000000000001</v>
      </c>
      <c r="I80" s="126">
        <v>7.3</v>
      </c>
      <c r="J80" s="126">
        <v>43.4</v>
      </c>
      <c r="K80" s="126">
        <v>67.7</v>
      </c>
      <c r="L80" s="126">
        <v>81.5</v>
      </c>
      <c r="M80" s="126">
        <v>6.2</v>
      </c>
      <c r="N80" s="128">
        <v>2700</v>
      </c>
      <c r="O80" s="126">
        <v>14.3</v>
      </c>
      <c r="P80" s="126">
        <v>7.1000000000000005</v>
      </c>
      <c r="Q80" s="126">
        <v>52.900000000000006</v>
      </c>
      <c r="R80" s="126">
        <v>70.2</v>
      </c>
      <c r="S80" s="126">
        <v>78.600000000000009</v>
      </c>
      <c r="T80" s="126">
        <v>6.8000000000000007</v>
      </c>
      <c r="U80" s="128">
        <v>2680</v>
      </c>
      <c r="V80" s="126">
        <v>17.899999999999999</v>
      </c>
      <c r="W80" s="126">
        <v>7.8</v>
      </c>
      <c r="X80" s="126">
        <v>59</v>
      </c>
      <c r="Y80" s="126">
        <v>70.100000000000009</v>
      </c>
      <c r="Z80" s="126">
        <v>74.3</v>
      </c>
      <c r="AA80" s="126" t="s">
        <v>133</v>
      </c>
      <c r="AB80" s="128" t="s">
        <v>133</v>
      </c>
      <c r="AC80" s="126" t="s">
        <v>133</v>
      </c>
      <c r="AD80" s="126" t="s">
        <v>133</v>
      </c>
      <c r="AE80" s="126" t="s">
        <v>133</v>
      </c>
      <c r="AF80" s="126" t="s">
        <v>133</v>
      </c>
      <c r="AG80" s="126" t="s">
        <v>133</v>
      </c>
    </row>
    <row r="81" spans="1:33" x14ac:dyDescent="0.25">
      <c r="A81" t="s">
        <v>97</v>
      </c>
      <c r="B81" t="s">
        <v>37</v>
      </c>
      <c r="C81" t="s">
        <v>27</v>
      </c>
      <c r="D81" t="s">
        <v>585</v>
      </c>
      <c r="E81" s="128">
        <v>1120</v>
      </c>
      <c r="F81" s="126">
        <v>5.1000000000000005</v>
      </c>
      <c r="G81" s="128">
        <v>1065</v>
      </c>
      <c r="H81" s="126">
        <v>10.100000000000001</v>
      </c>
      <c r="I81" s="126">
        <v>10.8</v>
      </c>
      <c r="J81" s="126">
        <v>60.4</v>
      </c>
      <c r="K81" s="126">
        <v>70.8</v>
      </c>
      <c r="L81" s="126">
        <v>79.2</v>
      </c>
      <c r="M81" s="126">
        <v>5.8000000000000007</v>
      </c>
      <c r="N81" s="128">
        <v>1055</v>
      </c>
      <c r="O81" s="126">
        <v>12.2</v>
      </c>
      <c r="P81" s="126">
        <v>6.1</v>
      </c>
      <c r="Q81" s="126">
        <v>71</v>
      </c>
      <c r="R81" s="126">
        <v>78.3</v>
      </c>
      <c r="S81" s="126">
        <v>81.800000000000011</v>
      </c>
      <c r="T81" s="126">
        <v>6.1</v>
      </c>
      <c r="U81" s="128">
        <v>1055</v>
      </c>
      <c r="V81" s="126">
        <v>14.6</v>
      </c>
      <c r="W81" s="126">
        <v>7.3</v>
      </c>
      <c r="X81" s="126">
        <v>71.599999999999994</v>
      </c>
      <c r="Y81" s="126">
        <v>76.7</v>
      </c>
      <c r="Z81" s="126">
        <v>78.100000000000009</v>
      </c>
      <c r="AA81" s="126" t="s">
        <v>133</v>
      </c>
      <c r="AB81" s="128" t="s">
        <v>133</v>
      </c>
      <c r="AC81" s="126" t="s">
        <v>133</v>
      </c>
      <c r="AD81" s="126" t="s">
        <v>133</v>
      </c>
      <c r="AE81" s="126" t="s">
        <v>133</v>
      </c>
      <c r="AF81" s="126" t="s">
        <v>133</v>
      </c>
      <c r="AG81" s="126" t="s">
        <v>133</v>
      </c>
    </row>
    <row r="82" spans="1:33" x14ac:dyDescent="0.25">
      <c r="A82" t="s">
        <v>96</v>
      </c>
      <c r="B82">
        <v>1</v>
      </c>
      <c r="C82" t="s">
        <v>27</v>
      </c>
      <c r="D82" t="s">
        <v>586</v>
      </c>
      <c r="E82" s="128">
        <v>3660</v>
      </c>
      <c r="F82" s="126">
        <v>3.1</v>
      </c>
      <c r="G82" s="128">
        <v>3550</v>
      </c>
      <c r="H82" s="126">
        <v>9.8000000000000007</v>
      </c>
      <c r="I82" s="126">
        <v>10.100000000000001</v>
      </c>
      <c r="J82" s="126">
        <v>68.300000000000011</v>
      </c>
      <c r="K82" s="126">
        <v>74.7</v>
      </c>
      <c r="L82" s="126">
        <v>80.100000000000009</v>
      </c>
      <c r="M82" s="126">
        <v>3.2</v>
      </c>
      <c r="N82" s="128">
        <v>3540</v>
      </c>
      <c r="O82" s="126">
        <v>12.5</v>
      </c>
      <c r="P82" s="126">
        <v>10.4</v>
      </c>
      <c r="Q82" s="126">
        <v>63.1</v>
      </c>
      <c r="R82" s="126">
        <v>74.099999999999994</v>
      </c>
      <c r="S82" s="126">
        <v>77</v>
      </c>
      <c r="T82" s="126">
        <v>3.2</v>
      </c>
      <c r="U82" s="128">
        <v>3540</v>
      </c>
      <c r="V82" s="126">
        <v>13.3</v>
      </c>
      <c r="W82" s="126">
        <v>10.4</v>
      </c>
      <c r="X82" s="126">
        <v>63.1</v>
      </c>
      <c r="Y82" s="126">
        <v>73.400000000000006</v>
      </c>
      <c r="Z82" s="126">
        <v>76.3</v>
      </c>
      <c r="AA82" s="126" t="s">
        <v>133</v>
      </c>
      <c r="AB82" s="128" t="s">
        <v>133</v>
      </c>
      <c r="AC82" s="126" t="s">
        <v>133</v>
      </c>
      <c r="AD82" s="126" t="s">
        <v>133</v>
      </c>
      <c r="AE82" s="126" t="s">
        <v>133</v>
      </c>
      <c r="AF82" s="126" t="s">
        <v>133</v>
      </c>
      <c r="AG82" s="126" t="s">
        <v>133</v>
      </c>
    </row>
    <row r="83" spans="1:33" x14ac:dyDescent="0.25">
      <c r="A83" t="s">
        <v>96</v>
      </c>
      <c r="B83">
        <v>2</v>
      </c>
      <c r="C83" t="s">
        <v>27</v>
      </c>
      <c r="D83" t="s">
        <v>587</v>
      </c>
      <c r="E83" s="128">
        <v>18910</v>
      </c>
      <c r="F83" s="126">
        <v>5.8000000000000007</v>
      </c>
      <c r="G83" s="128">
        <v>17820</v>
      </c>
      <c r="H83" s="126">
        <v>9.4</v>
      </c>
      <c r="I83" s="126">
        <v>5.9</v>
      </c>
      <c r="J83" s="126">
        <v>55.300000000000004</v>
      </c>
      <c r="K83" s="126">
        <v>75.7</v>
      </c>
      <c r="L83" s="126">
        <v>84.7</v>
      </c>
      <c r="M83" s="126">
        <v>6.2</v>
      </c>
      <c r="N83" s="128">
        <v>17730</v>
      </c>
      <c r="O83" s="126">
        <v>10.3</v>
      </c>
      <c r="P83" s="126">
        <v>5.9</v>
      </c>
      <c r="Q83" s="126">
        <v>54.6</v>
      </c>
      <c r="R83" s="126">
        <v>76.599999999999994</v>
      </c>
      <c r="S83" s="126">
        <v>83.8</v>
      </c>
      <c r="T83" s="126">
        <v>6.9</v>
      </c>
      <c r="U83" s="128">
        <v>17600</v>
      </c>
      <c r="V83" s="126">
        <v>12.9</v>
      </c>
      <c r="W83" s="126">
        <v>4.5</v>
      </c>
      <c r="X83" s="126">
        <v>61.6</v>
      </c>
      <c r="Y83" s="126">
        <v>78.400000000000006</v>
      </c>
      <c r="Z83" s="126">
        <v>82.600000000000009</v>
      </c>
      <c r="AA83" s="126" t="s">
        <v>133</v>
      </c>
      <c r="AB83" s="128" t="s">
        <v>133</v>
      </c>
      <c r="AC83" s="126" t="s">
        <v>133</v>
      </c>
      <c r="AD83" s="126" t="s">
        <v>133</v>
      </c>
      <c r="AE83" s="126" t="s">
        <v>133</v>
      </c>
      <c r="AF83" s="126" t="s">
        <v>133</v>
      </c>
      <c r="AG83" s="126" t="s">
        <v>133</v>
      </c>
    </row>
    <row r="84" spans="1:33" x14ac:dyDescent="0.25">
      <c r="A84" t="s">
        <v>96</v>
      </c>
      <c r="B84">
        <v>3</v>
      </c>
      <c r="C84" t="s">
        <v>27</v>
      </c>
      <c r="D84" t="s">
        <v>588</v>
      </c>
      <c r="E84" s="128">
        <v>15190</v>
      </c>
      <c r="F84" s="126">
        <v>2.4</v>
      </c>
      <c r="G84" s="128">
        <v>14825</v>
      </c>
      <c r="H84" s="126">
        <v>7.1000000000000005</v>
      </c>
      <c r="I84" s="126">
        <v>8.3000000000000007</v>
      </c>
      <c r="J84" s="126">
        <v>48.8</v>
      </c>
      <c r="K84" s="126">
        <v>71.8</v>
      </c>
      <c r="L84" s="126">
        <v>84.6</v>
      </c>
      <c r="M84" s="126">
        <v>2.7</v>
      </c>
      <c r="N84" s="128">
        <v>14785</v>
      </c>
      <c r="O84" s="126">
        <v>7.9</v>
      </c>
      <c r="P84" s="126">
        <v>6.4</v>
      </c>
      <c r="Q84" s="126">
        <v>55.600000000000009</v>
      </c>
      <c r="R84" s="126">
        <v>76.7</v>
      </c>
      <c r="S84" s="126">
        <v>85.7</v>
      </c>
      <c r="T84" s="126">
        <v>3</v>
      </c>
      <c r="U84" s="128">
        <v>14735</v>
      </c>
      <c r="V84" s="126">
        <v>10.7</v>
      </c>
      <c r="W84" s="126">
        <v>6.2</v>
      </c>
      <c r="X84" s="126">
        <v>62.4</v>
      </c>
      <c r="Y84" s="126">
        <v>77.7</v>
      </c>
      <c r="Z84" s="126">
        <v>83.100000000000009</v>
      </c>
      <c r="AA84" s="126" t="s">
        <v>133</v>
      </c>
      <c r="AB84" s="128" t="s">
        <v>133</v>
      </c>
      <c r="AC84" s="126" t="s">
        <v>133</v>
      </c>
      <c r="AD84" s="126" t="s">
        <v>133</v>
      </c>
      <c r="AE84" s="126" t="s">
        <v>133</v>
      </c>
      <c r="AF84" s="126" t="s">
        <v>133</v>
      </c>
      <c r="AG84" s="126" t="s">
        <v>133</v>
      </c>
    </row>
    <row r="85" spans="1:33" x14ac:dyDescent="0.25">
      <c r="A85" t="s">
        <v>96</v>
      </c>
      <c r="B85">
        <v>4</v>
      </c>
      <c r="C85" t="s">
        <v>27</v>
      </c>
      <c r="D85" t="s">
        <v>589</v>
      </c>
      <c r="E85" s="128">
        <v>370</v>
      </c>
      <c r="F85" s="126">
        <v>4.3000000000000007</v>
      </c>
      <c r="G85" s="128">
        <v>355</v>
      </c>
      <c r="H85" s="126">
        <v>9.8000000000000007</v>
      </c>
      <c r="I85" s="126">
        <v>8.1</v>
      </c>
      <c r="J85" s="126">
        <v>68.5</v>
      </c>
      <c r="K85" s="126">
        <v>75.599999999999994</v>
      </c>
      <c r="L85" s="126">
        <v>82</v>
      </c>
      <c r="M85" s="126">
        <v>4.3000000000000007</v>
      </c>
      <c r="N85" s="128">
        <v>355</v>
      </c>
      <c r="O85" s="126">
        <v>10.7</v>
      </c>
      <c r="P85" s="126">
        <v>7.9</v>
      </c>
      <c r="Q85" s="126">
        <v>62.1</v>
      </c>
      <c r="R85" s="126">
        <v>77.2</v>
      </c>
      <c r="S85" s="126">
        <v>81.5</v>
      </c>
      <c r="T85" s="126">
        <v>5.1000000000000005</v>
      </c>
      <c r="U85" s="128">
        <v>355</v>
      </c>
      <c r="V85" s="126">
        <v>13.3</v>
      </c>
      <c r="W85" s="126">
        <v>6.5</v>
      </c>
      <c r="X85" s="126">
        <v>63.7</v>
      </c>
      <c r="Y85" s="126">
        <v>77.3</v>
      </c>
      <c r="Z85" s="126">
        <v>80.2</v>
      </c>
      <c r="AA85" s="126" t="s">
        <v>133</v>
      </c>
      <c r="AB85" s="128" t="s">
        <v>133</v>
      </c>
      <c r="AC85" s="126" t="s">
        <v>133</v>
      </c>
      <c r="AD85" s="126" t="s">
        <v>133</v>
      </c>
      <c r="AE85" s="126" t="s">
        <v>133</v>
      </c>
      <c r="AF85" s="126" t="s">
        <v>133</v>
      </c>
      <c r="AG85" s="126" t="s">
        <v>133</v>
      </c>
    </row>
    <row r="86" spans="1:33" x14ac:dyDescent="0.25">
      <c r="A86" t="s">
        <v>96</v>
      </c>
      <c r="B86">
        <v>5</v>
      </c>
      <c r="C86" t="s">
        <v>27</v>
      </c>
      <c r="D86" t="s">
        <v>590</v>
      </c>
      <c r="E86" s="128">
        <v>1180</v>
      </c>
      <c r="F86" s="126">
        <v>3.5000000000000004</v>
      </c>
      <c r="G86" s="128">
        <v>1140</v>
      </c>
      <c r="H86" s="126">
        <v>7.9</v>
      </c>
      <c r="I86" s="126">
        <v>12.3</v>
      </c>
      <c r="J86" s="126">
        <v>59.599999999999994</v>
      </c>
      <c r="K86" s="126">
        <v>72.2</v>
      </c>
      <c r="L86" s="126">
        <v>79.7</v>
      </c>
      <c r="M86" s="126">
        <v>3.5000000000000004</v>
      </c>
      <c r="N86" s="128">
        <v>1140</v>
      </c>
      <c r="O86" s="126">
        <v>8.4</v>
      </c>
      <c r="P86" s="126">
        <v>6.8000000000000007</v>
      </c>
      <c r="Q86" s="126">
        <v>66.2</v>
      </c>
      <c r="R86" s="126">
        <v>78.3</v>
      </c>
      <c r="S86" s="126">
        <v>84.8</v>
      </c>
      <c r="T86" s="126">
        <v>3.8</v>
      </c>
      <c r="U86" s="128">
        <v>1135</v>
      </c>
      <c r="V86" s="126">
        <v>12</v>
      </c>
      <c r="W86" s="126">
        <v>5.4</v>
      </c>
      <c r="X86" s="126">
        <v>71.2</v>
      </c>
      <c r="Y86" s="126">
        <v>80.100000000000009</v>
      </c>
      <c r="Z86" s="126">
        <v>82.600000000000009</v>
      </c>
      <c r="AA86" s="126" t="s">
        <v>133</v>
      </c>
      <c r="AB86" s="128" t="s">
        <v>133</v>
      </c>
      <c r="AC86" s="126" t="s">
        <v>133</v>
      </c>
      <c r="AD86" s="126" t="s">
        <v>133</v>
      </c>
      <c r="AE86" s="126" t="s">
        <v>133</v>
      </c>
      <c r="AF86" s="126" t="s">
        <v>133</v>
      </c>
      <c r="AG86" s="126" t="s">
        <v>133</v>
      </c>
    </row>
    <row r="87" spans="1:33" x14ac:dyDescent="0.25">
      <c r="A87" t="s">
        <v>96</v>
      </c>
      <c r="B87">
        <v>6</v>
      </c>
      <c r="C87" t="s">
        <v>27</v>
      </c>
      <c r="D87" t="s">
        <v>591</v>
      </c>
      <c r="E87" s="128">
        <v>4055</v>
      </c>
      <c r="F87" s="126">
        <v>2.5</v>
      </c>
      <c r="G87" s="128">
        <v>3955</v>
      </c>
      <c r="H87" s="126">
        <v>6.6000000000000005</v>
      </c>
      <c r="I87" s="126">
        <v>8</v>
      </c>
      <c r="J87" s="126">
        <v>47.5</v>
      </c>
      <c r="K87" s="126">
        <v>70.8</v>
      </c>
      <c r="L87" s="126">
        <v>85.3</v>
      </c>
      <c r="M87" s="126">
        <v>3.1</v>
      </c>
      <c r="N87" s="128">
        <v>3930</v>
      </c>
      <c r="O87" s="126">
        <v>8.2000000000000011</v>
      </c>
      <c r="P87" s="126">
        <v>5.5</v>
      </c>
      <c r="Q87" s="126">
        <v>58.5</v>
      </c>
      <c r="R87" s="126">
        <v>77.2</v>
      </c>
      <c r="S87" s="126">
        <v>86.3</v>
      </c>
      <c r="T87" s="126">
        <v>3.4000000000000004</v>
      </c>
      <c r="U87" s="128">
        <v>3920</v>
      </c>
      <c r="V87" s="126">
        <v>11.600000000000001</v>
      </c>
      <c r="W87" s="126">
        <v>5.7</v>
      </c>
      <c r="X87" s="126">
        <v>66.600000000000009</v>
      </c>
      <c r="Y87" s="126">
        <v>77.900000000000006</v>
      </c>
      <c r="Z87" s="126">
        <v>82.7</v>
      </c>
      <c r="AA87" s="126" t="s">
        <v>133</v>
      </c>
      <c r="AB87" s="128" t="s">
        <v>133</v>
      </c>
      <c r="AC87" s="126" t="s">
        <v>133</v>
      </c>
      <c r="AD87" s="126" t="s">
        <v>133</v>
      </c>
      <c r="AE87" s="126" t="s">
        <v>133</v>
      </c>
      <c r="AF87" s="126" t="s">
        <v>133</v>
      </c>
      <c r="AG87" s="126" t="s">
        <v>133</v>
      </c>
    </row>
    <row r="88" spans="1:33" x14ac:dyDescent="0.25">
      <c r="A88" t="s">
        <v>96</v>
      </c>
      <c r="B88">
        <v>7</v>
      </c>
      <c r="C88" t="s">
        <v>27</v>
      </c>
      <c r="D88" t="s">
        <v>592</v>
      </c>
      <c r="E88" s="128">
        <v>1605</v>
      </c>
      <c r="F88" s="126">
        <v>2.2999999999999998</v>
      </c>
      <c r="G88" s="128">
        <v>1565</v>
      </c>
      <c r="H88" s="126">
        <v>7.2000000000000011</v>
      </c>
      <c r="I88" s="126">
        <v>6.3</v>
      </c>
      <c r="J88" s="126">
        <v>53.1</v>
      </c>
      <c r="K88" s="126">
        <v>75.2</v>
      </c>
      <c r="L88" s="126">
        <v>86.5</v>
      </c>
      <c r="M88" s="126">
        <v>2.8000000000000003</v>
      </c>
      <c r="N88" s="128">
        <v>1560</v>
      </c>
      <c r="O88" s="126">
        <v>8.5</v>
      </c>
      <c r="P88" s="126">
        <v>5.1000000000000005</v>
      </c>
      <c r="Q88" s="126">
        <v>66.100000000000009</v>
      </c>
      <c r="R88" s="126">
        <v>80.5</v>
      </c>
      <c r="S88" s="126">
        <v>86.4</v>
      </c>
      <c r="T88" s="126">
        <v>3.2</v>
      </c>
      <c r="U88" s="128">
        <v>1555</v>
      </c>
      <c r="V88" s="126">
        <v>12.2</v>
      </c>
      <c r="W88" s="126">
        <v>4.9000000000000004</v>
      </c>
      <c r="X88" s="126">
        <v>70.7</v>
      </c>
      <c r="Y88" s="126">
        <v>79.7</v>
      </c>
      <c r="Z88" s="126">
        <v>82.9</v>
      </c>
      <c r="AA88" s="126" t="s">
        <v>133</v>
      </c>
      <c r="AB88" s="128" t="s">
        <v>133</v>
      </c>
      <c r="AC88" s="126" t="s">
        <v>133</v>
      </c>
      <c r="AD88" s="126" t="s">
        <v>133</v>
      </c>
      <c r="AE88" s="126" t="s">
        <v>133</v>
      </c>
      <c r="AF88" s="126" t="s">
        <v>133</v>
      </c>
      <c r="AG88" s="126" t="s">
        <v>133</v>
      </c>
    </row>
    <row r="89" spans="1:33" x14ac:dyDescent="0.25">
      <c r="A89" t="s">
        <v>96</v>
      </c>
      <c r="B89">
        <v>8</v>
      </c>
      <c r="C89" t="s">
        <v>27</v>
      </c>
      <c r="D89" t="s">
        <v>593</v>
      </c>
      <c r="E89" s="128">
        <v>2050</v>
      </c>
      <c r="F89" s="126">
        <v>4.3999999999999995</v>
      </c>
      <c r="G89" s="128">
        <v>1960</v>
      </c>
      <c r="H89" s="126">
        <v>9.1</v>
      </c>
      <c r="I89" s="126">
        <v>13.600000000000001</v>
      </c>
      <c r="J89" s="126">
        <v>60.5</v>
      </c>
      <c r="K89" s="126">
        <v>69.900000000000006</v>
      </c>
      <c r="L89" s="126">
        <v>77.3</v>
      </c>
      <c r="M89" s="126">
        <v>4.8</v>
      </c>
      <c r="N89" s="128">
        <v>1950</v>
      </c>
      <c r="O89" s="126">
        <v>12.8</v>
      </c>
      <c r="P89" s="126">
        <v>9.3000000000000007</v>
      </c>
      <c r="Q89" s="126">
        <v>67</v>
      </c>
      <c r="R89" s="126">
        <v>74.900000000000006</v>
      </c>
      <c r="S89" s="126">
        <v>77.8</v>
      </c>
      <c r="T89" s="126">
        <v>5</v>
      </c>
      <c r="U89" s="128">
        <v>1950</v>
      </c>
      <c r="V89" s="126">
        <v>14.799999999999999</v>
      </c>
      <c r="W89" s="126">
        <v>9.5</v>
      </c>
      <c r="X89" s="126">
        <v>69.300000000000011</v>
      </c>
      <c r="Y89" s="126">
        <v>73.900000000000006</v>
      </c>
      <c r="Z89" s="126">
        <v>75.7</v>
      </c>
      <c r="AA89" s="126" t="s">
        <v>133</v>
      </c>
      <c r="AB89" s="128" t="s">
        <v>133</v>
      </c>
      <c r="AC89" s="126" t="s">
        <v>133</v>
      </c>
      <c r="AD89" s="126" t="s">
        <v>133</v>
      </c>
      <c r="AE89" s="126" t="s">
        <v>133</v>
      </c>
      <c r="AF89" s="126" t="s">
        <v>133</v>
      </c>
      <c r="AG89" s="126" t="s">
        <v>133</v>
      </c>
    </row>
    <row r="90" spans="1:33" x14ac:dyDescent="0.25">
      <c r="A90" t="s">
        <v>96</v>
      </c>
      <c r="B90">
        <v>9</v>
      </c>
      <c r="C90" t="s">
        <v>27</v>
      </c>
      <c r="D90" t="s">
        <v>594</v>
      </c>
      <c r="E90" s="128">
        <v>1870</v>
      </c>
      <c r="F90" s="126">
        <v>3.8</v>
      </c>
      <c r="G90" s="128">
        <v>1800</v>
      </c>
      <c r="H90" s="126">
        <v>9.8000000000000007</v>
      </c>
      <c r="I90" s="126">
        <v>9.3000000000000007</v>
      </c>
      <c r="J90" s="126">
        <v>61.1</v>
      </c>
      <c r="K90" s="126">
        <v>73</v>
      </c>
      <c r="L90" s="126">
        <v>80.900000000000006</v>
      </c>
      <c r="M90" s="126">
        <v>4.3000000000000007</v>
      </c>
      <c r="N90" s="128">
        <v>1790</v>
      </c>
      <c r="O90" s="126">
        <v>10.7</v>
      </c>
      <c r="P90" s="126">
        <v>7.6</v>
      </c>
      <c r="Q90" s="126">
        <v>67.100000000000009</v>
      </c>
      <c r="R90" s="126">
        <v>77.3</v>
      </c>
      <c r="S90" s="126">
        <v>81.7</v>
      </c>
      <c r="T90" s="126">
        <v>4.5999999999999996</v>
      </c>
      <c r="U90" s="128">
        <v>1785</v>
      </c>
      <c r="V90" s="126">
        <v>14.200000000000001</v>
      </c>
      <c r="W90" s="126">
        <v>6.3</v>
      </c>
      <c r="X90" s="126">
        <v>69.2</v>
      </c>
      <c r="Y90" s="126">
        <v>76.3</v>
      </c>
      <c r="Z90" s="126">
        <v>79.5</v>
      </c>
      <c r="AA90" s="126" t="s">
        <v>133</v>
      </c>
      <c r="AB90" s="128" t="s">
        <v>133</v>
      </c>
      <c r="AC90" s="126" t="s">
        <v>133</v>
      </c>
      <c r="AD90" s="126" t="s">
        <v>133</v>
      </c>
      <c r="AE90" s="126" t="s">
        <v>133</v>
      </c>
      <c r="AF90" s="126" t="s">
        <v>133</v>
      </c>
      <c r="AG90" s="126" t="s">
        <v>133</v>
      </c>
    </row>
    <row r="91" spans="1:33" x14ac:dyDescent="0.25">
      <c r="A91" t="s">
        <v>96</v>
      </c>
      <c r="B91" t="s">
        <v>28</v>
      </c>
      <c r="C91" t="s">
        <v>27</v>
      </c>
      <c r="D91" t="s">
        <v>595</v>
      </c>
      <c r="E91" s="128">
        <v>1640</v>
      </c>
      <c r="F91" s="126">
        <v>5.2</v>
      </c>
      <c r="G91" s="128">
        <v>1555</v>
      </c>
      <c r="H91" s="126">
        <v>7.6</v>
      </c>
      <c r="I91" s="126">
        <v>8.9</v>
      </c>
      <c r="J91" s="126">
        <v>46.2</v>
      </c>
      <c r="K91" s="126">
        <v>68.800000000000011</v>
      </c>
      <c r="L91" s="126">
        <v>83.5</v>
      </c>
      <c r="M91" s="126">
        <v>5.5</v>
      </c>
      <c r="N91" s="128">
        <v>1550</v>
      </c>
      <c r="O91" s="126">
        <v>10.3</v>
      </c>
      <c r="P91" s="126">
        <v>6.8000000000000007</v>
      </c>
      <c r="Q91" s="126">
        <v>52.400000000000006</v>
      </c>
      <c r="R91" s="126">
        <v>71.899999999999991</v>
      </c>
      <c r="S91" s="126">
        <v>82.9</v>
      </c>
      <c r="T91" s="126">
        <v>5.9</v>
      </c>
      <c r="U91" s="128">
        <v>1540</v>
      </c>
      <c r="V91" s="126">
        <v>13.4</v>
      </c>
      <c r="W91" s="126">
        <v>6.7</v>
      </c>
      <c r="X91" s="126">
        <v>65</v>
      </c>
      <c r="Y91" s="126">
        <v>76.2</v>
      </c>
      <c r="Z91" s="126">
        <v>79.900000000000006</v>
      </c>
      <c r="AA91" s="126" t="s">
        <v>133</v>
      </c>
      <c r="AB91" s="128" t="s">
        <v>133</v>
      </c>
      <c r="AC91" s="126" t="s">
        <v>133</v>
      </c>
      <c r="AD91" s="126" t="s">
        <v>133</v>
      </c>
      <c r="AE91" s="126" t="s">
        <v>133</v>
      </c>
      <c r="AF91" s="126" t="s">
        <v>133</v>
      </c>
      <c r="AG91" s="126" t="s">
        <v>133</v>
      </c>
    </row>
    <row r="92" spans="1:33" x14ac:dyDescent="0.25">
      <c r="A92" t="s">
        <v>96</v>
      </c>
      <c r="B92" t="s">
        <v>29</v>
      </c>
      <c r="C92" t="s">
        <v>27</v>
      </c>
      <c r="D92" t="s">
        <v>596</v>
      </c>
      <c r="E92" s="128">
        <v>14130</v>
      </c>
      <c r="F92" s="126">
        <v>3.3000000000000003</v>
      </c>
      <c r="G92" s="128">
        <v>13665</v>
      </c>
      <c r="H92" s="126">
        <v>8</v>
      </c>
      <c r="I92" s="126">
        <v>9.1999999999999993</v>
      </c>
      <c r="J92" s="126">
        <v>57.9</v>
      </c>
      <c r="K92" s="126">
        <v>75</v>
      </c>
      <c r="L92" s="126">
        <v>82.800000000000011</v>
      </c>
      <c r="M92" s="126">
        <v>3.6000000000000005</v>
      </c>
      <c r="N92" s="128">
        <v>13620</v>
      </c>
      <c r="O92" s="126">
        <v>8.7000000000000011</v>
      </c>
      <c r="P92" s="126">
        <v>7.5</v>
      </c>
      <c r="Q92" s="126">
        <v>61.5</v>
      </c>
      <c r="R92" s="126">
        <v>78.400000000000006</v>
      </c>
      <c r="S92" s="126">
        <v>83.8</v>
      </c>
      <c r="T92" s="126">
        <v>3.9</v>
      </c>
      <c r="U92" s="128">
        <v>13580</v>
      </c>
      <c r="V92" s="126">
        <v>11.4</v>
      </c>
      <c r="W92" s="126">
        <v>6.8000000000000007</v>
      </c>
      <c r="X92" s="126">
        <v>66.8</v>
      </c>
      <c r="Y92" s="126">
        <v>78.7</v>
      </c>
      <c r="Z92" s="126">
        <v>81.800000000000011</v>
      </c>
      <c r="AA92" s="126" t="s">
        <v>133</v>
      </c>
      <c r="AB92" s="128" t="s">
        <v>133</v>
      </c>
      <c r="AC92" s="126" t="s">
        <v>133</v>
      </c>
      <c r="AD92" s="126" t="s">
        <v>133</v>
      </c>
      <c r="AE92" s="126" t="s">
        <v>133</v>
      </c>
      <c r="AF92" s="126" t="s">
        <v>133</v>
      </c>
      <c r="AG92" s="126" t="s">
        <v>133</v>
      </c>
    </row>
    <row r="93" spans="1:33" x14ac:dyDescent="0.25">
      <c r="A93" t="s">
        <v>96</v>
      </c>
      <c r="B93" t="s">
        <v>30</v>
      </c>
      <c r="C93" t="s">
        <v>27</v>
      </c>
      <c r="D93" t="s">
        <v>597</v>
      </c>
      <c r="E93" s="128">
        <v>7015</v>
      </c>
      <c r="F93" s="126">
        <v>2.9000000000000004</v>
      </c>
      <c r="G93" s="128">
        <v>6810</v>
      </c>
      <c r="H93" s="126">
        <v>8.9</v>
      </c>
      <c r="I93" s="126">
        <v>13.3</v>
      </c>
      <c r="J93" s="126">
        <v>50.2</v>
      </c>
      <c r="K93" s="126">
        <v>67.2</v>
      </c>
      <c r="L93" s="126">
        <v>77.7</v>
      </c>
      <c r="M93" s="126">
        <v>3.6999999999999997</v>
      </c>
      <c r="N93" s="128">
        <v>6750</v>
      </c>
      <c r="O93" s="126">
        <v>10.4</v>
      </c>
      <c r="P93" s="126">
        <v>8.5</v>
      </c>
      <c r="Q93" s="126">
        <v>69.800000000000011</v>
      </c>
      <c r="R93" s="126">
        <v>77.7</v>
      </c>
      <c r="S93" s="126">
        <v>81.100000000000009</v>
      </c>
      <c r="T93" s="126">
        <v>3.9</v>
      </c>
      <c r="U93" s="128">
        <v>6735</v>
      </c>
      <c r="V93" s="126">
        <v>13.100000000000001</v>
      </c>
      <c r="W93" s="126">
        <v>7.7</v>
      </c>
      <c r="X93" s="126">
        <v>72</v>
      </c>
      <c r="Y93" s="126">
        <v>77.400000000000006</v>
      </c>
      <c r="Z93" s="126">
        <v>79.2</v>
      </c>
      <c r="AA93" s="126" t="s">
        <v>133</v>
      </c>
      <c r="AB93" s="128" t="s">
        <v>133</v>
      </c>
      <c r="AC93" s="126" t="s">
        <v>133</v>
      </c>
      <c r="AD93" s="126" t="s">
        <v>133</v>
      </c>
      <c r="AE93" s="126" t="s">
        <v>133</v>
      </c>
      <c r="AF93" s="126" t="s">
        <v>133</v>
      </c>
      <c r="AG93" s="126" t="s">
        <v>133</v>
      </c>
    </row>
    <row r="94" spans="1:33" x14ac:dyDescent="0.25">
      <c r="A94" t="s">
        <v>96</v>
      </c>
      <c r="B94" t="s">
        <v>31</v>
      </c>
      <c r="C94" t="s">
        <v>27</v>
      </c>
      <c r="D94" t="s">
        <v>598</v>
      </c>
      <c r="E94" s="128">
        <v>12515</v>
      </c>
      <c r="F94" s="126">
        <v>4.5</v>
      </c>
      <c r="G94" s="128">
        <v>11950</v>
      </c>
      <c r="H94" s="126">
        <v>9.4</v>
      </c>
      <c r="I94" s="126">
        <v>10.5</v>
      </c>
      <c r="J94" s="126">
        <v>67.400000000000006</v>
      </c>
      <c r="K94" s="126">
        <v>75.5</v>
      </c>
      <c r="L94" s="126">
        <v>80.100000000000009</v>
      </c>
      <c r="M94" s="126">
        <v>5.1000000000000005</v>
      </c>
      <c r="N94" s="128">
        <v>11880</v>
      </c>
      <c r="O94" s="126">
        <v>10.4</v>
      </c>
      <c r="P94" s="126">
        <v>7.6</v>
      </c>
      <c r="Q94" s="126">
        <v>73.8</v>
      </c>
      <c r="R94" s="126">
        <v>80.100000000000009</v>
      </c>
      <c r="S94" s="126">
        <v>82.100000000000009</v>
      </c>
      <c r="T94" s="126">
        <v>5.2</v>
      </c>
      <c r="U94" s="128">
        <v>11865</v>
      </c>
      <c r="V94" s="126">
        <v>13.3</v>
      </c>
      <c r="W94" s="126">
        <v>7.3</v>
      </c>
      <c r="X94" s="126">
        <v>74.599999999999994</v>
      </c>
      <c r="Y94" s="126">
        <v>78.3</v>
      </c>
      <c r="Z94" s="126">
        <v>79.3</v>
      </c>
      <c r="AA94" s="126" t="s">
        <v>133</v>
      </c>
      <c r="AB94" s="128" t="s">
        <v>133</v>
      </c>
      <c r="AC94" s="126" t="s">
        <v>133</v>
      </c>
      <c r="AD94" s="126" t="s">
        <v>133</v>
      </c>
      <c r="AE94" s="126" t="s">
        <v>133</v>
      </c>
      <c r="AF94" s="126" t="s">
        <v>133</v>
      </c>
      <c r="AG94" s="126" t="s">
        <v>133</v>
      </c>
    </row>
    <row r="95" spans="1:33" x14ac:dyDescent="0.25">
      <c r="A95" t="s">
        <v>96</v>
      </c>
      <c r="B95" t="s">
        <v>32</v>
      </c>
      <c r="C95" t="s">
        <v>27</v>
      </c>
      <c r="D95" t="s">
        <v>599</v>
      </c>
      <c r="E95" s="128">
        <v>4350</v>
      </c>
      <c r="F95" s="126">
        <v>2.2999999999999998</v>
      </c>
      <c r="G95" s="128">
        <v>4255</v>
      </c>
      <c r="H95" s="126">
        <v>7.9</v>
      </c>
      <c r="I95" s="126">
        <v>14.799999999999999</v>
      </c>
      <c r="J95" s="126">
        <v>66</v>
      </c>
      <c r="K95" s="126">
        <v>73.099999999999994</v>
      </c>
      <c r="L95" s="126">
        <v>77.3</v>
      </c>
      <c r="M95" s="126">
        <v>2.4</v>
      </c>
      <c r="N95" s="128">
        <v>4245</v>
      </c>
      <c r="O95" s="126">
        <v>8.9</v>
      </c>
      <c r="P95" s="126">
        <v>9.9</v>
      </c>
      <c r="Q95" s="126">
        <v>72.3</v>
      </c>
      <c r="R95" s="126">
        <v>78.600000000000009</v>
      </c>
      <c r="S95" s="126">
        <v>81.300000000000011</v>
      </c>
      <c r="T95" s="126">
        <v>2.5</v>
      </c>
      <c r="U95" s="128">
        <v>4245</v>
      </c>
      <c r="V95" s="126">
        <v>11.600000000000001</v>
      </c>
      <c r="W95" s="126">
        <v>8.3000000000000007</v>
      </c>
      <c r="X95" s="126">
        <v>74.3</v>
      </c>
      <c r="Y95" s="126">
        <v>78.8</v>
      </c>
      <c r="Z95" s="126">
        <v>80.100000000000009</v>
      </c>
      <c r="AA95" s="126" t="s">
        <v>133</v>
      </c>
      <c r="AB95" s="128" t="s">
        <v>133</v>
      </c>
      <c r="AC95" s="126" t="s">
        <v>133</v>
      </c>
      <c r="AD95" s="126" t="s">
        <v>133</v>
      </c>
      <c r="AE95" s="126" t="s">
        <v>133</v>
      </c>
      <c r="AF95" s="126" t="s">
        <v>133</v>
      </c>
      <c r="AG95" s="126" t="s">
        <v>133</v>
      </c>
    </row>
    <row r="96" spans="1:33" x14ac:dyDescent="0.25">
      <c r="A96" t="s">
        <v>96</v>
      </c>
      <c r="B96" t="s">
        <v>27</v>
      </c>
      <c r="C96" t="s">
        <v>27</v>
      </c>
      <c r="D96" t="s">
        <v>600</v>
      </c>
      <c r="E96" s="128">
        <v>11770</v>
      </c>
      <c r="F96" s="126">
        <v>2.2999999999999998</v>
      </c>
      <c r="G96" s="128">
        <v>11505</v>
      </c>
      <c r="H96" s="126">
        <v>9.5</v>
      </c>
      <c r="I96" s="126">
        <v>10.9</v>
      </c>
      <c r="J96" s="126">
        <v>48.4</v>
      </c>
      <c r="K96" s="126">
        <v>68</v>
      </c>
      <c r="L96" s="126">
        <v>79.600000000000009</v>
      </c>
      <c r="M96" s="126">
        <v>2.8000000000000003</v>
      </c>
      <c r="N96" s="128">
        <v>11440</v>
      </c>
      <c r="O96" s="126">
        <v>10.4</v>
      </c>
      <c r="P96" s="126">
        <v>7.9</v>
      </c>
      <c r="Q96" s="126">
        <v>61</v>
      </c>
      <c r="R96" s="126">
        <v>75.599999999999994</v>
      </c>
      <c r="S96" s="126">
        <v>81.7</v>
      </c>
      <c r="T96" s="126">
        <v>3.1</v>
      </c>
      <c r="U96" s="128">
        <v>11410</v>
      </c>
      <c r="V96" s="126">
        <v>13.8</v>
      </c>
      <c r="W96" s="126">
        <v>7.2000000000000011</v>
      </c>
      <c r="X96" s="126">
        <v>67</v>
      </c>
      <c r="Y96" s="126">
        <v>75.8</v>
      </c>
      <c r="Z96" s="126">
        <v>78.900000000000006</v>
      </c>
      <c r="AA96" s="126" t="s">
        <v>133</v>
      </c>
      <c r="AB96" s="128" t="s">
        <v>133</v>
      </c>
      <c r="AC96" s="126" t="s">
        <v>133</v>
      </c>
      <c r="AD96" s="126" t="s">
        <v>133</v>
      </c>
      <c r="AE96" s="126" t="s">
        <v>133</v>
      </c>
      <c r="AF96" s="126" t="s">
        <v>133</v>
      </c>
      <c r="AG96" s="126" t="s">
        <v>133</v>
      </c>
    </row>
    <row r="97" spans="1:33" x14ac:dyDescent="0.25">
      <c r="A97" t="s">
        <v>96</v>
      </c>
      <c r="B97" t="s">
        <v>33</v>
      </c>
      <c r="C97" t="s">
        <v>27</v>
      </c>
      <c r="D97" t="s">
        <v>601</v>
      </c>
      <c r="E97" s="128">
        <v>7300</v>
      </c>
      <c r="F97" s="126">
        <v>2.6</v>
      </c>
      <c r="G97" s="128">
        <v>7115</v>
      </c>
      <c r="H97" s="126">
        <v>8.2000000000000011</v>
      </c>
      <c r="I97" s="126">
        <v>10.4</v>
      </c>
      <c r="J97" s="126">
        <v>46.2</v>
      </c>
      <c r="K97" s="126">
        <v>67.400000000000006</v>
      </c>
      <c r="L97" s="126">
        <v>81.400000000000006</v>
      </c>
      <c r="M97" s="126">
        <v>3.1</v>
      </c>
      <c r="N97" s="128">
        <v>7080</v>
      </c>
      <c r="O97" s="126">
        <v>9.6</v>
      </c>
      <c r="P97" s="126">
        <v>7.7</v>
      </c>
      <c r="Q97" s="126">
        <v>60.6</v>
      </c>
      <c r="R97" s="126">
        <v>76.400000000000006</v>
      </c>
      <c r="S97" s="126">
        <v>82.800000000000011</v>
      </c>
      <c r="T97" s="126">
        <v>3.3000000000000003</v>
      </c>
      <c r="U97" s="128">
        <v>7065</v>
      </c>
      <c r="V97" s="126">
        <v>12.5</v>
      </c>
      <c r="W97" s="126">
        <v>7.1000000000000005</v>
      </c>
      <c r="X97" s="126">
        <v>66.8</v>
      </c>
      <c r="Y97" s="126">
        <v>77</v>
      </c>
      <c r="Z97" s="126">
        <v>80.400000000000006</v>
      </c>
      <c r="AA97" s="126" t="s">
        <v>133</v>
      </c>
      <c r="AB97" s="128" t="s">
        <v>133</v>
      </c>
      <c r="AC97" s="126" t="s">
        <v>133</v>
      </c>
      <c r="AD97" s="126" t="s">
        <v>133</v>
      </c>
      <c r="AE97" s="126" t="s">
        <v>133</v>
      </c>
      <c r="AF97" s="126" t="s">
        <v>133</v>
      </c>
      <c r="AG97" s="126" t="s">
        <v>133</v>
      </c>
    </row>
    <row r="98" spans="1:33" x14ac:dyDescent="0.25">
      <c r="A98" t="s">
        <v>96</v>
      </c>
      <c r="B98" t="s">
        <v>34</v>
      </c>
      <c r="C98" t="s">
        <v>27</v>
      </c>
      <c r="D98" t="s">
        <v>602</v>
      </c>
      <c r="E98" s="128">
        <v>17150</v>
      </c>
      <c r="F98" s="126">
        <v>3</v>
      </c>
      <c r="G98" s="128">
        <v>16640</v>
      </c>
      <c r="H98" s="126">
        <v>9.7000000000000011</v>
      </c>
      <c r="I98" s="126">
        <v>13.600000000000001</v>
      </c>
      <c r="J98" s="126">
        <v>59.599999999999994</v>
      </c>
      <c r="K98" s="126">
        <v>70.7</v>
      </c>
      <c r="L98" s="126">
        <v>76.8</v>
      </c>
      <c r="M98" s="126">
        <v>3.3000000000000003</v>
      </c>
      <c r="N98" s="128">
        <v>16585</v>
      </c>
      <c r="O98" s="126">
        <v>11.4</v>
      </c>
      <c r="P98" s="126">
        <v>10.3</v>
      </c>
      <c r="Q98" s="126">
        <v>66.2</v>
      </c>
      <c r="R98" s="126">
        <v>74.8</v>
      </c>
      <c r="S98" s="126">
        <v>78.3</v>
      </c>
      <c r="T98" s="126">
        <v>3.5000000000000004</v>
      </c>
      <c r="U98" s="128">
        <v>16550</v>
      </c>
      <c r="V98" s="126">
        <v>15.6</v>
      </c>
      <c r="W98" s="126">
        <v>9.1999999999999993</v>
      </c>
      <c r="X98" s="126">
        <v>68.100000000000009</v>
      </c>
      <c r="Y98" s="126">
        <v>73.3</v>
      </c>
      <c r="Z98" s="126">
        <v>75.2</v>
      </c>
      <c r="AA98" s="126" t="s">
        <v>133</v>
      </c>
      <c r="AB98" s="128" t="s">
        <v>133</v>
      </c>
      <c r="AC98" s="126" t="s">
        <v>133</v>
      </c>
      <c r="AD98" s="126" t="s">
        <v>133</v>
      </c>
      <c r="AE98" s="126" t="s">
        <v>133</v>
      </c>
      <c r="AF98" s="126" t="s">
        <v>133</v>
      </c>
      <c r="AG98" s="126" t="s">
        <v>133</v>
      </c>
    </row>
    <row r="99" spans="1:33" x14ac:dyDescent="0.25">
      <c r="A99" t="s">
        <v>96</v>
      </c>
      <c r="B99" t="s">
        <v>35</v>
      </c>
      <c r="C99" t="s">
        <v>27</v>
      </c>
      <c r="D99" t="s">
        <v>603</v>
      </c>
      <c r="E99" s="128">
        <v>9800</v>
      </c>
      <c r="F99" s="126">
        <v>3.2</v>
      </c>
      <c r="G99" s="128">
        <v>9480</v>
      </c>
      <c r="H99" s="126">
        <v>7.5</v>
      </c>
      <c r="I99" s="126">
        <v>5.7</v>
      </c>
      <c r="J99" s="126">
        <v>61.6</v>
      </c>
      <c r="K99" s="126">
        <v>80.600000000000009</v>
      </c>
      <c r="L99" s="126">
        <v>86.8</v>
      </c>
      <c r="M99" s="126">
        <v>3.8</v>
      </c>
      <c r="N99" s="128">
        <v>9430</v>
      </c>
      <c r="O99" s="126">
        <v>8.9</v>
      </c>
      <c r="P99" s="126">
        <v>5.5</v>
      </c>
      <c r="Q99" s="126">
        <v>71.399999999999991</v>
      </c>
      <c r="R99" s="126">
        <v>82.5</v>
      </c>
      <c r="S99" s="126">
        <v>85.6</v>
      </c>
      <c r="T99" s="126">
        <v>4</v>
      </c>
      <c r="U99" s="128">
        <v>9405</v>
      </c>
      <c r="V99" s="126">
        <v>12.3</v>
      </c>
      <c r="W99" s="126">
        <v>5</v>
      </c>
      <c r="X99" s="126">
        <v>74.900000000000006</v>
      </c>
      <c r="Y99" s="126">
        <v>81.2</v>
      </c>
      <c r="Z99" s="126">
        <v>82.800000000000011</v>
      </c>
      <c r="AA99" s="126" t="s">
        <v>133</v>
      </c>
      <c r="AB99" s="128" t="s">
        <v>133</v>
      </c>
      <c r="AC99" s="126" t="s">
        <v>133</v>
      </c>
      <c r="AD99" s="126" t="s">
        <v>133</v>
      </c>
      <c r="AE99" s="126" t="s">
        <v>133</v>
      </c>
      <c r="AF99" s="126" t="s">
        <v>133</v>
      </c>
      <c r="AG99" s="126" t="s">
        <v>133</v>
      </c>
    </row>
    <row r="100" spans="1:33" x14ac:dyDescent="0.25">
      <c r="A100" t="s">
        <v>96</v>
      </c>
      <c r="B100" t="s">
        <v>36</v>
      </c>
      <c r="C100" t="s">
        <v>27</v>
      </c>
      <c r="D100" t="s">
        <v>604</v>
      </c>
      <c r="E100" s="128">
        <v>2925</v>
      </c>
      <c r="F100" s="126">
        <v>3.4000000000000004</v>
      </c>
      <c r="G100" s="128">
        <v>2825</v>
      </c>
      <c r="H100" s="126">
        <v>10.8</v>
      </c>
      <c r="I100" s="126">
        <v>6.6000000000000005</v>
      </c>
      <c r="J100" s="126">
        <v>43.9</v>
      </c>
      <c r="K100" s="126">
        <v>69.600000000000009</v>
      </c>
      <c r="L100" s="126">
        <v>82.600000000000009</v>
      </c>
      <c r="M100" s="126">
        <v>4.2</v>
      </c>
      <c r="N100" s="128">
        <v>2800</v>
      </c>
      <c r="O100" s="126">
        <v>14.000000000000002</v>
      </c>
      <c r="P100" s="126">
        <v>6.6000000000000005</v>
      </c>
      <c r="Q100" s="126">
        <v>56.600000000000009</v>
      </c>
      <c r="R100" s="126">
        <v>72.599999999999994</v>
      </c>
      <c r="S100" s="126">
        <v>79.5</v>
      </c>
      <c r="T100" s="126">
        <v>4.5</v>
      </c>
      <c r="U100" s="128">
        <v>2790</v>
      </c>
      <c r="V100" s="126">
        <v>17.599999999999998</v>
      </c>
      <c r="W100" s="126">
        <v>6.7</v>
      </c>
      <c r="X100" s="126">
        <v>62.6</v>
      </c>
      <c r="Y100" s="126">
        <v>72.2</v>
      </c>
      <c r="Z100" s="126">
        <v>75.7</v>
      </c>
      <c r="AA100" s="126" t="s">
        <v>133</v>
      </c>
      <c r="AB100" s="128" t="s">
        <v>133</v>
      </c>
      <c r="AC100" s="126" t="s">
        <v>133</v>
      </c>
      <c r="AD100" s="126" t="s">
        <v>133</v>
      </c>
      <c r="AE100" s="126" t="s">
        <v>133</v>
      </c>
      <c r="AF100" s="126" t="s">
        <v>133</v>
      </c>
      <c r="AG100" s="126" t="s">
        <v>133</v>
      </c>
    </row>
    <row r="101" spans="1:33" x14ac:dyDescent="0.25">
      <c r="A101" t="s">
        <v>96</v>
      </c>
      <c r="B101" t="s">
        <v>37</v>
      </c>
      <c r="C101" t="s">
        <v>27</v>
      </c>
      <c r="D101" t="s">
        <v>605</v>
      </c>
      <c r="E101" s="128">
        <v>1165</v>
      </c>
      <c r="F101" s="126">
        <v>3.4000000000000004</v>
      </c>
      <c r="G101" s="128">
        <v>1125</v>
      </c>
      <c r="H101" s="126">
        <v>10.9</v>
      </c>
      <c r="I101" s="126">
        <v>9.5</v>
      </c>
      <c r="J101" s="126">
        <v>59.099999999999994</v>
      </c>
      <c r="K101" s="126">
        <v>70.399999999999991</v>
      </c>
      <c r="L101" s="126">
        <v>79.600000000000009</v>
      </c>
      <c r="M101" s="126">
        <v>4.2</v>
      </c>
      <c r="N101" s="128">
        <v>1115</v>
      </c>
      <c r="O101" s="126">
        <v>11.4</v>
      </c>
      <c r="P101" s="126">
        <v>5.7</v>
      </c>
      <c r="Q101" s="126">
        <v>72.5</v>
      </c>
      <c r="R101" s="126">
        <v>79.5</v>
      </c>
      <c r="S101" s="126">
        <v>83</v>
      </c>
      <c r="T101" s="126">
        <v>4.3999999999999995</v>
      </c>
      <c r="U101" s="128">
        <v>1115</v>
      </c>
      <c r="V101" s="126">
        <v>13.3</v>
      </c>
      <c r="W101" s="126">
        <v>6.8000000000000007</v>
      </c>
      <c r="X101" s="126">
        <v>74.3</v>
      </c>
      <c r="Y101" s="126">
        <v>78.2</v>
      </c>
      <c r="Z101" s="126">
        <v>79.900000000000006</v>
      </c>
      <c r="AA101" s="126" t="s">
        <v>133</v>
      </c>
      <c r="AB101" s="128" t="s">
        <v>133</v>
      </c>
      <c r="AC101" s="126" t="s">
        <v>133</v>
      </c>
      <c r="AD101" s="126" t="s">
        <v>133</v>
      </c>
      <c r="AE101" s="126" t="s">
        <v>133</v>
      </c>
      <c r="AF101" s="126" t="s">
        <v>133</v>
      </c>
      <c r="AG101" s="126" t="s">
        <v>133</v>
      </c>
    </row>
    <row r="102" spans="1:33" x14ac:dyDescent="0.25">
      <c r="A102" t="s">
        <v>26</v>
      </c>
      <c r="B102">
        <v>1</v>
      </c>
      <c r="C102" t="s">
        <v>27</v>
      </c>
      <c r="D102" t="s">
        <v>606</v>
      </c>
      <c r="E102" s="128">
        <v>3945</v>
      </c>
      <c r="F102" s="126">
        <v>3.5000000000000004</v>
      </c>
      <c r="G102" s="128">
        <v>3805</v>
      </c>
      <c r="H102" s="126">
        <v>6.4</v>
      </c>
      <c r="I102" s="126">
        <v>7.8</v>
      </c>
      <c r="J102" s="126">
        <v>69.900000000000006</v>
      </c>
      <c r="K102" s="126">
        <v>78.100000000000009</v>
      </c>
      <c r="L102" s="126">
        <v>85.8</v>
      </c>
      <c r="M102" s="126">
        <v>3.5000000000000004</v>
      </c>
      <c r="N102" s="128">
        <v>3805</v>
      </c>
      <c r="O102" s="126">
        <v>12.5</v>
      </c>
      <c r="P102" s="126">
        <v>9</v>
      </c>
      <c r="Q102" s="126">
        <v>64.7</v>
      </c>
      <c r="R102" s="126">
        <v>75.7</v>
      </c>
      <c r="S102" s="126">
        <v>78.5</v>
      </c>
      <c r="T102" s="126">
        <v>3.8</v>
      </c>
      <c r="U102" s="128">
        <v>3795</v>
      </c>
      <c r="V102" s="126">
        <v>12</v>
      </c>
      <c r="W102" s="126">
        <v>13.4</v>
      </c>
      <c r="X102" s="126">
        <v>61.8</v>
      </c>
      <c r="Y102" s="126">
        <v>71.599999999999994</v>
      </c>
      <c r="Z102" s="126">
        <v>74.599999999999994</v>
      </c>
      <c r="AA102" s="126" t="s">
        <v>133</v>
      </c>
      <c r="AB102" s="128" t="s">
        <v>133</v>
      </c>
      <c r="AC102" s="126" t="s">
        <v>133</v>
      </c>
      <c r="AD102" s="126" t="s">
        <v>133</v>
      </c>
      <c r="AE102" s="126" t="s">
        <v>133</v>
      </c>
      <c r="AF102" s="126" t="s">
        <v>133</v>
      </c>
      <c r="AG102" s="126" t="s">
        <v>133</v>
      </c>
    </row>
    <row r="103" spans="1:33" x14ac:dyDescent="0.25">
      <c r="A103" t="s">
        <v>26</v>
      </c>
      <c r="B103">
        <v>2</v>
      </c>
      <c r="C103" t="s">
        <v>27</v>
      </c>
      <c r="D103" t="s">
        <v>607</v>
      </c>
      <c r="E103" s="128">
        <v>17325</v>
      </c>
      <c r="F103" s="126">
        <v>5</v>
      </c>
      <c r="G103" s="128">
        <v>16460</v>
      </c>
      <c r="H103" s="126">
        <v>9.1</v>
      </c>
      <c r="I103" s="126">
        <v>6.5</v>
      </c>
      <c r="J103" s="126">
        <v>55.800000000000004</v>
      </c>
      <c r="K103" s="126">
        <v>75.5</v>
      </c>
      <c r="L103" s="126">
        <v>84.399999999999991</v>
      </c>
      <c r="M103" s="126">
        <v>5.6000000000000005</v>
      </c>
      <c r="N103" s="128">
        <v>16350</v>
      </c>
      <c r="O103" s="126">
        <v>10.7</v>
      </c>
      <c r="P103" s="126">
        <v>5</v>
      </c>
      <c r="Q103" s="126">
        <v>56.600000000000009</v>
      </c>
      <c r="R103" s="126">
        <v>78.3</v>
      </c>
      <c r="S103" s="126">
        <v>84.3</v>
      </c>
      <c r="T103" s="126">
        <v>5.8000000000000007</v>
      </c>
      <c r="U103" s="128">
        <v>16315</v>
      </c>
      <c r="V103" s="126">
        <v>13.200000000000001</v>
      </c>
      <c r="W103" s="126">
        <v>6.3</v>
      </c>
      <c r="X103" s="126">
        <v>60</v>
      </c>
      <c r="Y103" s="126">
        <v>76.400000000000006</v>
      </c>
      <c r="Z103" s="126">
        <v>80.600000000000009</v>
      </c>
      <c r="AA103" s="126" t="s">
        <v>133</v>
      </c>
      <c r="AB103" s="128" t="s">
        <v>133</v>
      </c>
      <c r="AC103" s="126" t="s">
        <v>133</v>
      </c>
      <c r="AD103" s="126" t="s">
        <v>133</v>
      </c>
      <c r="AE103" s="126" t="s">
        <v>133</v>
      </c>
      <c r="AF103" s="126" t="s">
        <v>133</v>
      </c>
      <c r="AG103" s="126" t="s">
        <v>133</v>
      </c>
    </row>
    <row r="104" spans="1:33" x14ac:dyDescent="0.25">
      <c r="A104" t="s">
        <v>26</v>
      </c>
      <c r="B104">
        <v>3</v>
      </c>
      <c r="C104" t="s">
        <v>27</v>
      </c>
      <c r="D104" t="s">
        <v>608</v>
      </c>
      <c r="E104" s="128">
        <v>14580</v>
      </c>
      <c r="F104" s="126">
        <v>2.1999999999999997</v>
      </c>
      <c r="G104" s="128">
        <v>14265</v>
      </c>
      <c r="H104" s="126">
        <v>5.8000000000000007</v>
      </c>
      <c r="I104" s="126">
        <v>8.4</v>
      </c>
      <c r="J104" s="126">
        <v>48.699999999999996</v>
      </c>
      <c r="K104" s="126">
        <v>72.5</v>
      </c>
      <c r="L104" s="126">
        <v>85.8</v>
      </c>
      <c r="M104" s="126">
        <v>2.6</v>
      </c>
      <c r="N104" s="128">
        <v>14200</v>
      </c>
      <c r="O104" s="126">
        <v>8.1</v>
      </c>
      <c r="P104" s="126">
        <v>6.9</v>
      </c>
      <c r="Q104" s="126">
        <v>56.900000000000006</v>
      </c>
      <c r="R104" s="126">
        <v>76.400000000000006</v>
      </c>
      <c r="S104" s="126">
        <v>85</v>
      </c>
      <c r="T104" s="126">
        <v>2.9000000000000004</v>
      </c>
      <c r="U104" s="128">
        <v>14165</v>
      </c>
      <c r="V104" s="126">
        <v>10.8</v>
      </c>
      <c r="W104" s="126">
        <v>6.8000000000000007</v>
      </c>
      <c r="X104" s="126">
        <v>61.9</v>
      </c>
      <c r="Y104" s="126">
        <v>77.2</v>
      </c>
      <c r="Z104" s="126">
        <v>82.4</v>
      </c>
      <c r="AA104" s="126" t="s">
        <v>133</v>
      </c>
      <c r="AB104" s="128" t="s">
        <v>133</v>
      </c>
      <c r="AC104" s="126" t="s">
        <v>133</v>
      </c>
      <c r="AD104" s="126" t="s">
        <v>133</v>
      </c>
      <c r="AE104" s="126" t="s">
        <v>133</v>
      </c>
      <c r="AF104" s="126" t="s">
        <v>133</v>
      </c>
      <c r="AG104" s="126" t="s">
        <v>133</v>
      </c>
    </row>
    <row r="105" spans="1:33" x14ac:dyDescent="0.25">
      <c r="A105" t="s">
        <v>26</v>
      </c>
      <c r="B105">
        <v>4</v>
      </c>
      <c r="C105" t="s">
        <v>27</v>
      </c>
      <c r="D105" t="s">
        <v>609</v>
      </c>
      <c r="E105" s="128">
        <v>450</v>
      </c>
      <c r="F105" s="126">
        <v>4.2</v>
      </c>
      <c r="G105" s="128">
        <v>430</v>
      </c>
      <c r="H105" s="126">
        <v>8.3000000000000007</v>
      </c>
      <c r="I105" s="126">
        <v>11.1</v>
      </c>
      <c r="J105" s="126">
        <v>70.599999999999994</v>
      </c>
      <c r="K105" s="126">
        <v>77.3</v>
      </c>
      <c r="L105" s="126">
        <v>80.600000000000009</v>
      </c>
      <c r="M105" s="126">
        <v>3.8</v>
      </c>
      <c r="N105" s="128">
        <v>435</v>
      </c>
      <c r="O105" s="126">
        <v>9.9</v>
      </c>
      <c r="P105" s="126">
        <v>10.100000000000001</v>
      </c>
      <c r="Q105" s="126">
        <v>68.400000000000006</v>
      </c>
      <c r="R105" s="126">
        <v>77</v>
      </c>
      <c r="S105" s="126">
        <v>80</v>
      </c>
      <c r="T105" s="126">
        <v>3.8</v>
      </c>
      <c r="U105" s="128">
        <v>435</v>
      </c>
      <c r="V105" s="126">
        <v>12.2</v>
      </c>
      <c r="W105" s="126">
        <v>7.1000000000000005</v>
      </c>
      <c r="X105" s="126">
        <v>66.600000000000009</v>
      </c>
      <c r="Y105" s="126">
        <v>77.600000000000009</v>
      </c>
      <c r="Z105" s="126">
        <v>80.600000000000009</v>
      </c>
      <c r="AA105" s="126" t="s">
        <v>133</v>
      </c>
      <c r="AB105" s="128" t="s">
        <v>133</v>
      </c>
      <c r="AC105" s="126" t="s">
        <v>133</v>
      </c>
      <c r="AD105" s="126" t="s">
        <v>133</v>
      </c>
      <c r="AE105" s="126" t="s">
        <v>133</v>
      </c>
      <c r="AF105" s="126" t="s">
        <v>133</v>
      </c>
      <c r="AG105" s="126" t="s">
        <v>133</v>
      </c>
    </row>
    <row r="106" spans="1:33" x14ac:dyDescent="0.25">
      <c r="A106" t="s">
        <v>26</v>
      </c>
      <c r="B106">
        <v>5</v>
      </c>
      <c r="C106" t="s">
        <v>27</v>
      </c>
      <c r="D106" t="s">
        <v>610</v>
      </c>
      <c r="E106" s="128">
        <v>1085</v>
      </c>
      <c r="F106" s="126">
        <v>2.6</v>
      </c>
      <c r="G106" s="128">
        <v>1060</v>
      </c>
      <c r="H106" s="126">
        <v>7.3999999999999995</v>
      </c>
      <c r="I106" s="126">
        <v>11.8</v>
      </c>
      <c r="J106" s="126">
        <v>57.9</v>
      </c>
      <c r="K106" s="126">
        <v>72</v>
      </c>
      <c r="L106" s="126">
        <v>80.800000000000011</v>
      </c>
      <c r="M106" s="126">
        <v>2.7</v>
      </c>
      <c r="N106" s="128">
        <v>1055</v>
      </c>
      <c r="O106" s="126">
        <v>9.9</v>
      </c>
      <c r="P106" s="126">
        <v>7.8</v>
      </c>
      <c r="Q106" s="126">
        <v>64</v>
      </c>
      <c r="R106" s="126">
        <v>75.5</v>
      </c>
      <c r="S106" s="126">
        <v>82.300000000000011</v>
      </c>
      <c r="T106" s="126">
        <v>3</v>
      </c>
      <c r="U106" s="128">
        <v>1055</v>
      </c>
      <c r="V106" s="126">
        <v>11.600000000000001</v>
      </c>
      <c r="W106" s="126">
        <v>8.2000000000000011</v>
      </c>
      <c r="X106" s="126">
        <v>69.400000000000006</v>
      </c>
      <c r="Y106" s="126">
        <v>77.8</v>
      </c>
      <c r="Z106" s="126">
        <v>80.100000000000009</v>
      </c>
      <c r="AA106" s="126" t="s">
        <v>133</v>
      </c>
      <c r="AB106" s="128" t="s">
        <v>133</v>
      </c>
      <c r="AC106" s="126" t="s">
        <v>133</v>
      </c>
      <c r="AD106" s="126" t="s">
        <v>133</v>
      </c>
      <c r="AE106" s="126" t="s">
        <v>133</v>
      </c>
      <c r="AF106" s="126" t="s">
        <v>133</v>
      </c>
      <c r="AG106" s="126" t="s">
        <v>133</v>
      </c>
    </row>
    <row r="107" spans="1:33" x14ac:dyDescent="0.25">
      <c r="A107" t="s">
        <v>26</v>
      </c>
      <c r="B107">
        <v>6</v>
      </c>
      <c r="C107" t="s">
        <v>27</v>
      </c>
      <c r="D107" t="s">
        <v>611</v>
      </c>
      <c r="E107" s="128">
        <v>4270</v>
      </c>
      <c r="F107" s="126">
        <v>2</v>
      </c>
      <c r="G107" s="128">
        <v>4185</v>
      </c>
      <c r="H107" s="126">
        <v>6.2</v>
      </c>
      <c r="I107" s="126">
        <v>7.7</v>
      </c>
      <c r="J107" s="126">
        <v>45.800000000000004</v>
      </c>
      <c r="K107" s="126">
        <v>71.2</v>
      </c>
      <c r="L107" s="126">
        <v>86.1</v>
      </c>
      <c r="M107" s="126">
        <v>2.5</v>
      </c>
      <c r="N107" s="128">
        <v>4165</v>
      </c>
      <c r="O107" s="126">
        <v>8.9</v>
      </c>
      <c r="P107" s="126">
        <v>6.9</v>
      </c>
      <c r="Q107" s="126">
        <v>59.4</v>
      </c>
      <c r="R107" s="126">
        <v>76.8</v>
      </c>
      <c r="S107" s="126">
        <v>84.2</v>
      </c>
      <c r="T107" s="126">
        <v>2.7</v>
      </c>
      <c r="U107" s="128">
        <v>4155</v>
      </c>
      <c r="V107" s="126">
        <v>11.700000000000001</v>
      </c>
      <c r="W107" s="126">
        <v>6.4</v>
      </c>
      <c r="X107" s="126">
        <v>66.8</v>
      </c>
      <c r="Y107" s="126">
        <v>77.7</v>
      </c>
      <c r="Z107" s="126">
        <v>81.900000000000006</v>
      </c>
      <c r="AA107" s="126" t="s">
        <v>133</v>
      </c>
      <c r="AB107" s="128" t="s">
        <v>133</v>
      </c>
      <c r="AC107" s="126" t="s">
        <v>133</v>
      </c>
      <c r="AD107" s="126" t="s">
        <v>133</v>
      </c>
      <c r="AE107" s="126" t="s">
        <v>133</v>
      </c>
      <c r="AF107" s="126" t="s">
        <v>133</v>
      </c>
      <c r="AG107" s="126" t="s">
        <v>133</v>
      </c>
    </row>
    <row r="108" spans="1:33" x14ac:dyDescent="0.25">
      <c r="A108" t="s">
        <v>26</v>
      </c>
      <c r="B108">
        <v>7</v>
      </c>
      <c r="C108" t="s">
        <v>27</v>
      </c>
      <c r="D108" t="s">
        <v>612</v>
      </c>
      <c r="E108" s="128">
        <v>1685</v>
      </c>
      <c r="F108" s="126">
        <v>1.7000000000000002</v>
      </c>
      <c r="G108" s="128">
        <v>1655</v>
      </c>
      <c r="H108" s="126">
        <v>7.3</v>
      </c>
      <c r="I108" s="126">
        <v>6.6000000000000005</v>
      </c>
      <c r="J108" s="126">
        <v>49.9</v>
      </c>
      <c r="K108" s="126">
        <v>74.3</v>
      </c>
      <c r="L108" s="126">
        <v>86.1</v>
      </c>
      <c r="M108" s="126">
        <v>2.2999999999999998</v>
      </c>
      <c r="N108" s="128">
        <v>1645</v>
      </c>
      <c r="O108" s="126">
        <v>9.1999999999999993</v>
      </c>
      <c r="P108" s="126">
        <v>5.6000000000000005</v>
      </c>
      <c r="Q108" s="126">
        <v>68.800000000000011</v>
      </c>
      <c r="R108" s="126">
        <v>80.7</v>
      </c>
      <c r="S108" s="126">
        <v>85.2</v>
      </c>
      <c r="T108" s="126">
        <v>2.6</v>
      </c>
      <c r="U108" s="128">
        <v>1640</v>
      </c>
      <c r="V108" s="126">
        <v>10.9</v>
      </c>
      <c r="W108" s="126">
        <v>6.7</v>
      </c>
      <c r="X108" s="126">
        <v>71.8</v>
      </c>
      <c r="Y108" s="126">
        <v>79.600000000000009</v>
      </c>
      <c r="Z108" s="126">
        <v>82.4</v>
      </c>
      <c r="AA108" s="126" t="s">
        <v>133</v>
      </c>
      <c r="AB108" s="128" t="s">
        <v>133</v>
      </c>
      <c r="AC108" s="126" t="s">
        <v>133</v>
      </c>
      <c r="AD108" s="126" t="s">
        <v>133</v>
      </c>
      <c r="AE108" s="126" t="s">
        <v>133</v>
      </c>
      <c r="AF108" s="126" t="s">
        <v>133</v>
      </c>
      <c r="AG108" s="126" t="s">
        <v>133</v>
      </c>
    </row>
    <row r="109" spans="1:33" x14ac:dyDescent="0.25">
      <c r="A109" t="s">
        <v>26</v>
      </c>
      <c r="B109">
        <v>8</v>
      </c>
      <c r="C109" t="s">
        <v>27</v>
      </c>
      <c r="D109" t="s">
        <v>613</v>
      </c>
      <c r="E109" s="128">
        <v>1675</v>
      </c>
      <c r="F109" s="126">
        <v>3.6999999999999997</v>
      </c>
      <c r="G109" s="128">
        <v>1615</v>
      </c>
      <c r="H109" s="126">
        <v>9</v>
      </c>
      <c r="I109" s="126">
        <v>14.200000000000001</v>
      </c>
      <c r="J109" s="126">
        <v>59.199999999999996</v>
      </c>
      <c r="K109" s="126">
        <v>70.5</v>
      </c>
      <c r="L109" s="126">
        <v>76.900000000000006</v>
      </c>
      <c r="M109" s="126">
        <v>4.3999999999999995</v>
      </c>
      <c r="N109" s="128">
        <v>1605</v>
      </c>
      <c r="O109" s="126">
        <v>11.8</v>
      </c>
      <c r="P109" s="126">
        <v>11.1</v>
      </c>
      <c r="Q109" s="126">
        <v>68.5</v>
      </c>
      <c r="R109" s="126">
        <v>74.099999999999994</v>
      </c>
      <c r="S109" s="126">
        <v>77</v>
      </c>
      <c r="T109" s="126">
        <v>4.3999999999999995</v>
      </c>
      <c r="U109" s="128">
        <v>1605</v>
      </c>
      <c r="V109" s="126">
        <v>15.7</v>
      </c>
      <c r="W109" s="126">
        <v>10.5</v>
      </c>
      <c r="X109" s="126">
        <v>69.100000000000009</v>
      </c>
      <c r="Y109" s="126">
        <v>72.3</v>
      </c>
      <c r="Z109" s="126">
        <v>73.8</v>
      </c>
      <c r="AA109" s="126" t="s">
        <v>133</v>
      </c>
      <c r="AB109" s="128" t="s">
        <v>133</v>
      </c>
      <c r="AC109" s="126" t="s">
        <v>133</v>
      </c>
      <c r="AD109" s="126" t="s">
        <v>133</v>
      </c>
      <c r="AE109" s="126" t="s">
        <v>133</v>
      </c>
      <c r="AF109" s="126" t="s">
        <v>133</v>
      </c>
      <c r="AG109" s="126" t="s">
        <v>133</v>
      </c>
    </row>
    <row r="110" spans="1:33" x14ac:dyDescent="0.25">
      <c r="A110" t="s">
        <v>26</v>
      </c>
      <c r="B110">
        <v>9</v>
      </c>
      <c r="C110" t="s">
        <v>27</v>
      </c>
      <c r="D110" t="s">
        <v>614</v>
      </c>
      <c r="E110" s="128">
        <v>1810</v>
      </c>
      <c r="F110" s="126">
        <v>3.8</v>
      </c>
      <c r="G110" s="128">
        <v>1740</v>
      </c>
      <c r="H110" s="126">
        <v>8.6000000000000014</v>
      </c>
      <c r="I110" s="126">
        <v>8.7000000000000011</v>
      </c>
      <c r="J110" s="126">
        <v>61.7</v>
      </c>
      <c r="K110" s="126">
        <v>74.8</v>
      </c>
      <c r="L110" s="126">
        <v>82.7</v>
      </c>
      <c r="M110" s="126">
        <v>4.3999999999999995</v>
      </c>
      <c r="N110" s="128">
        <v>1730</v>
      </c>
      <c r="O110" s="126">
        <v>11.700000000000001</v>
      </c>
      <c r="P110" s="126">
        <v>8.1</v>
      </c>
      <c r="Q110" s="126">
        <v>66.5</v>
      </c>
      <c r="R110" s="126">
        <v>75.599999999999994</v>
      </c>
      <c r="S110" s="126">
        <v>80.300000000000011</v>
      </c>
      <c r="T110" s="126">
        <v>4.5</v>
      </c>
      <c r="U110" s="128">
        <v>1725</v>
      </c>
      <c r="V110" s="126">
        <v>13.900000000000002</v>
      </c>
      <c r="W110" s="126">
        <v>8.1</v>
      </c>
      <c r="X110" s="126">
        <v>69.5</v>
      </c>
      <c r="Y110" s="126">
        <v>75</v>
      </c>
      <c r="Z110" s="126">
        <v>78</v>
      </c>
      <c r="AA110" s="126" t="s">
        <v>133</v>
      </c>
      <c r="AB110" s="128" t="s">
        <v>133</v>
      </c>
      <c r="AC110" s="126" t="s">
        <v>133</v>
      </c>
      <c r="AD110" s="126" t="s">
        <v>133</v>
      </c>
      <c r="AE110" s="126" t="s">
        <v>133</v>
      </c>
      <c r="AF110" s="126" t="s">
        <v>133</v>
      </c>
      <c r="AG110" s="126" t="s">
        <v>133</v>
      </c>
    </row>
    <row r="111" spans="1:33" x14ac:dyDescent="0.25">
      <c r="A111" t="s">
        <v>26</v>
      </c>
      <c r="B111" t="s">
        <v>28</v>
      </c>
      <c r="C111" t="s">
        <v>27</v>
      </c>
      <c r="D111" t="s">
        <v>615</v>
      </c>
      <c r="E111" s="128">
        <v>1610</v>
      </c>
      <c r="F111" s="126">
        <v>4.5</v>
      </c>
      <c r="G111" s="128">
        <v>1535</v>
      </c>
      <c r="H111" s="126">
        <v>7.9</v>
      </c>
      <c r="I111" s="126">
        <v>8.9</v>
      </c>
      <c r="J111" s="126">
        <v>49.8</v>
      </c>
      <c r="K111" s="126">
        <v>67.2</v>
      </c>
      <c r="L111" s="126">
        <v>83.2</v>
      </c>
      <c r="M111" s="126">
        <v>4.9000000000000004</v>
      </c>
      <c r="N111" s="128">
        <v>1530</v>
      </c>
      <c r="O111" s="126">
        <v>10.5</v>
      </c>
      <c r="P111" s="126">
        <v>7.6</v>
      </c>
      <c r="Q111" s="126">
        <v>54.6</v>
      </c>
      <c r="R111" s="126">
        <v>70.7</v>
      </c>
      <c r="S111" s="126">
        <v>81.900000000000006</v>
      </c>
      <c r="T111" s="126">
        <v>5.2</v>
      </c>
      <c r="U111" s="128">
        <v>1525</v>
      </c>
      <c r="V111" s="126">
        <v>14.400000000000002</v>
      </c>
      <c r="W111" s="126">
        <v>6</v>
      </c>
      <c r="X111" s="126">
        <v>65.900000000000006</v>
      </c>
      <c r="Y111" s="126">
        <v>76.7</v>
      </c>
      <c r="Z111" s="126">
        <v>79.600000000000009</v>
      </c>
      <c r="AA111" s="126" t="s">
        <v>133</v>
      </c>
      <c r="AB111" s="128" t="s">
        <v>133</v>
      </c>
      <c r="AC111" s="126" t="s">
        <v>133</v>
      </c>
      <c r="AD111" s="126" t="s">
        <v>133</v>
      </c>
      <c r="AE111" s="126" t="s">
        <v>133</v>
      </c>
      <c r="AF111" s="126" t="s">
        <v>133</v>
      </c>
      <c r="AG111" s="126" t="s">
        <v>133</v>
      </c>
    </row>
    <row r="112" spans="1:33" x14ac:dyDescent="0.25">
      <c r="A112" t="s">
        <v>26</v>
      </c>
      <c r="B112" t="s">
        <v>29</v>
      </c>
      <c r="C112" t="s">
        <v>27</v>
      </c>
      <c r="D112" t="s">
        <v>616</v>
      </c>
      <c r="E112" s="128">
        <v>14155</v>
      </c>
      <c r="F112" s="126">
        <v>2.5</v>
      </c>
      <c r="G112" s="128">
        <v>13810</v>
      </c>
      <c r="H112" s="126">
        <v>6.7</v>
      </c>
      <c r="I112" s="126">
        <v>9.3000000000000007</v>
      </c>
      <c r="J112" s="126">
        <v>57.000000000000007</v>
      </c>
      <c r="K112" s="126">
        <v>76.099999999999994</v>
      </c>
      <c r="L112" s="126">
        <v>84</v>
      </c>
      <c r="M112" s="126">
        <v>2.7</v>
      </c>
      <c r="N112" s="128">
        <v>13775</v>
      </c>
      <c r="O112" s="126">
        <v>8.6000000000000014</v>
      </c>
      <c r="P112" s="126">
        <v>7.8</v>
      </c>
      <c r="Q112" s="126">
        <v>63.3</v>
      </c>
      <c r="R112" s="126">
        <v>79.100000000000009</v>
      </c>
      <c r="S112" s="126">
        <v>83.7</v>
      </c>
      <c r="T112" s="126">
        <v>2.9000000000000004</v>
      </c>
      <c r="U112" s="128">
        <v>13745</v>
      </c>
      <c r="V112" s="126">
        <v>11.600000000000001</v>
      </c>
      <c r="W112" s="126">
        <v>7.5</v>
      </c>
      <c r="X112" s="126">
        <v>67.400000000000006</v>
      </c>
      <c r="Y112" s="126">
        <v>78</v>
      </c>
      <c r="Z112" s="126">
        <v>80.900000000000006</v>
      </c>
      <c r="AA112" s="126" t="s">
        <v>133</v>
      </c>
      <c r="AB112" s="128" t="s">
        <v>133</v>
      </c>
      <c r="AC112" s="126" t="s">
        <v>133</v>
      </c>
      <c r="AD112" s="126" t="s">
        <v>133</v>
      </c>
      <c r="AE112" s="126" t="s">
        <v>133</v>
      </c>
      <c r="AF112" s="126" t="s">
        <v>133</v>
      </c>
      <c r="AG112" s="126" t="s">
        <v>133</v>
      </c>
    </row>
    <row r="113" spans="1:33" x14ac:dyDescent="0.25">
      <c r="A113" t="s">
        <v>26</v>
      </c>
      <c r="B113" t="s">
        <v>30</v>
      </c>
      <c r="C113" t="s">
        <v>27</v>
      </c>
      <c r="D113" t="s">
        <v>617</v>
      </c>
      <c r="E113" s="128">
        <v>6505</v>
      </c>
      <c r="F113" s="126">
        <v>2.5</v>
      </c>
      <c r="G113" s="128">
        <v>6340</v>
      </c>
      <c r="H113" s="126">
        <v>8.1</v>
      </c>
      <c r="I113" s="126">
        <v>14.200000000000001</v>
      </c>
      <c r="J113" s="126">
        <v>51.2</v>
      </c>
      <c r="K113" s="126">
        <v>68.300000000000011</v>
      </c>
      <c r="L113" s="126">
        <v>77.7</v>
      </c>
      <c r="M113" s="126">
        <v>3</v>
      </c>
      <c r="N113" s="128">
        <v>6305</v>
      </c>
      <c r="O113" s="126">
        <v>9.8000000000000007</v>
      </c>
      <c r="P113" s="126">
        <v>10.3</v>
      </c>
      <c r="Q113" s="126">
        <v>68.400000000000006</v>
      </c>
      <c r="R113" s="126">
        <v>76.2</v>
      </c>
      <c r="S113" s="126">
        <v>79.800000000000011</v>
      </c>
      <c r="T113" s="126">
        <v>3.2</v>
      </c>
      <c r="U113" s="128">
        <v>6295</v>
      </c>
      <c r="V113" s="126">
        <v>13.100000000000001</v>
      </c>
      <c r="W113" s="126">
        <v>8.5</v>
      </c>
      <c r="X113" s="126">
        <v>71.7</v>
      </c>
      <c r="Y113" s="126">
        <v>76.2</v>
      </c>
      <c r="Z113" s="126">
        <v>78.3</v>
      </c>
      <c r="AA113" s="126" t="s">
        <v>133</v>
      </c>
      <c r="AB113" s="128" t="s">
        <v>133</v>
      </c>
      <c r="AC113" s="126" t="s">
        <v>133</v>
      </c>
      <c r="AD113" s="126" t="s">
        <v>133</v>
      </c>
      <c r="AE113" s="126" t="s">
        <v>133</v>
      </c>
      <c r="AF113" s="126" t="s">
        <v>133</v>
      </c>
      <c r="AG113" s="126" t="s">
        <v>133</v>
      </c>
    </row>
    <row r="114" spans="1:33" x14ac:dyDescent="0.25">
      <c r="A114" t="s">
        <v>26</v>
      </c>
      <c r="B114" t="s">
        <v>31</v>
      </c>
      <c r="C114" t="s">
        <v>27</v>
      </c>
      <c r="D114" t="s">
        <v>618</v>
      </c>
      <c r="E114" s="128">
        <v>12820</v>
      </c>
      <c r="F114" s="126">
        <v>4.1000000000000005</v>
      </c>
      <c r="G114" s="128">
        <v>12285</v>
      </c>
      <c r="H114" s="126">
        <v>7.7</v>
      </c>
      <c r="I114" s="126">
        <v>10.6</v>
      </c>
      <c r="J114" s="126">
        <v>68.400000000000006</v>
      </c>
      <c r="K114" s="126">
        <v>76.8</v>
      </c>
      <c r="L114" s="126">
        <v>81.7</v>
      </c>
      <c r="M114" s="126">
        <v>4.5999999999999996</v>
      </c>
      <c r="N114" s="128">
        <v>12225</v>
      </c>
      <c r="O114" s="126">
        <v>10.7</v>
      </c>
      <c r="P114" s="126">
        <v>9.3000000000000007</v>
      </c>
      <c r="Q114" s="126">
        <v>73.099999999999994</v>
      </c>
      <c r="R114" s="126">
        <v>78.100000000000009</v>
      </c>
      <c r="S114" s="126">
        <v>80.100000000000009</v>
      </c>
      <c r="T114" s="126">
        <v>4.7</v>
      </c>
      <c r="U114" s="128">
        <v>12210</v>
      </c>
      <c r="V114" s="126">
        <v>14.100000000000001</v>
      </c>
      <c r="W114" s="126">
        <v>8.4</v>
      </c>
      <c r="X114" s="126">
        <v>73.3</v>
      </c>
      <c r="Y114" s="126">
        <v>76.599999999999994</v>
      </c>
      <c r="Z114" s="126">
        <v>77.400000000000006</v>
      </c>
      <c r="AA114" s="126" t="s">
        <v>133</v>
      </c>
      <c r="AB114" s="128" t="s">
        <v>133</v>
      </c>
      <c r="AC114" s="126" t="s">
        <v>133</v>
      </c>
      <c r="AD114" s="126" t="s">
        <v>133</v>
      </c>
      <c r="AE114" s="126" t="s">
        <v>133</v>
      </c>
      <c r="AF114" s="126" t="s">
        <v>133</v>
      </c>
      <c r="AG114" s="126" t="s">
        <v>133</v>
      </c>
    </row>
    <row r="115" spans="1:33" x14ac:dyDescent="0.25">
      <c r="A115" t="s">
        <v>26</v>
      </c>
      <c r="B115" t="s">
        <v>32</v>
      </c>
      <c r="C115" t="s">
        <v>27</v>
      </c>
      <c r="D115" t="s">
        <v>619</v>
      </c>
      <c r="E115" s="128">
        <v>4155</v>
      </c>
      <c r="F115" s="126">
        <v>2.1999999999999997</v>
      </c>
      <c r="G115" s="128">
        <v>4065</v>
      </c>
      <c r="H115" s="126">
        <v>6.5</v>
      </c>
      <c r="I115" s="126">
        <v>13</v>
      </c>
      <c r="J115" s="126">
        <v>68.7</v>
      </c>
      <c r="K115" s="126">
        <v>75.8</v>
      </c>
      <c r="L115" s="126">
        <v>80.5</v>
      </c>
      <c r="M115" s="126">
        <v>2.4</v>
      </c>
      <c r="N115" s="128">
        <v>4055</v>
      </c>
      <c r="O115" s="126">
        <v>8.4</v>
      </c>
      <c r="P115" s="126">
        <v>10.4</v>
      </c>
      <c r="Q115" s="126">
        <v>73.8</v>
      </c>
      <c r="R115" s="126">
        <v>79</v>
      </c>
      <c r="S115" s="126">
        <v>81.2</v>
      </c>
      <c r="T115" s="126">
        <v>2.4</v>
      </c>
      <c r="U115" s="128">
        <v>4055</v>
      </c>
      <c r="V115" s="126">
        <v>11.600000000000001</v>
      </c>
      <c r="W115" s="126">
        <v>9.4</v>
      </c>
      <c r="X115" s="126">
        <v>73.900000000000006</v>
      </c>
      <c r="Y115" s="126">
        <v>77.400000000000006</v>
      </c>
      <c r="Z115" s="126">
        <v>79</v>
      </c>
      <c r="AA115" s="126" t="s">
        <v>133</v>
      </c>
      <c r="AB115" s="128" t="s">
        <v>133</v>
      </c>
      <c r="AC115" s="126" t="s">
        <v>133</v>
      </c>
      <c r="AD115" s="126" t="s">
        <v>133</v>
      </c>
      <c r="AE115" s="126" t="s">
        <v>133</v>
      </c>
      <c r="AF115" s="126" t="s">
        <v>133</v>
      </c>
      <c r="AG115" s="126" t="s">
        <v>133</v>
      </c>
    </row>
    <row r="116" spans="1:33" x14ac:dyDescent="0.25">
      <c r="A116" t="s">
        <v>26</v>
      </c>
      <c r="B116" t="s">
        <v>27</v>
      </c>
      <c r="C116" t="s">
        <v>27</v>
      </c>
      <c r="D116" t="s">
        <v>620</v>
      </c>
      <c r="E116" s="128">
        <v>11430</v>
      </c>
      <c r="F116" s="126">
        <v>2.1999999999999997</v>
      </c>
      <c r="G116" s="128">
        <v>11185</v>
      </c>
      <c r="H116" s="126">
        <v>8.5</v>
      </c>
      <c r="I116" s="126">
        <v>10.5</v>
      </c>
      <c r="J116" s="126">
        <v>48.3</v>
      </c>
      <c r="K116" s="126">
        <v>68.900000000000006</v>
      </c>
      <c r="L116" s="126">
        <v>81.100000000000009</v>
      </c>
      <c r="M116" s="126">
        <v>2.7</v>
      </c>
      <c r="N116" s="128">
        <v>11120</v>
      </c>
      <c r="O116" s="126">
        <v>10.4</v>
      </c>
      <c r="P116" s="126">
        <v>9.1</v>
      </c>
      <c r="Q116" s="126">
        <v>62.6</v>
      </c>
      <c r="R116" s="126">
        <v>74.900000000000006</v>
      </c>
      <c r="S116" s="126">
        <v>80.5</v>
      </c>
      <c r="T116" s="126">
        <v>2.9000000000000004</v>
      </c>
      <c r="U116" s="128">
        <v>11100</v>
      </c>
      <c r="V116" s="126">
        <v>14.000000000000002</v>
      </c>
      <c r="W116" s="126">
        <v>7.8</v>
      </c>
      <c r="X116" s="126">
        <v>67.400000000000006</v>
      </c>
      <c r="Y116" s="126">
        <v>75.400000000000006</v>
      </c>
      <c r="Z116" s="126">
        <v>78.3</v>
      </c>
      <c r="AA116" s="126" t="s">
        <v>133</v>
      </c>
      <c r="AB116" s="128" t="s">
        <v>133</v>
      </c>
      <c r="AC116" s="126" t="s">
        <v>133</v>
      </c>
      <c r="AD116" s="126" t="s">
        <v>133</v>
      </c>
      <c r="AE116" s="126" t="s">
        <v>133</v>
      </c>
      <c r="AF116" s="126" t="s">
        <v>133</v>
      </c>
      <c r="AG116" s="126" t="s">
        <v>133</v>
      </c>
    </row>
    <row r="117" spans="1:33" x14ac:dyDescent="0.25">
      <c r="A117" t="s">
        <v>26</v>
      </c>
      <c r="B117" t="s">
        <v>33</v>
      </c>
      <c r="C117" t="s">
        <v>27</v>
      </c>
      <c r="D117" t="s">
        <v>621</v>
      </c>
      <c r="E117" s="128">
        <v>6935</v>
      </c>
      <c r="F117" s="126">
        <v>1.9</v>
      </c>
      <c r="G117" s="128">
        <v>6805</v>
      </c>
      <c r="H117" s="126">
        <v>7.9</v>
      </c>
      <c r="I117" s="126">
        <v>9.9</v>
      </c>
      <c r="J117" s="126">
        <v>46.2</v>
      </c>
      <c r="K117" s="126">
        <v>68.800000000000011</v>
      </c>
      <c r="L117" s="126">
        <v>82.300000000000011</v>
      </c>
      <c r="M117" s="126">
        <v>2.5</v>
      </c>
      <c r="N117" s="128">
        <v>6760</v>
      </c>
      <c r="O117" s="126">
        <v>9.7000000000000011</v>
      </c>
      <c r="P117" s="126">
        <v>8.5</v>
      </c>
      <c r="Q117" s="126">
        <v>61.199999999999996</v>
      </c>
      <c r="R117" s="126">
        <v>75.400000000000006</v>
      </c>
      <c r="S117" s="126">
        <v>81.800000000000011</v>
      </c>
      <c r="T117" s="126">
        <v>2.6</v>
      </c>
      <c r="U117" s="128">
        <v>6750</v>
      </c>
      <c r="V117" s="126">
        <v>13.5</v>
      </c>
      <c r="W117" s="126">
        <v>7.8</v>
      </c>
      <c r="X117" s="126">
        <v>66.100000000000009</v>
      </c>
      <c r="Y117" s="126">
        <v>74.900000000000006</v>
      </c>
      <c r="Z117" s="126">
        <v>78.7</v>
      </c>
      <c r="AA117" s="126" t="s">
        <v>133</v>
      </c>
      <c r="AB117" s="128" t="s">
        <v>133</v>
      </c>
      <c r="AC117" s="126" t="s">
        <v>133</v>
      </c>
      <c r="AD117" s="126" t="s">
        <v>133</v>
      </c>
      <c r="AE117" s="126" t="s">
        <v>133</v>
      </c>
      <c r="AF117" s="126" t="s">
        <v>133</v>
      </c>
      <c r="AG117" s="126" t="s">
        <v>133</v>
      </c>
    </row>
    <row r="118" spans="1:33" x14ac:dyDescent="0.25">
      <c r="A118" t="s">
        <v>26</v>
      </c>
      <c r="B118" t="s">
        <v>34</v>
      </c>
      <c r="C118" t="s">
        <v>27</v>
      </c>
      <c r="D118" t="s">
        <v>622</v>
      </c>
      <c r="E118" s="128">
        <v>16695</v>
      </c>
      <c r="F118" s="126">
        <v>2.6</v>
      </c>
      <c r="G118" s="128">
        <v>16260</v>
      </c>
      <c r="H118" s="126">
        <v>8.4</v>
      </c>
      <c r="I118" s="126">
        <v>14.899999999999999</v>
      </c>
      <c r="J118" s="126">
        <v>61.199999999999996</v>
      </c>
      <c r="K118" s="126">
        <v>71.3</v>
      </c>
      <c r="L118" s="126">
        <v>76.8</v>
      </c>
      <c r="M118" s="126">
        <v>2.8000000000000003</v>
      </c>
      <c r="N118" s="128">
        <v>16230</v>
      </c>
      <c r="O118" s="126">
        <v>11.9</v>
      </c>
      <c r="P118" s="126">
        <v>12.6</v>
      </c>
      <c r="Q118" s="126">
        <v>65.900000000000006</v>
      </c>
      <c r="R118" s="126">
        <v>72.399999999999991</v>
      </c>
      <c r="S118" s="126">
        <v>75.599999999999994</v>
      </c>
      <c r="T118" s="126">
        <v>2.9000000000000004</v>
      </c>
      <c r="U118" s="128">
        <v>16205</v>
      </c>
      <c r="V118" s="126">
        <v>15.8</v>
      </c>
      <c r="W118" s="126">
        <v>11</v>
      </c>
      <c r="X118" s="126">
        <v>67</v>
      </c>
      <c r="Y118" s="126">
        <v>71.399999999999991</v>
      </c>
      <c r="Z118" s="126">
        <v>73.3</v>
      </c>
      <c r="AA118" s="126" t="s">
        <v>133</v>
      </c>
      <c r="AB118" s="128" t="s">
        <v>133</v>
      </c>
      <c r="AC118" s="126" t="s">
        <v>133</v>
      </c>
      <c r="AD118" s="126" t="s">
        <v>133</v>
      </c>
      <c r="AE118" s="126" t="s">
        <v>133</v>
      </c>
      <c r="AF118" s="126" t="s">
        <v>133</v>
      </c>
      <c r="AG118" s="126" t="s">
        <v>133</v>
      </c>
    </row>
    <row r="119" spans="1:33" x14ac:dyDescent="0.25">
      <c r="A119" t="s">
        <v>26</v>
      </c>
      <c r="B119" t="s">
        <v>35</v>
      </c>
      <c r="C119" t="s">
        <v>27</v>
      </c>
      <c r="D119" t="s">
        <v>623</v>
      </c>
      <c r="E119" s="128">
        <v>10475</v>
      </c>
      <c r="F119" s="126">
        <v>3.5000000000000004</v>
      </c>
      <c r="G119" s="128">
        <v>10100</v>
      </c>
      <c r="H119" s="126">
        <v>7.1000000000000005</v>
      </c>
      <c r="I119" s="126">
        <v>5.9</v>
      </c>
      <c r="J119" s="126">
        <v>63.1</v>
      </c>
      <c r="K119" s="126">
        <v>81.5</v>
      </c>
      <c r="L119" s="126">
        <v>87</v>
      </c>
      <c r="M119" s="126">
        <v>4</v>
      </c>
      <c r="N119" s="128">
        <v>10055</v>
      </c>
      <c r="O119" s="126">
        <v>8.9</v>
      </c>
      <c r="P119" s="126">
        <v>6.2</v>
      </c>
      <c r="Q119" s="126">
        <v>72.899999999999991</v>
      </c>
      <c r="R119" s="126">
        <v>82.100000000000009</v>
      </c>
      <c r="S119" s="126">
        <v>84.8</v>
      </c>
      <c r="T119" s="126">
        <v>4.1000000000000005</v>
      </c>
      <c r="U119" s="128">
        <v>10040</v>
      </c>
      <c r="V119" s="126">
        <v>12.5</v>
      </c>
      <c r="W119" s="126">
        <v>6.4</v>
      </c>
      <c r="X119" s="126">
        <v>74.5</v>
      </c>
      <c r="Y119" s="126">
        <v>79.600000000000009</v>
      </c>
      <c r="Z119" s="126">
        <v>81.2</v>
      </c>
      <c r="AA119" s="126" t="s">
        <v>133</v>
      </c>
      <c r="AB119" s="128" t="s">
        <v>133</v>
      </c>
      <c r="AC119" s="126" t="s">
        <v>133</v>
      </c>
      <c r="AD119" s="126" t="s">
        <v>133</v>
      </c>
      <c r="AE119" s="126" t="s">
        <v>133</v>
      </c>
      <c r="AF119" s="126" t="s">
        <v>133</v>
      </c>
      <c r="AG119" s="126" t="s">
        <v>133</v>
      </c>
    </row>
    <row r="120" spans="1:33" x14ac:dyDescent="0.25">
      <c r="A120" t="s">
        <v>26</v>
      </c>
      <c r="B120" t="s">
        <v>36</v>
      </c>
      <c r="C120" t="s">
        <v>27</v>
      </c>
      <c r="D120" t="s">
        <v>624</v>
      </c>
      <c r="E120" s="128">
        <v>2635</v>
      </c>
      <c r="F120" s="126">
        <v>4.8</v>
      </c>
      <c r="G120" s="128">
        <v>2510</v>
      </c>
      <c r="H120" s="126">
        <v>11.8</v>
      </c>
      <c r="I120" s="126">
        <v>5.7</v>
      </c>
      <c r="J120" s="126">
        <v>44.2</v>
      </c>
      <c r="K120" s="126">
        <v>69.900000000000006</v>
      </c>
      <c r="L120" s="126">
        <v>82.5</v>
      </c>
      <c r="M120" s="126">
        <v>5.7</v>
      </c>
      <c r="N120" s="128">
        <v>2485</v>
      </c>
      <c r="O120" s="126">
        <v>15.2</v>
      </c>
      <c r="P120" s="126">
        <v>7.2000000000000011</v>
      </c>
      <c r="Q120" s="126">
        <v>55.300000000000004</v>
      </c>
      <c r="R120" s="126">
        <v>71.099999999999994</v>
      </c>
      <c r="S120" s="126">
        <v>77.600000000000009</v>
      </c>
      <c r="T120" s="126">
        <v>6</v>
      </c>
      <c r="U120" s="128">
        <v>2475</v>
      </c>
      <c r="V120" s="126">
        <v>18.3</v>
      </c>
      <c r="W120" s="126">
        <v>8.4</v>
      </c>
      <c r="X120" s="126">
        <v>61.6</v>
      </c>
      <c r="Y120" s="126">
        <v>69.900000000000006</v>
      </c>
      <c r="Z120" s="126">
        <v>73.3</v>
      </c>
      <c r="AA120" s="126" t="s">
        <v>133</v>
      </c>
      <c r="AB120" s="128" t="s">
        <v>133</v>
      </c>
      <c r="AC120" s="126" t="s">
        <v>133</v>
      </c>
      <c r="AD120" s="126" t="s">
        <v>133</v>
      </c>
      <c r="AE120" s="126" t="s">
        <v>133</v>
      </c>
      <c r="AF120" s="126" t="s">
        <v>133</v>
      </c>
      <c r="AG120" s="126" t="s">
        <v>133</v>
      </c>
    </row>
    <row r="121" spans="1:33" x14ac:dyDescent="0.25">
      <c r="A121" t="s">
        <v>26</v>
      </c>
      <c r="B121" t="s">
        <v>37</v>
      </c>
      <c r="C121" t="s">
        <v>27</v>
      </c>
      <c r="D121" t="s">
        <v>625</v>
      </c>
      <c r="E121" s="128">
        <v>1085</v>
      </c>
      <c r="F121" s="126">
        <v>3.8</v>
      </c>
      <c r="G121" s="128">
        <v>1040</v>
      </c>
      <c r="H121" s="126">
        <v>8.6000000000000014</v>
      </c>
      <c r="I121" s="126">
        <v>7.6</v>
      </c>
      <c r="J121" s="126">
        <v>61.9</v>
      </c>
      <c r="K121" s="126">
        <v>75.099999999999994</v>
      </c>
      <c r="L121" s="126">
        <v>83.8</v>
      </c>
      <c r="M121" s="126">
        <v>4.2</v>
      </c>
      <c r="N121" s="128">
        <v>1040</v>
      </c>
      <c r="O121" s="126">
        <v>10.100000000000001</v>
      </c>
      <c r="P121" s="126">
        <v>9.1</v>
      </c>
      <c r="Q121" s="126">
        <v>71</v>
      </c>
      <c r="R121" s="126">
        <v>78.100000000000009</v>
      </c>
      <c r="S121" s="126">
        <v>80.900000000000006</v>
      </c>
      <c r="T121" s="126">
        <v>4.3999999999999995</v>
      </c>
      <c r="U121" s="128">
        <v>1035</v>
      </c>
      <c r="V121" s="126">
        <v>12.7</v>
      </c>
      <c r="W121" s="126">
        <v>7.2000000000000011</v>
      </c>
      <c r="X121" s="126">
        <v>74.5</v>
      </c>
      <c r="Y121" s="126">
        <v>78.3</v>
      </c>
      <c r="Z121" s="126">
        <v>80.100000000000009</v>
      </c>
      <c r="AA121" s="126" t="s">
        <v>133</v>
      </c>
      <c r="AB121" s="128" t="s">
        <v>133</v>
      </c>
      <c r="AC121" s="126" t="s">
        <v>133</v>
      </c>
      <c r="AD121" s="126" t="s">
        <v>133</v>
      </c>
      <c r="AE121" s="126" t="s">
        <v>133</v>
      </c>
      <c r="AF121" s="126" t="s">
        <v>133</v>
      </c>
      <c r="AG121" s="126" t="s">
        <v>133</v>
      </c>
    </row>
    <row r="122" spans="1:33" x14ac:dyDescent="0.25">
      <c r="A122" t="s">
        <v>95</v>
      </c>
      <c r="B122">
        <v>1</v>
      </c>
      <c r="C122" t="s">
        <v>27</v>
      </c>
      <c r="D122" t="s">
        <v>626</v>
      </c>
      <c r="E122" s="128">
        <v>3995</v>
      </c>
      <c r="F122" s="126">
        <v>2.9000000000000004</v>
      </c>
      <c r="G122" s="128">
        <v>3880</v>
      </c>
      <c r="H122" s="126">
        <v>4.8</v>
      </c>
      <c r="I122" s="126">
        <v>11.3</v>
      </c>
      <c r="J122" s="126">
        <v>69.7</v>
      </c>
      <c r="K122" s="126">
        <v>77.8</v>
      </c>
      <c r="L122" s="126">
        <v>83.8</v>
      </c>
      <c r="M122" s="126">
        <v>3</v>
      </c>
      <c r="N122" s="128">
        <v>3880</v>
      </c>
      <c r="O122" s="126">
        <v>11.9</v>
      </c>
      <c r="P122" s="126">
        <v>7.0000000000000009</v>
      </c>
      <c r="Q122" s="126">
        <v>67.900000000000006</v>
      </c>
      <c r="R122" s="126">
        <v>79.100000000000009</v>
      </c>
      <c r="S122" s="126">
        <v>81.100000000000009</v>
      </c>
      <c r="T122" s="126" t="s">
        <v>133</v>
      </c>
      <c r="U122" s="128" t="s">
        <v>133</v>
      </c>
      <c r="V122" s="126" t="s">
        <v>133</v>
      </c>
      <c r="W122" s="126" t="s">
        <v>133</v>
      </c>
      <c r="X122" s="126" t="s">
        <v>133</v>
      </c>
      <c r="Y122" s="126" t="s">
        <v>133</v>
      </c>
      <c r="Z122" s="126" t="s">
        <v>133</v>
      </c>
      <c r="AA122" s="126" t="s">
        <v>133</v>
      </c>
      <c r="AB122" s="128" t="s">
        <v>133</v>
      </c>
      <c r="AC122" s="126" t="s">
        <v>133</v>
      </c>
      <c r="AD122" s="126" t="s">
        <v>133</v>
      </c>
      <c r="AE122" s="126" t="s">
        <v>133</v>
      </c>
      <c r="AF122" s="126" t="s">
        <v>133</v>
      </c>
      <c r="AG122" s="126" t="s">
        <v>133</v>
      </c>
    </row>
    <row r="123" spans="1:33" x14ac:dyDescent="0.25">
      <c r="A123" t="s">
        <v>95</v>
      </c>
      <c r="B123">
        <v>2</v>
      </c>
      <c r="C123" t="s">
        <v>27</v>
      </c>
      <c r="D123" t="s">
        <v>627</v>
      </c>
      <c r="E123" s="128">
        <v>18605</v>
      </c>
      <c r="F123" s="126">
        <v>4.7</v>
      </c>
      <c r="G123" s="128">
        <v>17730</v>
      </c>
      <c r="H123" s="126">
        <v>7.7</v>
      </c>
      <c r="I123" s="126">
        <v>7.3</v>
      </c>
      <c r="J123" s="126">
        <v>56.500000000000007</v>
      </c>
      <c r="K123" s="126">
        <v>76.8</v>
      </c>
      <c r="L123" s="126">
        <v>85</v>
      </c>
      <c r="M123" s="126">
        <v>5.2</v>
      </c>
      <c r="N123" s="128">
        <v>17630</v>
      </c>
      <c r="O123" s="126">
        <v>10.100000000000001</v>
      </c>
      <c r="P123" s="126">
        <v>4.5999999999999996</v>
      </c>
      <c r="Q123" s="126">
        <v>57.2</v>
      </c>
      <c r="R123" s="126">
        <v>79.7</v>
      </c>
      <c r="S123" s="126">
        <v>85.3</v>
      </c>
      <c r="T123" s="126" t="s">
        <v>133</v>
      </c>
      <c r="U123" s="128" t="s">
        <v>133</v>
      </c>
      <c r="V123" s="126" t="s">
        <v>133</v>
      </c>
      <c r="W123" s="126" t="s">
        <v>133</v>
      </c>
      <c r="X123" s="126" t="s">
        <v>133</v>
      </c>
      <c r="Y123" s="126" t="s">
        <v>133</v>
      </c>
      <c r="Z123" s="126" t="s">
        <v>133</v>
      </c>
      <c r="AA123" s="126" t="s">
        <v>133</v>
      </c>
      <c r="AB123" s="128" t="s">
        <v>133</v>
      </c>
      <c r="AC123" s="126" t="s">
        <v>133</v>
      </c>
      <c r="AD123" s="126" t="s">
        <v>133</v>
      </c>
      <c r="AE123" s="126" t="s">
        <v>133</v>
      </c>
      <c r="AF123" s="126" t="s">
        <v>133</v>
      </c>
      <c r="AG123" s="126" t="s">
        <v>133</v>
      </c>
    </row>
    <row r="124" spans="1:33" x14ac:dyDescent="0.25">
      <c r="A124" t="s">
        <v>95</v>
      </c>
      <c r="B124">
        <v>3</v>
      </c>
      <c r="C124" t="s">
        <v>27</v>
      </c>
      <c r="D124" t="s">
        <v>628</v>
      </c>
      <c r="E124" s="128">
        <v>15400</v>
      </c>
      <c r="F124" s="126">
        <v>1.9</v>
      </c>
      <c r="G124" s="128">
        <v>15105</v>
      </c>
      <c r="H124" s="126">
        <v>5.6000000000000005</v>
      </c>
      <c r="I124" s="126">
        <v>9.1</v>
      </c>
      <c r="J124" s="126">
        <v>51.4</v>
      </c>
      <c r="K124" s="126">
        <v>73.400000000000006</v>
      </c>
      <c r="L124" s="126">
        <v>85.3</v>
      </c>
      <c r="M124" s="126">
        <v>2.1999999999999997</v>
      </c>
      <c r="N124" s="128">
        <v>15065</v>
      </c>
      <c r="O124" s="126">
        <v>8.3000000000000007</v>
      </c>
      <c r="P124" s="126">
        <v>7.3</v>
      </c>
      <c r="Q124" s="126">
        <v>59.5</v>
      </c>
      <c r="R124" s="126">
        <v>77</v>
      </c>
      <c r="S124" s="126">
        <v>84.399999999999991</v>
      </c>
      <c r="T124" s="126" t="s">
        <v>133</v>
      </c>
      <c r="U124" s="128" t="s">
        <v>133</v>
      </c>
      <c r="V124" s="126" t="s">
        <v>133</v>
      </c>
      <c r="W124" s="126" t="s">
        <v>133</v>
      </c>
      <c r="X124" s="126" t="s">
        <v>133</v>
      </c>
      <c r="Y124" s="126" t="s">
        <v>133</v>
      </c>
      <c r="Z124" s="126" t="s">
        <v>133</v>
      </c>
      <c r="AA124" s="126" t="s">
        <v>133</v>
      </c>
      <c r="AB124" s="128" t="s">
        <v>133</v>
      </c>
      <c r="AC124" s="126" t="s">
        <v>133</v>
      </c>
      <c r="AD124" s="126" t="s">
        <v>133</v>
      </c>
      <c r="AE124" s="126" t="s">
        <v>133</v>
      </c>
      <c r="AF124" s="126" t="s">
        <v>133</v>
      </c>
      <c r="AG124" s="126" t="s">
        <v>133</v>
      </c>
    </row>
    <row r="125" spans="1:33" x14ac:dyDescent="0.25">
      <c r="A125" t="s">
        <v>95</v>
      </c>
      <c r="B125">
        <v>4</v>
      </c>
      <c r="C125" t="s">
        <v>27</v>
      </c>
      <c r="D125" t="s">
        <v>629</v>
      </c>
      <c r="E125" s="128">
        <v>420</v>
      </c>
      <c r="F125" s="126">
        <v>2.6</v>
      </c>
      <c r="G125" s="128">
        <v>410</v>
      </c>
      <c r="H125" s="126">
        <v>5.1000000000000005</v>
      </c>
      <c r="I125" s="126">
        <v>7.6</v>
      </c>
      <c r="J125" s="126">
        <v>76.3</v>
      </c>
      <c r="K125" s="126">
        <v>83.399999999999991</v>
      </c>
      <c r="L125" s="126">
        <v>87.3</v>
      </c>
      <c r="M125" s="126">
        <v>3.1</v>
      </c>
      <c r="N125" s="128">
        <v>410</v>
      </c>
      <c r="O125" s="126">
        <v>7.6</v>
      </c>
      <c r="P125" s="126">
        <v>5.9</v>
      </c>
      <c r="Q125" s="126">
        <v>76.7</v>
      </c>
      <c r="R125" s="126">
        <v>84.3</v>
      </c>
      <c r="S125" s="126">
        <v>86.5</v>
      </c>
      <c r="T125" s="126" t="s">
        <v>133</v>
      </c>
      <c r="U125" s="128" t="s">
        <v>133</v>
      </c>
      <c r="V125" s="126" t="s">
        <v>133</v>
      </c>
      <c r="W125" s="126" t="s">
        <v>133</v>
      </c>
      <c r="X125" s="126" t="s">
        <v>133</v>
      </c>
      <c r="Y125" s="126" t="s">
        <v>133</v>
      </c>
      <c r="Z125" s="126" t="s">
        <v>133</v>
      </c>
      <c r="AA125" s="126" t="s">
        <v>133</v>
      </c>
      <c r="AB125" s="128" t="s">
        <v>133</v>
      </c>
      <c r="AC125" s="126" t="s">
        <v>133</v>
      </c>
      <c r="AD125" s="126" t="s">
        <v>133</v>
      </c>
      <c r="AE125" s="126" t="s">
        <v>133</v>
      </c>
      <c r="AF125" s="126" t="s">
        <v>133</v>
      </c>
      <c r="AG125" s="126" t="s">
        <v>133</v>
      </c>
    </row>
    <row r="126" spans="1:33" x14ac:dyDescent="0.25">
      <c r="A126" t="s">
        <v>95</v>
      </c>
      <c r="B126">
        <v>5</v>
      </c>
      <c r="C126" t="s">
        <v>27</v>
      </c>
      <c r="D126" t="s">
        <v>630</v>
      </c>
      <c r="E126" s="128">
        <v>1165</v>
      </c>
      <c r="F126" s="126">
        <v>2.1999999999999997</v>
      </c>
      <c r="G126" s="128">
        <v>1140</v>
      </c>
      <c r="H126" s="126">
        <v>8.2000000000000011</v>
      </c>
      <c r="I126" s="126">
        <v>10.100000000000001</v>
      </c>
      <c r="J126" s="126">
        <v>61.6</v>
      </c>
      <c r="K126" s="126">
        <v>74.900000000000006</v>
      </c>
      <c r="L126" s="126">
        <v>81.7</v>
      </c>
      <c r="M126" s="126">
        <v>2.4</v>
      </c>
      <c r="N126" s="128">
        <v>1135</v>
      </c>
      <c r="O126" s="126">
        <v>11.200000000000001</v>
      </c>
      <c r="P126" s="126">
        <v>6.6000000000000005</v>
      </c>
      <c r="Q126" s="126">
        <v>64.900000000000006</v>
      </c>
      <c r="R126" s="126">
        <v>76.3</v>
      </c>
      <c r="S126" s="126">
        <v>82.2</v>
      </c>
      <c r="T126" s="126" t="s">
        <v>133</v>
      </c>
      <c r="U126" s="128" t="s">
        <v>133</v>
      </c>
      <c r="V126" s="126" t="s">
        <v>133</v>
      </c>
      <c r="W126" s="126" t="s">
        <v>133</v>
      </c>
      <c r="X126" s="126" t="s">
        <v>133</v>
      </c>
      <c r="Y126" s="126" t="s">
        <v>133</v>
      </c>
      <c r="Z126" s="126" t="s">
        <v>133</v>
      </c>
      <c r="AA126" s="126" t="s">
        <v>133</v>
      </c>
      <c r="AB126" s="128" t="s">
        <v>133</v>
      </c>
      <c r="AC126" s="126" t="s">
        <v>133</v>
      </c>
      <c r="AD126" s="126" t="s">
        <v>133</v>
      </c>
      <c r="AE126" s="126" t="s">
        <v>133</v>
      </c>
      <c r="AF126" s="126" t="s">
        <v>133</v>
      </c>
      <c r="AG126" s="126" t="s">
        <v>133</v>
      </c>
    </row>
    <row r="127" spans="1:33" x14ac:dyDescent="0.25">
      <c r="A127" t="s">
        <v>95</v>
      </c>
      <c r="B127">
        <v>6</v>
      </c>
      <c r="C127" t="s">
        <v>27</v>
      </c>
      <c r="D127" t="s">
        <v>631</v>
      </c>
      <c r="E127" s="128">
        <v>4240</v>
      </c>
      <c r="F127" s="126">
        <v>1.8000000000000003</v>
      </c>
      <c r="G127" s="128">
        <v>4160</v>
      </c>
      <c r="H127" s="126">
        <v>5.3</v>
      </c>
      <c r="I127" s="126">
        <v>8.7999999999999989</v>
      </c>
      <c r="J127" s="126">
        <v>48.6</v>
      </c>
      <c r="K127" s="126">
        <v>72.899999999999991</v>
      </c>
      <c r="L127" s="126">
        <v>85.9</v>
      </c>
      <c r="M127" s="126">
        <v>2</v>
      </c>
      <c r="N127" s="128">
        <v>4155</v>
      </c>
      <c r="O127" s="126">
        <v>9.1</v>
      </c>
      <c r="P127" s="126">
        <v>6.2</v>
      </c>
      <c r="Q127" s="126">
        <v>62.3</v>
      </c>
      <c r="R127" s="126">
        <v>78</v>
      </c>
      <c r="S127" s="126">
        <v>84.7</v>
      </c>
      <c r="T127" s="126" t="s">
        <v>133</v>
      </c>
      <c r="U127" s="128" t="s">
        <v>133</v>
      </c>
      <c r="V127" s="126" t="s">
        <v>133</v>
      </c>
      <c r="W127" s="126" t="s">
        <v>133</v>
      </c>
      <c r="X127" s="126" t="s">
        <v>133</v>
      </c>
      <c r="Y127" s="126" t="s">
        <v>133</v>
      </c>
      <c r="Z127" s="126" t="s">
        <v>133</v>
      </c>
      <c r="AA127" s="126" t="s">
        <v>133</v>
      </c>
      <c r="AB127" s="128" t="s">
        <v>133</v>
      </c>
      <c r="AC127" s="126" t="s">
        <v>133</v>
      </c>
      <c r="AD127" s="126" t="s">
        <v>133</v>
      </c>
      <c r="AE127" s="126" t="s">
        <v>133</v>
      </c>
      <c r="AF127" s="126" t="s">
        <v>133</v>
      </c>
      <c r="AG127" s="126" t="s">
        <v>133</v>
      </c>
    </row>
    <row r="128" spans="1:33" x14ac:dyDescent="0.25">
      <c r="A128" t="s">
        <v>95</v>
      </c>
      <c r="B128">
        <v>7</v>
      </c>
      <c r="C128" t="s">
        <v>27</v>
      </c>
      <c r="D128" t="s">
        <v>632</v>
      </c>
      <c r="E128" s="128">
        <v>1745</v>
      </c>
      <c r="F128" s="126">
        <v>1.8000000000000003</v>
      </c>
      <c r="G128" s="128">
        <v>1715</v>
      </c>
      <c r="H128" s="126">
        <v>6</v>
      </c>
      <c r="I128" s="126">
        <v>6.6000000000000005</v>
      </c>
      <c r="J128" s="126">
        <v>53.1</v>
      </c>
      <c r="K128" s="126">
        <v>76.599999999999994</v>
      </c>
      <c r="L128" s="126">
        <v>87.4</v>
      </c>
      <c r="M128" s="126">
        <v>2.1999999999999997</v>
      </c>
      <c r="N128" s="128">
        <v>1710</v>
      </c>
      <c r="O128" s="126">
        <v>10.200000000000001</v>
      </c>
      <c r="P128" s="126">
        <v>5.5</v>
      </c>
      <c r="Q128" s="126">
        <v>68.5</v>
      </c>
      <c r="R128" s="126">
        <v>79.400000000000006</v>
      </c>
      <c r="S128" s="126">
        <v>84.2</v>
      </c>
      <c r="T128" s="126" t="s">
        <v>133</v>
      </c>
      <c r="U128" s="128" t="s">
        <v>133</v>
      </c>
      <c r="V128" s="126" t="s">
        <v>133</v>
      </c>
      <c r="W128" s="126" t="s">
        <v>133</v>
      </c>
      <c r="X128" s="126" t="s">
        <v>133</v>
      </c>
      <c r="Y128" s="126" t="s">
        <v>133</v>
      </c>
      <c r="Z128" s="126" t="s">
        <v>133</v>
      </c>
      <c r="AA128" s="126" t="s">
        <v>133</v>
      </c>
      <c r="AB128" s="128" t="s">
        <v>133</v>
      </c>
      <c r="AC128" s="126" t="s">
        <v>133</v>
      </c>
      <c r="AD128" s="126" t="s">
        <v>133</v>
      </c>
      <c r="AE128" s="126" t="s">
        <v>133</v>
      </c>
      <c r="AF128" s="126" t="s">
        <v>133</v>
      </c>
      <c r="AG128" s="126" t="s">
        <v>133</v>
      </c>
    </row>
    <row r="129" spans="1:33" x14ac:dyDescent="0.25">
      <c r="A129" t="s">
        <v>95</v>
      </c>
      <c r="B129">
        <v>8</v>
      </c>
      <c r="C129" t="s">
        <v>27</v>
      </c>
      <c r="D129" t="s">
        <v>633</v>
      </c>
      <c r="E129" s="128">
        <v>1680</v>
      </c>
      <c r="F129" s="126">
        <v>3.2</v>
      </c>
      <c r="G129" s="128">
        <v>1625</v>
      </c>
      <c r="H129" s="126">
        <v>7.9</v>
      </c>
      <c r="I129" s="126">
        <v>13</v>
      </c>
      <c r="J129" s="126">
        <v>62.5</v>
      </c>
      <c r="K129" s="126">
        <v>72.8</v>
      </c>
      <c r="L129" s="126">
        <v>79.2</v>
      </c>
      <c r="M129" s="126">
        <v>3.8</v>
      </c>
      <c r="N129" s="128">
        <v>1615</v>
      </c>
      <c r="O129" s="126">
        <v>12.1</v>
      </c>
      <c r="P129" s="126">
        <v>9.8000000000000007</v>
      </c>
      <c r="Q129" s="126">
        <v>71.099999999999994</v>
      </c>
      <c r="R129" s="126">
        <v>75.900000000000006</v>
      </c>
      <c r="S129" s="126">
        <v>78.2</v>
      </c>
      <c r="T129" s="126" t="s">
        <v>133</v>
      </c>
      <c r="U129" s="128" t="s">
        <v>133</v>
      </c>
      <c r="V129" s="126" t="s">
        <v>133</v>
      </c>
      <c r="W129" s="126" t="s">
        <v>133</v>
      </c>
      <c r="X129" s="126" t="s">
        <v>133</v>
      </c>
      <c r="Y129" s="126" t="s">
        <v>133</v>
      </c>
      <c r="Z129" s="126" t="s">
        <v>133</v>
      </c>
      <c r="AA129" s="126" t="s">
        <v>133</v>
      </c>
      <c r="AB129" s="128" t="s">
        <v>133</v>
      </c>
      <c r="AC129" s="126" t="s">
        <v>133</v>
      </c>
      <c r="AD129" s="126" t="s">
        <v>133</v>
      </c>
      <c r="AE129" s="126" t="s">
        <v>133</v>
      </c>
      <c r="AF129" s="126" t="s">
        <v>133</v>
      </c>
      <c r="AG129" s="126" t="s">
        <v>133</v>
      </c>
    </row>
    <row r="130" spans="1:33" x14ac:dyDescent="0.25">
      <c r="A130" t="s">
        <v>95</v>
      </c>
      <c r="B130">
        <v>9</v>
      </c>
      <c r="C130" t="s">
        <v>27</v>
      </c>
      <c r="D130" t="s">
        <v>634</v>
      </c>
      <c r="E130" s="128">
        <v>1925</v>
      </c>
      <c r="F130" s="126">
        <v>2.9000000000000004</v>
      </c>
      <c r="G130" s="128">
        <v>1870</v>
      </c>
      <c r="H130" s="126">
        <v>7.6</v>
      </c>
      <c r="I130" s="126">
        <v>10</v>
      </c>
      <c r="J130" s="126">
        <v>63.800000000000004</v>
      </c>
      <c r="K130" s="126">
        <v>74.599999999999994</v>
      </c>
      <c r="L130" s="126">
        <v>82.4</v>
      </c>
      <c r="M130" s="126">
        <v>3.4000000000000004</v>
      </c>
      <c r="N130" s="128">
        <v>1860</v>
      </c>
      <c r="O130" s="126">
        <v>10.8</v>
      </c>
      <c r="P130" s="126">
        <v>7.8</v>
      </c>
      <c r="Q130" s="126">
        <v>69.7</v>
      </c>
      <c r="R130" s="126">
        <v>77.2</v>
      </c>
      <c r="S130" s="126">
        <v>81.400000000000006</v>
      </c>
      <c r="T130" s="126" t="s">
        <v>133</v>
      </c>
      <c r="U130" s="128" t="s">
        <v>133</v>
      </c>
      <c r="V130" s="126" t="s">
        <v>133</v>
      </c>
      <c r="W130" s="126" t="s">
        <v>133</v>
      </c>
      <c r="X130" s="126" t="s">
        <v>133</v>
      </c>
      <c r="Y130" s="126" t="s">
        <v>133</v>
      </c>
      <c r="Z130" s="126" t="s">
        <v>133</v>
      </c>
      <c r="AA130" s="126" t="s">
        <v>133</v>
      </c>
      <c r="AB130" s="128" t="s">
        <v>133</v>
      </c>
      <c r="AC130" s="126" t="s">
        <v>133</v>
      </c>
      <c r="AD130" s="126" t="s">
        <v>133</v>
      </c>
      <c r="AE130" s="126" t="s">
        <v>133</v>
      </c>
      <c r="AF130" s="126" t="s">
        <v>133</v>
      </c>
      <c r="AG130" s="126" t="s">
        <v>133</v>
      </c>
    </row>
    <row r="131" spans="1:33" x14ac:dyDescent="0.25">
      <c r="A131" t="s">
        <v>95</v>
      </c>
      <c r="B131" t="s">
        <v>28</v>
      </c>
      <c r="C131" t="s">
        <v>27</v>
      </c>
      <c r="D131" t="s">
        <v>635</v>
      </c>
      <c r="E131" s="128">
        <v>1775</v>
      </c>
      <c r="F131" s="126">
        <v>3.6000000000000005</v>
      </c>
      <c r="G131" s="128">
        <v>1710</v>
      </c>
      <c r="H131" s="126">
        <v>6.7</v>
      </c>
      <c r="I131" s="126">
        <v>10.100000000000001</v>
      </c>
      <c r="J131" s="126">
        <v>55.600000000000009</v>
      </c>
      <c r="K131" s="126">
        <v>70.599999999999994</v>
      </c>
      <c r="L131" s="126">
        <v>83.2</v>
      </c>
      <c r="M131" s="126">
        <v>3.8</v>
      </c>
      <c r="N131" s="128">
        <v>1705</v>
      </c>
      <c r="O131" s="126">
        <v>10.5</v>
      </c>
      <c r="P131" s="126">
        <v>7.1000000000000005</v>
      </c>
      <c r="Q131" s="126">
        <v>58.4</v>
      </c>
      <c r="R131" s="126">
        <v>73.099999999999994</v>
      </c>
      <c r="S131" s="126">
        <v>82.5</v>
      </c>
      <c r="T131" s="126" t="s">
        <v>133</v>
      </c>
      <c r="U131" s="128" t="s">
        <v>133</v>
      </c>
      <c r="V131" s="126" t="s">
        <v>133</v>
      </c>
      <c r="W131" s="126" t="s">
        <v>133</v>
      </c>
      <c r="X131" s="126" t="s">
        <v>133</v>
      </c>
      <c r="Y131" s="126" t="s">
        <v>133</v>
      </c>
      <c r="Z131" s="126" t="s">
        <v>133</v>
      </c>
      <c r="AA131" s="126" t="s">
        <v>133</v>
      </c>
      <c r="AB131" s="128" t="s">
        <v>133</v>
      </c>
      <c r="AC131" s="126" t="s">
        <v>133</v>
      </c>
      <c r="AD131" s="126" t="s">
        <v>133</v>
      </c>
      <c r="AE131" s="126" t="s">
        <v>133</v>
      </c>
      <c r="AF131" s="126" t="s">
        <v>133</v>
      </c>
      <c r="AG131" s="126" t="s">
        <v>133</v>
      </c>
    </row>
    <row r="132" spans="1:33" x14ac:dyDescent="0.25">
      <c r="A132" t="s">
        <v>95</v>
      </c>
      <c r="B132" t="s">
        <v>29</v>
      </c>
      <c r="C132" t="s">
        <v>27</v>
      </c>
      <c r="D132" t="s">
        <v>636</v>
      </c>
      <c r="E132" s="128">
        <v>15265</v>
      </c>
      <c r="F132" s="126">
        <v>2.7</v>
      </c>
      <c r="G132" s="128">
        <v>14860</v>
      </c>
      <c r="H132" s="126">
        <v>6.3</v>
      </c>
      <c r="I132" s="126">
        <v>10.200000000000001</v>
      </c>
      <c r="J132" s="126">
        <v>59.3</v>
      </c>
      <c r="K132" s="126">
        <v>76.5</v>
      </c>
      <c r="L132" s="126">
        <v>83.5</v>
      </c>
      <c r="M132" s="126">
        <v>2.9000000000000004</v>
      </c>
      <c r="N132" s="128">
        <v>14830</v>
      </c>
      <c r="O132" s="126">
        <v>9</v>
      </c>
      <c r="P132" s="126">
        <v>7.8</v>
      </c>
      <c r="Q132" s="126">
        <v>65.600000000000009</v>
      </c>
      <c r="R132" s="126">
        <v>79.100000000000009</v>
      </c>
      <c r="S132" s="126">
        <v>83.2</v>
      </c>
      <c r="T132" s="126" t="s">
        <v>133</v>
      </c>
      <c r="U132" s="128" t="s">
        <v>133</v>
      </c>
      <c r="V132" s="126" t="s">
        <v>133</v>
      </c>
      <c r="W132" s="126" t="s">
        <v>133</v>
      </c>
      <c r="X132" s="126" t="s">
        <v>133</v>
      </c>
      <c r="Y132" s="126" t="s">
        <v>133</v>
      </c>
      <c r="Z132" s="126" t="s">
        <v>133</v>
      </c>
      <c r="AA132" s="126" t="s">
        <v>133</v>
      </c>
      <c r="AB132" s="128" t="s">
        <v>133</v>
      </c>
      <c r="AC132" s="126" t="s">
        <v>133</v>
      </c>
      <c r="AD132" s="126" t="s">
        <v>133</v>
      </c>
      <c r="AE132" s="126" t="s">
        <v>133</v>
      </c>
      <c r="AF132" s="126" t="s">
        <v>133</v>
      </c>
      <c r="AG132" s="126" t="s">
        <v>133</v>
      </c>
    </row>
    <row r="133" spans="1:33" x14ac:dyDescent="0.25">
      <c r="A133" t="s">
        <v>95</v>
      </c>
      <c r="B133" t="s">
        <v>30</v>
      </c>
      <c r="C133" t="s">
        <v>27</v>
      </c>
      <c r="D133" t="s">
        <v>637</v>
      </c>
      <c r="E133" s="128">
        <v>7055</v>
      </c>
      <c r="F133" s="126">
        <v>2.1999999999999997</v>
      </c>
      <c r="G133" s="128">
        <v>6900</v>
      </c>
      <c r="H133" s="126">
        <v>6.1</v>
      </c>
      <c r="I133" s="126">
        <v>14.6</v>
      </c>
      <c r="J133" s="126">
        <v>55.000000000000007</v>
      </c>
      <c r="K133" s="126">
        <v>71.099999999999994</v>
      </c>
      <c r="L133" s="126">
        <v>79.3</v>
      </c>
      <c r="M133" s="126">
        <v>2.6</v>
      </c>
      <c r="N133" s="128">
        <v>6870</v>
      </c>
      <c r="O133" s="126">
        <v>9.6</v>
      </c>
      <c r="P133" s="126">
        <v>10</v>
      </c>
      <c r="Q133" s="126">
        <v>69.800000000000011</v>
      </c>
      <c r="R133" s="126">
        <v>77.400000000000006</v>
      </c>
      <c r="S133" s="126">
        <v>80.400000000000006</v>
      </c>
      <c r="T133" s="126" t="s">
        <v>133</v>
      </c>
      <c r="U133" s="128" t="s">
        <v>133</v>
      </c>
      <c r="V133" s="126" t="s">
        <v>133</v>
      </c>
      <c r="W133" s="126" t="s">
        <v>133</v>
      </c>
      <c r="X133" s="126" t="s">
        <v>133</v>
      </c>
      <c r="Y133" s="126" t="s">
        <v>133</v>
      </c>
      <c r="Z133" s="126" t="s">
        <v>133</v>
      </c>
      <c r="AA133" s="126" t="s">
        <v>133</v>
      </c>
      <c r="AB133" s="128" t="s">
        <v>133</v>
      </c>
      <c r="AC133" s="126" t="s">
        <v>133</v>
      </c>
      <c r="AD133" s="126" t="s">
        <v>133</v>
      </c>
      <c r="AE133" s="126" t="s">
        <v>133</v>
      </c>
      <c r="AF133" s="126" t="s">
        <v>133</v>
      </c>
      <c r="AG133" s="126" t="s">
        <v>133</v>
      </c>
    </row>
    <row r="134" spans="1:33" x14ac:dyDescent="0.25">
      <c r="A134" t="s">
        <v>95</v>
      </c>
      <c r="B134" t="s">
        <v>31</v>
      </c>
      <c r="C134" t="s">
        <v>27</v>
      </c>
      <c r="D134" t="s">
        <v>638</v>
      </c>
      <c r="E134" s="128">
        <v>13565</v>
      </c>
      <c r="F134" s="126">
        <v>3.5000000000000004</v>
      </c>
      <c r="G134" s="128">
        <v>13095</v>
      </c>
      <c r="H134" s="126">
        <v>7.6</v>
      </c>
      <c r="I134" s="126">
        <v>11.200000000000001</v>
      </c>
      <c r="J134" s="126">
        <v>70.5</v>
      </c>
      <c r="K134" s="126">
        <v>77.5</v>
      </c>
      <c r="L134" s="126">
        <v>81.100000000000009</v>
      </c>
      <c r="M134" s="126">
        <v>3.8</v>
      </c>
      <c r="N134" s="128">
        <v>13055</v>
      </c>
      <c r="O134" s="126">
        <v>11.4</v>
      </c>
      <c r="P134" s="126">
        <v>8.4</v>
      </c>
      <c r="Q134" s="126">
        <v>74.2</v>
      </c>
      <c r="R134" s="126">
        <v>78.600000000000009</v>
      </c>
      <c r="S134" s="126">
        <v>80.2</v>
      </c>
      <c r="T134" s="126" t="s">
        <v>133</v>
      </c>
      <c r="U134" s="128" t="s">
        <v>133</v>
      </c>
      <c r="V134" s="126" t="s">
        <v>133</v>
      </c>
      <c r="W134" s="126" t="s">
        <v>133</v>
      </c>
      <c r="X134" s="126" t="s">
        <v>133</v>
      </c>
      <c r="Y134" s="126" t="s">
        <v>133</v>
      </c>
      <c r="Z134" s="126" t="s">
        <v>133</v>
      </c>
      <c r="AA134" s="126" t="s">
        <v>133</v>
      </c>
      <c r="AB134" s="128" t="s">
        <v>133</v>
      </c>
      <c r="AC134" s="126" t="s">
        <v>133</v>
      </c>
      <c r="AD134" s="126" t="s">
        <v>133</v>
      </c>
      <c r="AE134" s="126" t="s">
        <v>133</v>
      </c>
      <c r="AF134" s="126" t="s">
        <v>133</v>
      </c>
      <c r="AG134" s="126" t="s">
        <v>133</v>
      </c>
    </row>
    <row r="135" spans="1:33" x14ac:dyDescent="0.25">
      <c r="A135" t="s">
        <v>95</v>
      </c>
      <c r="B135" t="s">
        <v>32</v>
      </c>
      <c r="C135" t="s">
        <v>27</v>
      </c>
      <c r="D135" t="s">
        <v>639</v>
      </c>
      <c r="E135" s="128">
        <v>4085</v>
      </c>
      <c r="F135" s="126">
        <v>2</v>
      </c>
      <c r="G135" s="128">
        <v>4005</v>
      </c>
      <c r="H135" s="126">
        <v>6</v>
      </c>
      <c r="I135" s="126">
        <v>13.600000000000001</v>
      </c>
      <c r="J135" s="126">
        <v>71.2</v>
      </c>
      <c r="K135" s="126">
        <v>77.100000000000009</v>
      </c>
      <c r="L135" s="126">
        <v>80.400000000000006</v>
      </c>
      <c r="M135" s="126">
        <v>2.1</v>
      </c>
      <c r="N135" s="128">
        <v>4000</v>
      </c>
      <c r="O135" s="126">
        <v>10.7</v>
      </c>
      <c r="P135" s="126">
        <v>10.8</v>
      </c>
      <c r="Q135" s="126">
        <v>72.7</v>
      </c>
      <c r="R135" s="126">
        <v>76.8</v>
      </c>
      <c r="S135" s="126">
        <v>78.600000000000009</v>
      </c>
      <c r="T135" s="126" t="s">
        <v>133</v>
      </c>
      <c r="U135" s="128" t="s">
        <v>133</v>
      </c>
      <c r="V135" s="126" t="s">
        <v>133</v>
      </c>
      <c r="W135" s="126" t="s">
        <v>133</v>
      </c>
      <c r="X135" s="126" t="s">
        <v>133</v>
      </c>
      <c r="Y135" s="126" t="s">
        <v>133</v>
      </c>
      <c r="Z135" s="126" t="s">
        <v>133</v>
      </c>
      <c r="AA135" s="126" t="s">
        <v>133</v>
      </c>
      <c r="AB135" s="128" t="s">
        <v>133</v>
      </c>
      <c r="AC135" s="126" t="s">
        <v>133</v>
      </c>
      <c r="AD135" s="126" t="s">
        <v>133</v>
      </c>
      <c r="AE135" s="126" t="s">
        <v>133</v>
      </c>
      <c r="AF135" s="126" t="s">
        <v>133</v>
      </c>
      <c r="AG135" s="126" t="s">
        <v>133</v>
      </c>
    </row>
    <row r="136" spans="1:33" x14ac:dyDescent="0.25">
      <c r="A136" t="s">
        <v>95</v>
      </c>
      <c r="B136" t="s">
        <v>27</v>
      </c>
      <c r="C136" t="s">
        <v>27</v>
      </c>
      <c r="D136" t="s">
        <v>640</v>
      </c>
      <c r="E136" s="128">
        <v>11625</v>
      </c>
      <c r="F136" s="126">
        <v>1.7000000000000002</v>
      </c>
      <c r="G136" s="128">
        <v>11430</v>
      </c>
      <c r="H136" s="126">
        <v>7.8</v>
      </c>
      <c r="I136" s="126">
        <v>11.3</v>
      </c>
      <c r="J136" s="126">
        <v>50.4</v>
      </c>
      <c r="K136" s="126">
        <v>69.5</v>
      </c>
      <c r="L136" s="126">
        <v>80.800000000000011</v>
      </c>
      <c r="M136" s="126">
        <v>2</v>
      </c>
      <c r="N136" s="128">
        <v>11390</v>
      </c>
      <c r="O136" s="126">
        <v>11.200000000000001</v>
      </c>
      <c r="P136" s="126">
        <v>8.6000000000000014</v>
      </c>
      <c r="Q136" s="126">
        <v>64.099999999999994</v>
      </c>
      <c r="R136" s="126">
        <v>75.400000000000006</v>
      </c>
      <c r="S136" s="126">
        <v>80.100000000000009</v>
      </c>
      <c r="T136" s="126" t="s">
        <v>133</v>
      </c>
      <c r="U136" s="128" t="s">
        <v>133</v>
      </c>
      <c r="V136" s="126" t="s">
        <v>133</v>
      </c>
      <c r="W136" s="126" t="s">
        <v>133</v>
      </c>
      <c r="X136" s="126" t="s">
        <v>133</v>
      </c>
      <c r="Y136" s="126" t="s">
        <v>133</v>
      </c>
      <c r="Z136" s="126" t="s">
        <v>133</v>
      </c>
      <c r="AA136" s="126" t="s">
        <v>133</v>
      </c>
      <c r="AB136" s="128" t="s">
        <v>133</v>
      </c>
      <c r="AC136" s="126" t="s">
        <v>133</v>
      </c>
      <c r="AD136" s="126" t="s">
        <v>133</v>
      </c>
      <c r="AE136" s="126" t="s">
        <v>133</v>
      </c>
      <c r="AF136" s="126" t="s">
        <v>133</v>
      </c>
      <c r="AG136" s="126" t="s">
        <v>133</v>
      </c>
    </row>
    <row r="137" spans="1:33" x14ac:dyDescent="0.25">
      <c r="A137" t="s">
        <v>95</v>
      </c>
      <c r="B137" t="s">
        <v>33</v>
      </c>
      <c r="C137" t="s">
        <v>27</v>
      </c>
      <c r="D137" t="s">
        <v>641</v>
      </c>
      <c r="E137" s="128">
        <v>6970</v>
      </c>
      <c r="F137" s="126">
        <v>2</v>
      </c>
      <c r="G137" s="128">
        <v>6830</v>
      </c>
      <c r="H137" s="126">
        <v>7.3</v>
      </c>
      <c r="I137" s="126">
        <v>10.5</v>
      </c>
      <c r="J137" s="126">
        <v>48.699999999999996</v>
      </c>
      <c r="K137" s="126">
        <v>69.600000000000009</v>
      </c>
      <c r="L137" s="126">
        <v>82.2</v>
      </c>
      <c r="M137" s="126">
        <v>2.1999999999999997</v>
      </c>
      <c r="N137" s="128">
        <v>6815</v>
      </c>
      <c r="O137" s="126">
        <v>10.4</v>
      </c>
      <c r="P137" s="126">
        <v>8.3000000000000007</v>
      </c>
      <c r="Q137" s="126">
        <v>63.6</v>
      </c>
      <c r="R137" s="126">
        <v>76</v>
      </c>
      <c r="S137" s="126">
        <v>81.300000000000011</v>
      </c>
      <c r="T137" s="126" t="s">
        <v>133</v>
      </c>
      <c r="U137" s="128" t="s">
        <v>133</v>
      </c>
      <c r="V137" s="126" t="s">
        <v>133</v>
      </c>
      <c r="W137" s="126" t="s">
        <v>133</v>
      </c>
      <c r="X137" s="126" t="s">
        <v>133</v>
      </c>
      <c r="Y137" s="126" t="s">
        <v>133</v>
      </c>
      <c r="Z137" s="126" t="s">
        <v>133</v>
      </c>
      <c r="AA137" s="126" t="s">
        <v>133</v>
      </c>
      <c r="AB137" s="128" t="s">
        <v>133</v>
      </c>
      <c r="AC137" s="126" t="s">
        <v>133</v>
      </c>
      <c r="AD137" s="126" t="s">
        <v>133</v>
      </c>
      <c r="AE137" s="126" t="s">
        <v>133</v>
      </c>
      <c r="AF137" s="126" t="s">
        <v>133</v>
      </c>
      <c r="AG137" s="126" t="s">
        <v>133</v>
      </c>
    </row>
    <row r="138" spans="1:33" x14ac:dyDescent="0.25">
      <c r="A138" t="s">
        <v>95</v>
      </c>
      <c r="B138" t="s">
        <v>34</v>
      </c>
      <c r="C138" t="s">
        <v>27</v>
      </c>
      <c r="D138" t="s">
        <v>642</v>
      </c>
      <c r="E138" s="128">
        <v>17725</v>
      </c>
      <c r="F138" s="126">
        <v>2.4</v>
      </c>
      <c r="G138" s="128">
        <v>17300</v>
      </c>
      <c r="H138" s="126">
        <v>8</v>
      </c>
      <c r="I138" s="126">
        <v>15.1</v>
      </c>
      <c r="J138" s="126">
        <v>63.800000000000004</v>
      </c>
      <c r="K138" s="126">
        <v>72.399999999999991</v>
      </c>
      <c r="L138" s="126">
        <v>77</v>
      </c>
      <c r="M138" s="126">
        <v>2.6</v>
      </c>
      <c r="N138" s="128">
        <v>17270</v>
      </c>
      <c r="O138" s="126">
        <v>12.4</v>
      </c>
      <c r="P138" s="126">
        <v>11.3</v>
      </c>
      <c r="Q138" s="126">
        <v>67.900000000000006</v>
      </c>
      <c r="R138" s="126">
        <v>73.7</v>
      </c>
      <c r="S138" s="126">
        <v>76.3</v>
      </c>
      <c r="T138" s="126" t="s">
        <v>133</v>
      </c>
      <c r="U138" s="128" t="s">
        <v>133</v>
      </c>
      <c r="V138" s="126" t="s">
        <v>133</v>
      </c>
      <c r="W138" s="126" t="s">
        <v>133</v>
      </c>
      <c r="X138" s="126" t="s">
        <v>133</v>
      </c>
      <c r="Y138" s="126" t="s">
        <v>133</v>
      </c>
      <c r="Z138" s="126" t="s">
        <v>133</v>
      </c>
      <c r="AA138" s="126" t="s">
        <v>133</v>
      </c>
      <c r="AB138" s="128" t="s">
        <v>133</v>
      </c>
      <c r="AC138" s="126" t="s">
        <v>133</v>
      </c>
      <c r="AD138" s="126" t="s">
        <v>133</v>
      </c>
      <c r="AE138" s="126" t="s">
        <v>133</v>
      </c>
      <c r="AF138" s="126" t="s">
        <v>133</v>
      </c>
      <c r="AG138" s="126" t="s">
        <v>133</v>
      </c>
    </row>
    <row r="139" spans="1:33" x14ac:dyDescent="0.25">
      <c r="A139" t="s">
        <v>95</v>
      </c>
      <c r="B139" t="s">
        <v>35</v>
      </c>
      <c r="C139" t="s">
        <v>27</v>
      </c>
      <c r="D139" t="s">
        <v>643</v>
      </c>
      <c r="E139" s="128">
        <v>10955</v>
      </c>
      <c r="F139" s="126">
        <v>3</v>
      </c>
      <c r="G139" s="128">
        <v>10625</v>
      </c>
      <c r="H139" s="126">
        <v>6.6000000000000005</v>
      </c>
      <c r="I139" s="126">
        <v>6.4</v>
      </c>
      <c r="J139" s="126">
        <v>66.8</v>
      </c>
      <c r="K139" s="126">
        <v>82.300000000000011</v>
      </c>
      <c r="L139" s="126">
        <v>87.1</v>
      </c>
      <c r="M139" s="126">
        <v>3.3000000000000003</v>
      </c>
      <c r="N139" s="128">
        <v>10590</v>
      </c>
      <c r="O139" s="126">
        <v>10.6</v>
      </c>
      <c r="P139" s="126">
        <v>5.7</v>
      </c>
      <c r="Q139" s="126">
        <v>74.099999999999994</v>
      </c>
      <c r="R139" s="126">
        <v>81.800000000000011</v>
      </c>
      <c r="S139" s="126">
        <v>83.7</v>
      </c>
      <c r="T139" s="126" t="s">
        <v>133</v>
      </c>
      <c r="U139" s="128" t="s">
        <v>133</v>
      </c>
      <c r="V139" s="126" t="s">
        <v>133</v>
      </c>
      <c r="W139" s="126" t="s">
        <v>133</v>
      </c>
      <c r="X139" s="126" t="s">
        <v>133</v>
      </c>
      <c r="Y139" s="126" t="s">
        <v>133</v>
      </c>
      <c r="Z139" s="126" t="s">
        <v>133</v>
      </c>
      <c r="AA139" s="126" t="s">
        <v>133</v>
      </c>
      <c r="AB139" s="128" t="s">
        <v>133</v>
      </c>
      <c r="AC139" s="126" t="s">
        <v>133</v>
      </c>
      <c r="AD139" s="126" t="s">
        <v>133</v>
      </c>
      <c r="AE139" s="126" t="s">
        <v>133</v>
      </c>
      <c r="AF139" s="126" t="s">
        <v>133</v>
      </c>
      <c r="AG139" s="126" t="s">
        <v>133</v>
      </c>
    </row>
    <row r="140" spans="1:33" x14ac:dyDescent="0.25">
      <c r="A140" t="s">
        <v>95</v>
      </c>
      <c r="B140" t="s">
        <v>36</v>
      </c>
      <c r="C140" t="s">
        <v>27</v>
      </c>
      <c r="D140" t="s">
        <v>644</v>
      </c>
      <c r="E140" s="128">
        <v>2850</v>
      </c>
      <c r="F140" s="126">
        <v>4.8</v>
      </c>
      <c r="G140" s="128">
        <v>2715</v>
      </c>
      <c r="H140" s="126">
        <v>10.4</v>
      </c>
      <c r="I140" s="126">
        <v>7.3999999999999995</v>
      </c>
      <c r="J140" s="126">
        <v>45.1</v>
      </c>
      <c r="K140" s="126">
        <v>68.900000000000006</v>
      </c>
      <c r="L140" s="126">
        <v>82.2</v>
      </c>
      <c r="M140" s="126">
        <v>5.9</v>
      </c>
      <c r="N140" s="128">
        <v>2680</v>
      </c>
      <c r="O140" s="126">
        <v>15.4</v>
      </c>
      <c r="P140" s="126">
        <v>7.8</v>
      </c>
      <c r="Q140" s="126">
        <v>59.699999999999996</v>
      </c>
      <c r="R140" s="126">
        <v>71.599999999999994</v>
      </c>
      <c r="S140" s="126">
        <v>76.8</v>
      </c>
      <c r="T140" s="126" t="s">
        <v>133</v>
      </c>
      <c r="U140" s="128" t="s">
        <v>133</v>
      </c>
      <c r="V140" s="126" t="s">
        <v>133</v>
      </c>
      <c r="W140" s="126" t="s">
        <v>133</v>
      </c>
      <c r="X140" s="126" t="s">
        <v>133</v>
      </c>
      <c r="Y140" s="126" t="s">
        <v>133</v>
      </c>
      <c r="Z140" s="126" t="s">
        <v>133</v>
      </c>
      <c r="AA140" s="126" t="s">
        <v>133</v>
      </c>
      <c r="AB140" s="128" t="s">
        <v>133</v>
      </c>
      <c r="AC140" s="126" t="s">
        <v>133</v>
      </c>
      <c r="AD140" s="126" t="s">
        <v>133</v>
      </c>
      <c r="AE140" s="126" t="s">
        <v>133</v>
      </c>
      <c r="AF140" s="126" t="s">
        <v>133</v>
      </c>
      <c r="AG140" s="126" t="s">
        <v>133</v>
      </c>
    </row>
    <row r="141" spans="1:33" x14ac:dyDescent="0.25">
      <c r="A141" t="s">
        <v>95</v>
      </c>
      <c r="B141" t="s">
        <v>37</v>
      </c>
      <c r="C141" t="s">
        <v>27</v>
      </c>
      <c r="D141" t="s">
        <v>645</v>
      </c>
      <c r="E141" s="128">
        <v>1170</v>
      </c>
      <c r="F141" s="126">
        <v>2.4</v>
      </c>
      <c r="G141" s="128">
        <v>1145</v>
      </c>
      <c r="H141" s="126">
        <v>8.5</v>
      </c>
      <c r="I141" s="126">
        <v>9.1</v>
      </c>
      <c r="J141" s="126">
        <v>63.7</v>
      </c>
      <c r="K141" s="126">
        <v>74.599999999999994</v>
      </c>
      <c r="L141" s="126">
        <v>82.300000000000011</v>
      </c>
      <c r="M141" s="126">
        <v>2.9000000000000004</v>
      </c>
      <c r="N141" s="128">
        <v>1140</v>
      </c>
      <c r="O141" s="126">
        <v>11.1</v>
      </c>
      <c r="P141" s="126">
        <v>8.5</v>
      </c>
      <c r="Q141" s="126">
        <v>71.5</v>
      </c>
      <c r="R141" s="126">
        <v>77.100000000000009</v>
      </c>
      <c r="S141" s="126">
        <v>80.400000000000006</v>
      </c>
      <c r="T141" s="126" t="s">
        <v>133</v>
      </c>
      <c r="U141" s="128" t="s">
        <v>133</v>
      </c>
      <c r="V141" s="126" t="s">
        <v>133</v>
      </c>
      <c r="W141" s="126" t="s">
        <v>133</v>
      </c>
      <c r="X141" s="126" t="s">
        <v>133</v>
      </c>
      <c r="Y141" s="126" t="s">
        <v>133</v>
      </c>
      <c r="Z141" s="126" t="s">
        <v>133</v>
      </c>
      <c r="AA141" s="126" t="s">
        <v>133</v>
      </c>
      <c r="AB141" s="128" t="s">
        <v>133</v>
      </c>
      <c r="AC141" s="126" t="s">
        <v>133</v>
      </c>
      <c r="AD141" s="126" t="s">
        <v>133</v>
      </c>
      <c r="AE141" s="126" t="s">
        <v>133</v>
      </c>
      <c r="AF141" s="126" t="s">
        <v>133</v>
      </c>
      <c r="AG141" s="126" t="s">
        <v>133</v>
      </c>
    </row>
    <row r="142" spans="1:33" x14ac:dyDescent="0.25">
      <c r="A142" t="s">
        <v>94</v>
      </c>
      <c r="B142">
        <v>1</v>
      </c>
      <c r="C142" t="s">
        <v>27</v>
      </c>
      <c r="D142" t="s">
        <v>646</v>
      </c>
      <c r="E142" s="128">
        <v>4135</v>
      </c>
      <c r="F142" s="126">
        <v>1.9</v>
      </c>
      <c r="G142" s="128">
        <v>4055</v>
      </c>
      <c r="H142" s="126">
        <v>4.2</v>
      </c>
      <c r="I142" s="126">
        <v>9.1999999999999993</v>
      </c>
      <c r="J142" s="126">
        <v>70.899999999999991</v>
      </c>
      <c r="K142" s="126">
        <v>79.100000000000009</v>
      </c>
      <c r="L142" s="126">
        <v>86.6</v>
      </c>
      <c r="M142" s="126">
        <v>1.9</v>
      </c>
      <c r="N142" s="128">
        <v>4055</v>
      </c>
      <c r="O142" s="126">
        <v>12.2</v>
      </c>
      <c r="P142" s="126">
        <v>11.700000000000001</v>
      </c>
      <c r="Q142" s="126">
        <v>61.3</v>
      </c>
      <c r="R142" s="126">
        <v>73.099999999999994</v>
      </c>
      <c r="S142" s="126">
        <v>76</v>
      </c>
      <c r="T142" s="126" t="s">
        <v>133</v>
      </c>
      <c r="U142" s="128" t="s">
        <v>133</v>
      </c>
      <c r="V142" s="126" t="s">
        <v>133</v>
      </c>
      <c r="W142" s="126" t="s">
        <v>133</v>
      </c>
      <c r="X142" s="126" t="s">
        <v>133</v>
      </c>
      <c r="Y142" s="126" t="s">
        <v>133</v>
      </c>
      <c r="Z142" s="126" t="s">
        <v>133</v>
      </c>
      <c r="AA142" s="126" t="s">
        <v>133</v>
      </c>
      <c r="AB142" s="128" t="s">
        <v>133</v>
      </c>
      <c r="AC142" s="126" t="s">
        <v>133</v>
      </c>
      <c r="AD142" s="126" t="s">
        <v>133</v>
      </c>
      <c r="AE142" s="126" t="s">
        <v>133</v>
      </c>
      <c r="AF142" s="126" t="s">
        <v>133</v>
      </c>
      <c r="AG142" s="126" t="s">
        <v>133</v>
      </c>
    </row>
    <row r="143" spans="1:33" x14ac:dyDescent="0.25">
      <c r="A143" t="s">
        <v>94</v>
      </c>
      <c r="B143">
        <v>2</v>
      </c>
      <c r="C143" t="s">
        <v>27</v>
      </c>
      <c r="D143" t="s">
        <v>647</v>
      </c>
      <c r="E143" s="128">
        <v>19045</v>
      </c>
      <c r="F143" s="126">
        <v>5.4</v>
      </c>
      <c r="G143" s="128">
        <v>18020</v>
      </c>
      <c r="H143" s="126">
        <v>7.8</v>
      </c>
      <c r="I143" s="126">
        <v>6.7</v>
      </c>
      <c r="J143" s="126">
        <v>57.8</v>
      </c>
      <c r="K143" s="126">
        <v>78</v>
      </c>
      <c r="L143" s="126">
        <v>85.399999999999991</v>
      </c>
      <c r="M143" s="126">
        <v>5.6000000000000005</v>
      </c>
      <c r="N143" s="128">
        <v>17980</v>
      </c>
      <c r="O143" s="126">
        <v>10.4</v>
      </c>
      <c r="P143" s="126">
        <v>6.1</v>
      </c>
      <c r="Q143" s="126">
        <v>55.900000000000006</v>
      </c>
      <c r="R143" s="126">
        <v>77.600000000000009</v>
      </c>
      <c r="S143" s="126">
        <v>83.399999999999991</v>
      </c>
      <c r="T143" s="126" t="s">
        <v>133</v>
      </c>
      <c r="U143" s="128" t="s">
        <v>133</v>
      </c>
      <c r="V143" s="126" t="s">
        <v>133</v>
      </c>
      <c r="W143" s="126" t="s">
        <v>133</v>
      </c>
      <c r="X143" s="126" t="s">
        <v>133</v>
      </c>
      <c r="Y143" s="126" t="s">
        <v>133</v>
      </c>
      <c r="Z143" s="126" t="s">
        <v>133</v>
      </c>
      <c r="AA143" s="126" t="s">
        <v>133</v>
      </c>
      <c r="AB143" s="128" t="s">
        <v>133</v>
      </c>
      <c r="AC143" s="126" t="s">
        <v>133</v>
      </c>
      <c r="AD143" s="126" t="s">
        <v>133</v>
      </c>
      <c r="AE143" s="126" t="s">
        <v>133</v>
      </c>
      <c r="AF143" s="126" t="s">
        <v>133</v>
      </c>
      <c r="AG143" s="126" t="s">
        <v>133</v>
      </c>
    </row>
    <row r="144" spans="1:33" x14ac:dyDescent="0.25">
      <c r="A144" t="s">
        <v>94</v>
      </c>
      <c r="B144">
        <v>3</v>
      </c>
      <c r="C144" t="s">
        <v>27</v>
      </c>
      <c r="D144" t="s">
        <v>648</v>
      </c>
      <c r="E144" s="128">
        <v>15990</v>
      </c>
      <c r="F144" s="126">
        <v>3</v>
      </c>
      <c r="G144" s="128">
        <v>15505</v>
      </c>
      <c r="H144" s="126">
        <v>5.6000000000000005</v>
      </c>
      <c r="I144" s="126">
        <v>9.6</v>
      </c>
      <c r="J144" s="126">
        <v>51.5</v>
      </c>
      <c r="K144" s="126">
        <v>72.899999999999991</v>
      </c>
      <c r="L144" s="126">
        <v>84.8</v>
      </c>
      <c r="M144" s="126">
        <v>3.3000000000000003</v>
      </c>
      <c r="N144" s="128">
        <v>15465</v>
      </c>
      <c r="O144" s="126">
        <v>8.9</v>
      </c>
      <c r="P144" s="126">
        <v>8.5</v>
      </c>
      <c r="Q144" s="126">
        <v>58.3</v>
      </c>
      <c r="R144" s="126">
        <v>74.900000000000006</v>
      </c>
      <c r="S144" s="126">
        <v>82.600000000000009</v>
      </c>
      <c r="T144" s="126" t="s">
        <v>133</v>
      </c>
      <c r="U144" s="128" t="s">
        <v>133</v>
      </c>
      <c r="V144" s="126" t="s">
        <v>133</v>
      </c>
      <c r="W144" s="126" t="s">
        <v>133</v>
      </c>
      <c r="X144" s="126" t="s">
        <v>133</v>
      </c>
      <c r="Y144" s="126" t="s">
        <v>133</v>
      </c>
      <c r="Z144" s="126" t="s">
        <v>133</v>
      </c>
      <c r="AA144" s="126" t="s">
        <v>133</v>
      </c>
      <c r="AB144" s="128" t="s">
        <v>133</v>
      </c>
      <c r="AC144" s="126" t="s">
        <v>133</v>
      </c>
      <c r="AD144" s="126" t="s">
        <v>133</v>
      </c>
      <c r="AE144" s="126" t="s">
        <v>133</v>
      </c>
      <c r="AF144" s="126" t="s">
        <v>133</v>
      </c>
      <c r="AG144" s="126" t="s">
        <v>133</v>
      </c>
    </row>
    <row r="145" spans="1:33" x14ac:dyDescent="0.25">
      <c r="A145" t="s">
        <v>94</v>
      </c>
      <c r="B145">
        <v>4</v>
      </c>
      <c r="C145" t="s">
        <v>27</v>
      </c>
      <c r="D145" t="s">
        <v>649</v>
      </c>
      <c r="E145" s="128">
        <v>475</v>
      </c>
      <c r="F145" s="126">
        <v>3.4000000000000004</v>
      </c>
      <c r="G145" s="128">
        <v>460</v>
      </c>
      <c r="H145" s="126">
        <v>6.3</v>
      </c>
      <c r="I145" s="126">
        <v>9.1999999999999993</v>
      </c>
      <c r="J145" s="126">
        <v>77.3</v>
      </c>
      <c r="K145" s="126">
        <v>80.800000000000011</v>
      </c>
      <c r="L145" s="126">
        <v>84.5</v>
      </c>
      <c r="M145" s="126">
        <v>3.2</v>
      </c>
      <c r="N145" s="128">
        <v>460</v>
      </c>
      <c r="O145" s="126">
        <v>9.6</v>
      </c>
      <c r="P145" s="126">
        <v>8.5</v>
      </c>
      <c r="Q145" s="126">
        <v>68.400000000000006</v>
      </c>
      <c r="R145" s="126">
        <v>78.400000000000006</v>
      </c>
      <c r="S145" s="126">
        <v>81.900000000000006</v>
      </c>
      <c r="T145" s="126" t="s">
        <v>133</v>
      </c>
      <c r="U145" s="128" t="s">
        <v>133</v>
      </c>
      <c r="V145" s="126" t="s">
        <v>133</v>
      </c>
      <c r="W145" s="126" t="s">
        <v>133</v>
      </c>
      <c r="X145" s="126" t="s">
        <v>133</v>
      </c>
      <c r="Y145" s="126" t="s">
        <v>133</v>
      </c>
      <c r="Z145" s="126" t="s">
        <v>133</v>
      </c>
      <c r="AA145" s="126" t="s">
        <v>133</v>
      </c>
      <c r="AB145" s="128" t="s">
        <v>133</v>
      </c>
      <c r="AC145" s="126" t="s">
        <v>133</v>
      </c>
      <c r="AD145" s="126" t="s">
        <v>133</v>
      </c>
      <c r="AE145" s="126" t="s">
        <v>133</v>
      </c>
      <c r="AF145" s="126" t="s">
        <v>133</v>
      </c>
      <c r="AG145" s="126" t="s">
        <v>133</v>
      </c>
    </row>
    <row r="146" spans="1:33" x14ac:dyDescent="0.25">
      <c r="A146" t="s">
        <v>94</v>
      </c>
      <c r="B146">
        <v>5</v>
      </c>
      <c r="C146" t="s">
        <v>27</v>
      </c>
      <c r="D146" t="s">
        <v>650</v>
      </c>
      <c r="E146" s="128">
        <v>1345</v>
      </c>
      <c r="F146" s="126">
        <v>4.3999999999999995</v>
      </c>
      <c r="G146" s="128">
        <v>1290</v>
      </c>
      <c r="H146" s="126">
        <v>8</v>
      </c>
      <c r="I146" s="126">
        <v>13.5</v>
      </c>
      <c r="J146" s="126">
        <v>59.8</v>
      </c>
      <c r="K146" s="126">
        <v>71.5</v>
      </c>
      <c r="L146" s="126">
        <v>78.600000000000009</v>
      </c>
      <c r="M146" s="126">
        <v>4.3999999999999995</v>
      </c>
      <c r="N146" s="128">
        <v>1285</v>
      </c>
      <c r="O146" s="126">
        <v>11.9</v>
      </c>
      <c r="P146" s="126">
        <v>8.6000000000000014</v>
      </c>
      <c r="Q146" s="126">
        <v>64.400000000000006</v>
      </c>
      <c r="R146" s="126">
        <v>75</v>
      </c>
      <c r="S146" s="126">
        <v>79.5</v>
      </c>
      <c r="T146" s="126" t="s">
        <v>133</v>
      </c>
      <c r="U146" s="128" t="s">
        <v>133</v>
      </c>
      <c r="V146" s="126" t="s">
        <v>133</v>
      </c>
      <c r="W146" s="126" t="s">
        <v>133</v>
      </c>
      <c r="X146" s="126" t="s">
        <v>133</v>
      </c>
      <c r="Y146" s="126" t="s">
        <v>133</v>
      </c>
      <c r="Z146" s="126" t="s">
        <v>133</v>
      </c>
      <c r="AA146" s="126" t="s">
        <v>133</v>
      </c>
      <c r="AB146" s="128" t="s">
        <v>133</v>
      </c>
      <c r="AC146" s="126" t="s">
        <v>133</v>
      </c>
      <c r="AD146" s="126" t="s">
        <v>133</v>
      </c>
      <c r="AE146" s="126" t="s">
        <v>133</v>
      </c>
      <c r="AF146" s="126" t="s">
        <v>133</v>
      </c>
      <c r="AG146" s="126" t="s">
        <v>133</v>
      </c>
    </row>
    <row r="147" spans="1:33" x14ac:dyDescent="0.25">
      <c r="A147" t="s">
        <v>94</v>
      </c>
      <c r="B147">
        <v>6</v>
      </c>
      <c r="C147" t="s">
        <v>27</v>
      </c>
      <c r="D147" t="s">
        <v>651</v>
      </c>
      <c r="E147" s="128">
        <v>4555</v>
      </c>
      <c r="F147" s="126">
        <v>2.6</v>
      </c>
      <c r="G147" s="128">
        <v>4440</v>
      </c>
      <c r="H147" s="126">
        <v>5.6000000000000005</v>
      </c>
      <c r="I147" s="126">
        <v>9.3000000000000007</v>
      </c>
      <c r="J147" s="126">
        <v>49.2</v>
      </c>
      <c r="K147" s="126">
        <v>72.3</v>
      </c>
      <c r="L147" s="126">
        <v>85.1</v>
      </c>
      <c r="M147" s="126">
        <v>2.9000000000000004</v>
      </c>
      <c r="N147" s="128">
        <v>4425</v>
      </c>
      <c r="O147" s="126">
        <v>8.5</v>
      </c>
      <c r="P147" s="126">
        <v>7.0000000000000009</v>
      </c>
      <c r="Q147" s="126">
        <v>61.7</v>
      </c>
      <c r="R147" s="126">
        <v>77.5</v>
      </c>
      <c r="S147" s="126">
        <v>84.5</v>
      </c>
      <c r="T147" s="126" t="s">
        <v>133</v>
      </c>
      <c r="U147" s="128" t="s">
        <v>133</v>
      </c>
      <c r="V147" s="126" t="s">
        <v>133</v>
      </c>
      <c r="W147" s="126" t="s">
        <v>133</v>
      </c>
      <c r="X147" s="126" t="s">
        <v>133</v>
      </c>
      <c r="Y147" s="126" t="s">
        <v>133</v>
      </c>
      <c r="Z147" s="126" t="s">
        <v>133</v>
      </c>
      <c r="AA147" s="126" t="s">
        <v>133</v>
      </c>
      <c r="AB147" s="128" t="s">
        <v>133</v>
      </c>
      <c r="AC147" s="126" t="s">
        <v>133</v>
      </c>
      <c r="AD147" s="126" t="s">
        <v>133</v>
      </c>
      <c r="AE147" s="126" t="s">
        <v>133</v>
      </c>
      <c r="AF147" s="126" t="s">
        <v>133</v>
      </c>
      <c r="AG147" s="126" t="s">
        <v>133</v>
      </c>
    </row>
    <row r="148" spans="1:33" x14ac:dyDescent="0.25">
      <c r="A148" t="s">
        <v>94</v>
      </c>
      <c r="B148">
        <v>7</v>
      </c>
      <c r="C148" t="s">
        <v>27</v>
      </c>
      <c r="D148" t="s">
        <v>652</v>
      </c>
      <c r="E148" s="128">
        <v>1945</v>
      </c>
      <c r="F148" s="126">
        <v>2.9000000000000004</v>
      </c>
      <c r="G148" s="128">
        <v>1890</v>
      </c>
      <c r="H148" s="126">
        <v>4.5999999999999996</v>
      </c>
      <c r="I148" s="126">
        <v>7.3999999999999995</v>
      </c>
      <c r="J148" s="126">
        <v>56.900000000000006</v>
      </c>
      <c r="K148" s="126">
        <v>77.600000000000009</v>
      </c>
      <c r="L148" s="126">
        <v>88</v>
      </c>
      <c r="M148" s="126">
        <v>3.6999999999999997</v>
      </c>
      <c r="N148" s="128">
        <v>1875</v>
      </c>
      <c r="O148" s="126">
        <v>8.7999999999999989</v>
      </c>
      <c r="P148" s="126">
        <v>6.4</v>
      </c>
      <c r="Q148" s="126">
        <v>72.899999999999991</v>
      </c>
      <c r="R148" s="126">
        <v>81.400000000000006</v>
      </c>
      <c r="S148" s="126">
        <v>84.8</v>
      </c>
      <c r="T148" s="126" t="s">
        <v>133</v>
      </c>
      <c r="U148" s="128" t="s">
        <v>133</v>
      </c>
      <c r="V148" s="126" t="s">
        <v>133</v>
      </c>
      <c r="W148" s="126" t="s">
        <v>133</v>
      </c>
      <c r="X148" s="126" t="s">
        <v>133</v>
      </c>
      <c r="Y148" s="126" t="s">
        <v>133</v>
      </c>
      <c r="Z148" s="126" t="s">
        <v>133</v>
      </c>
      <c r="AA148" s="126" t="s">
        <v>133</v>
      </c>
      <c r="AB148" s="128" t="s">
        <v>133</v>
      </c>
      <c r="AC148" s="126" t="s">
        <v>133</v>
      </c>
      <c r="AD148" s="126" t="s">
        <v>133</v>
      </c>
      <c r="AE148" s="126" t="s">
        <v>133</v>
      </c>
      <c r="AF148" s="126" t="s">
        <v>133</v>
      </c>
      <c r="AG148" s="126" t="s">
        <v>133</v>
      </c>
    </row>
    <row r="149" spans="1:33" x14ac:dyDescent="0.25">
      <c r="A149" t="s">
        <v>94</v>
      </c>
      <c r="B149">
        <v>8</v>
      </c>
      <c r="C149" t="s">
        <v>27</v>
      </c>
      <c r="D149" t="s">
        <v>653</v>
      </c>
      <c r="E149" s="128">
        <v>1580</v>
      </c>
      <c r="F149" s="126">
        <v>4.8</v>
      </c>
      <c r="G149" s="128">
        <v>1500</v>
      </c>
      <c r="H149" s="126">
        <v>8</v>
      </c>
      <c r="I149" s="126">
        <v>14.000000000000002</v>
      </c>
      <c r="J149" s="126">
        <v>64.5</v>
      </c>
      <c r="K149" s="126">
        <v>73.099999999999994</v>
      </c>
      <c r="L149" s="126">
        <v>78</v>
      </c>
      <c r="M149" s="126">
        <v>5</v>
      </c>
      <c r="N149" s="128">
        <v>1500</v>
      </c>
      <c r="O149" s="126">
        <v>11.5</v>
      </c>
      <c r="P149" s="126">
        <v>11</v>
      </c>
      <c r="Q149" s="126">
        <v>71.2</v>
      </c>
      <c r="R149" s="126">
        <v>75.900000000000006</v>
      </c>
      <c r="S149" s="126">
        <v>77.5</v>
      </c>
      <c r="T149" s="126" t="s">
        <v>133</v>
      </c>
      <c r="U149" s="128" t="s">
        <v>133</v>
      </c>
      <c r="V149" s="126" t="s">
        <v>133</v>
      </c>
      <c r="W149" s="126" t="s">
        <v>133</v>
      </c>
      <c r="X149" s="126" t="s">
        <v>133</v>
      </c>
      <c r="Y149" s="126" t="s">
        <v>133</v>
      </c>
      <c r="Z149" s="126" t="s">
        <v>133</v>
      </c>
      <c r="AA149" s="126" t="s">
        <v>133</v>
      </c>
      <c r="AB149" s="128" t="s">
        <v>133</v>
      </c>
      <c r="AC149" s="126" t="s">
        <v>133</v>
      </c>
      <c r="AD149" s="126" t="s">
        <v>133</v>
      </c>
      <c r="AE149" s="126" t="s">
        <v>133</v>
      </c>
      <c r="AF149" s="126" t="s">
        <v>133</v>
      </c>
      <c r="AG149" s="126" t="s">
        <v>133</v>
      </c>
    </row>
    <row r="150" spans="1:33" x14ac:dyDescent="0.25">
      <c r="A150" t="s">
        <v>94</v>
      </c>
      <c r="B150">
        <v>9</v>
      </c>
      <c r="C150" t="s">
        <v>27</v>
      </c>
      <c r="D150" t="s">
        <v>654</v>
      </c>
      <c r="E150" s="128">
        <v>2035</v>
      </c>
      <c r="F150" s="126">
        <v>4.2</v>
      </c>
      <c r="G150" s="128">
        <v>1950</v>
      </c>
      <c r="H150" s="126">
        <v>7.3999999999999995</v>
      </c>
      <c r="I150" s="126">
        <v>11.3</v>
      </c>
      <c r="J150" s="126">
        <v>65.400000000000006</v>
      </c>
      <c r="K150" s="126">
        <v>75.099999999999994</v>
      </c>
      <c r="L150" s="126">
        <v>81.300000000000011</v>
      </c>
      <c r="M150" s="126">
        <v>4.3999999999999995</v>
      </c>
      <c r="N150" s="128">
        <v>1945</v>
      </c>
      <c r="O150" s="126">
        <v>11.8</v>
      </c>
      <c r="P150" s="126">
        <v>8.3000000000000007</v>
      </c>
      <c r="Q150" s="126">
        <v>68.7</v>
      </c>
      <c r="R150" s="126">
        <v>75.400000000000006</v>
      </c>
      <c r="S150" s="126">
        <v>80</v>
      </c>
      <c r="T150" s="126" t="s">
        <v>133</v>
      </c>
      <c r="U150" s="128" t="s">
        <v>133</v>
      </c>
      <c r="V150" s="126" t="s">
        <v>133</v>
      </c>
      <c r="W150" s="126" t="s">
        <v>133</v>
      </c>
      <c r="X150" s="126" t="s">
        <v>133</v>
      </c>
      <c r="Y150" s="126" t="s">
        <v>133</v>
      </c>
      <c r="Z150" s="126" t="s">
        <v>133</v>
      </c>
      <c r="AA150" s="126" t="s">
        <v>133</v>
      </c>
      <c r="AB150" s="128" t="s">
        <v>133</v>
      </c>
      <c r="AC150" s="126" t="s">
        <v>133</v>
      </c>
      <c r="AD150" s="126" t="s">
        <v>133</v>
      </c>
      <c r="AE150" s="126" t="s">
        <v>133</v>
      </c>
      <c r="AF150" s="126" t="s">
        <v>133</v>
      </c>
      <c r="AG150" s="126" t="s">
        <v>133</v>
      </c>
    </row>
    <row r="151" spans="1:33" x14ac:dyDescent="0.25">
      <c r="A151" t="s">
        <v>94</v>
      </c>
      <c r="B151" t="s">
        <v>28</v>
      </c>
      <c r="C151" t="s">
        <v>27</v>
      </c>
      <c r="D151" t="s">
        <v>655</v>
      </c>
      <c r="E151" s="128">
        <v>1865</v>
      </c>
      <c r="F151" s="126">
        <v>5.2</v>
      </c>
      <c r="G151" s="128">
        <v>1770</v>
      </c>
      <c r="H151" s="126">
        <v>8.3000000000000007</v>
      </c>
      <c r="I151" s="126">
        <v>11.3</v>
      </c>
      <c r="J151" s="126">
        <v>54.6</v>
      </c>
      <c r="K151" s="126">
        <v>68.100000000000009</v>
      </c>
      <c r="L151" s="126">
        <v>80.400000000000006</v>
      </c>
      <c r="M151" s="126">
        <v>5.5</v>
      </c>
      <c r="N151" s="128">
        <v>1765</v>
      </c>
      <c r="O151" s="126">
        <v>10.4</v>
      </c>
      <c r="P151" s="126">
        <v>7.0000000000000009</v>
      </c>
      <c r="Q151" s="126">
        <v>58.8</v>
      </c>
      <c r="R151" s="126">
        <v>73.400000000000006</v>
      </c>
      <c r="S151" s="126">
        <v>82.600000000000009</v>
      </c>
      <c r="T151" s="126" t="s">
        <v>133</v>
      </c>
      <c r="U151" s="128" t="s">
        <v>133</v>
      </c>
      <c r="V151" s="126" t="s">
        <v>133</v>
      </c>
      <c r="W151" s="126" t="s">
        <v>133</v>
      </c>
      <c r="X151" s="126" t="s">
        <v>133</v>
      </c>
      <c r="Y151" s="126" t="s">
        <v>133</v>
      </c>
      <c r="Z151" s="126" t="s">
        <v>133</v>
      </c>
      <c r="AA151" s="126" t="s">
        <v>133</v>
      </c>
      <c r="AB151" s="128" t="s">
        <v>133</v>
      </c>
      <c r="AC151" s="126" t="s">
        <v>133</v>
      </c>
      <c r="AD151" s="126" t="s">
        <v>133</v>
      </c>
      <c r="AE151" s="126" t="s">
        <v>133</v>
      </c>
      <c r="AF151" s="126" t="s">
        <v>133</v>
      </c>
      <c r="AG151" s="126" t="s">
        <v>133</v>
      </c>
    </row>
    <row r="152" spans="1:33" x14ac:dyDescent="0.25">
      <c r="A152" t="s">
        <v>94</v>
      </c>
      <c r="B152" t="s">
        <v>29</v>
      </c>
      <c r="C152" t="s">
        <v>27</v>
      </c>
      <c r="D152" t="s">
        <v>656</v>
      </c>
      <c r="E152" s="128">
        <v>15635</v>
      </c>
      <c r="F152" s="126">
        <v>4.1000000000000005</v>
      </c>
      <c r="G152" s="128">
        <v>14990</v>
      </c>
      <c r="H152" s="126">
        <v>6.5</v>
      </c>
      <c r="I152" s="126">
        <v>10.8</v>
      </c>
      <c r="J152" s="126">
        <v>59.699999999999996</v>
      </c>
      <c r="K152" s="126">
        <v>75.900000000000006</v>
      </c>
      <c r="L152" s="126">
        <v>82.7</v>
      </c>
      <c r="M152" s="126">
        <v>4.3000000000000007</v>
      </c>
      <c r="N152" s="128">
        <v>14960</v>
      </c>
      <c r="O152" s="126">
        <v>9.3000000000000007</v>
      </c>
      <c r="P152" s="126">
        <v>8.7999999999999989</v>
      </c>
      <c r="Q152" s="126">
        <v>66.400000000000006</v>
      </c>
      <c r="R152" s="126">
        <v>78.2</v>
      </c>
      <c r="S152" s="126">
        <v>82</v>
      </c>
      <c r="T152" s="126" t="s">
        <v>133</v>
      </c>
      <c r="U152" s="128" t="s">
        <v>133</v>
      </c>
      <c r="V152" s="126" t="s">
        <v>133</v>
      </c>
      <c r="W152" s="126" t="s">
        <v>133</v>
      </c>
      <c r="X152" s="126" t="s">
        <v>133</v>
      </c>
      <c r="Y152" s="126" t="s">
        <v>133</v>
      </c>
      <c r="Z152" s="126" t="s">
        <v>133</v>
      </c>
      <c r="AA152" s="126" t="s">
        <v>133</v>
      </c>
      <c r="AB152" s="128" t="s">
        <v>133</v>
      </c>
      <c r="AC152" s="126" t="s">
        <v>133</v>
      </c>
      <c r="AD152" s="126" t="s">
        <v>133</v>
      </c>
      <c r="AE152" s="126" t="s">
        <v>133</v>
      </c>
      <c r="AF152" s="126" t="s">
        <v>133</v>
      </c>
      <c r="AG152" s="126" t="s">
        <v>133</v>
      </c>
    </row>
    <row r="153" spans="1:33" x14ac:dyDescent="0.25">
      <c r="A153" t="s">
        <v>94</v>
      </c>
      <c r="B153" t="s">
        <v>30</v>
      </c>
      <c r="C153" t="s">
        <v>27</v>
      </c>
      <c r="D153" t="s">
        <v>657</v>
      </c>
      <c r="E153" s="128">
        <v>7345</v>
      </c>
      <c r="F153" s="126">
        <v>3.5000000000000004</v>
      </c>
      <c r="G153" s="128">
        <v>7090</v>
      </c>
      <c r="H153" s="126">
        <v>7.3</v>
      </c>
      <c r="I153" s="126">
        <v>14.100000000000001</v>
      </c>
      <c r="J153" s="126">
        <v>55.600000000000009</v>
      </c>
      <c r="K153" s="126">
        <v>70.8</v>
      </c>
      <c r="L153" s="126">
        <v>78.600000000000009</v>
      </c>
      <c r="M153" s="126">
        <v>3.8</v>
      </c>
      <c r="N153" s="128">
        <v>7070</v>
      </c>
      <c r="O153" s="126">
        <v>10.3</v>
      </c>
      <c r="P153" s="126">
        <v>9.9</v>
      </c>
      <c r="Q153" s="126">
        <v>70</v>
      </c>
      <c r="R153" s="126">
        <v>76.900000000000006</v>
      </c>
      <c r="S153" s="126">
        <v>79.800000000000011</v>
      </c>
      <c r="T153" s="126" t="s">
        <v>133</v>
      </c>
      <c r="U153" s="128" t="s">
        <v>133</v>
      </c>
      <c r="V153" s="126" t="s">
        <v>133</v>
      </c>
      <c r="W153" s="126" t="s">
        <v>133</v>
      </c>
      <c r="X153" s="126" t="s">
        <v>133</v>
      </c>
      <c r="Y153" s="126" t="s">
        <v>133</v>
      </c>
      <c r="Z153" s="126" t="s">
        <v>133</v>
      </c>
      <c r="AA153" s="126" t="s">
        <v>133</v>
      </c>
      <c r="AB153" s="128" t="s">
        <v>133</v>
      </c>
      <c r="AC153" s="126" t="s">
        <v>133</v>
      </c>
      <c r="AD153" s="126" t="s">
        <v>133</v>
      </c>
      <c r="AE153" s="126" t="s">
        <v>133</v>
      </c>
      <c r="AF153" s="126" t="s">
        <v>133</v>
      </c>
      <c r="AG153" s="126" t="s">
        <v>133</v>
      </c>
    </row>
    <row r="154" spans="1:33" x14ac:dyDescent="0.25">
      <c r="A154" t="s">
        <v>94</v>
      </c>
      <c r="B154" t="s">
        <v>31</v>
      </c>
      <c r="C154" t="s">
        <v>27</v>
      </c>
      <c r="D154" t="s">
        <v>658</v>
      </c>
      <c r="E154" s="128">
        <v>14475</v>
      </c>
      <c r="F154" s="126">
        <v>4.7</v>
      </c>
      <c r="G154" s="128">
        <v>13800</v>
      </c>
      <c r="H154" s="126">
        <v>7.3999999999999995</v>
      </c>
      <c r="I154" s="126">
        <v>12.3</v>
      </c>
      <c r="J154" s="126">
        <v>70.7</v>
      </c>
      <c r="K154" s="126">
        <v>76.8</v>
      </c>
      <c r="L154" s="126">
        <v>80.300000000000011</v>
      </c>
      <c r="M154" s="126">
        <v>4.9000000000000004</v>
      </c>
      <c r="N154" s="128">
        <v>13765</v>
      </c>
      <c r="O154" s="126">
        <v>11</v>
      </c>
      <c r="P154" s="126">
        <v>9.4</v>
      </c>
      <c r="Q154" s="126">
        <v>74</v>
      </c>
      <c r="R154" s="126">
        <v>78.100000000000009</v>
      </c>
      <c r="S154" s="126">
        <v>79.600000000000009</v>
      </c>
      <c r="T154" s="126" t="s">
        <v>133</v>
      </c>
      <c r="U154" s="128" t="s">
        <v>133</v>
      </c>
      <c r="V154" s="126" t="s">
        <v>133</v>
      </c>
      <c r="W154" s="126" t="s">
        <v>133</v>
      </c>
      <c r="X154" s="126" t="s">
        <v>133</v>
      </c>
      <c r="Y154" s="126" t="s">
        <v>133</v>
      </c>
      <c r="Z154" s="126" t="s">
        <v>133</v>
      </c>
      <c r="AA154" s="126" t="s">
        <v>133</v>
      </c>
      <c r="AB154" s="128" t="s">
        <v>133</v>
      </c>
      <c r="AC154" s="126" t="s">
        <v>133</v>
      </c>
      <c r="AD154" s="126" t="s">
        <v>133</v>
      </c>
      <c r="AE154" s="126" t="s">
        <v>133</v>
      </c>
      <c r="AF154" s="126" t="s">
        <v>133</v>
      </c>
      <c r="AG154" s="126" t="s">
        <v>133</v>
      </c>
    </row>
    <row r="155" spans="1:33" x14ac:dyDescent="0.25">
      <c r="A155" t="s">
        <v>94</v>
      </c>
      <c r="B155" t="s">
        <v>32</v>
      </c>
      <c r="C155" t="s">
        <v>27</v>
      </c>
      <c r="D155" t="s">
        <v>659</v>
      </c>
      <c r="E155" s="128">
        <v>4515</v>
      </c>
      <c r="F155" s="126">
        <v>3.4000000000000004</v>
      </c>
      <c r="G155" s="128">
        <v>4360</v>
      </c>
      <c r="H155" s="126">
        <v>6.5</v>
      </c>
      <c r="I155" s="126">
        <v>15</v>
      </c>
      <c r="J155" s="126">
        <v>69.600000000000009</v>
      </c>
      <c r="K155" s="126">
        <v>75.5</v>
      </c>
      <c r="L155" s="126">
        <v>78.5</v>
      </c>
      <c r="M155" s="126">
        <v>3.5000000000000004</v>
      </c>
      <c r="N155" s="128">
        <v>4360</v>
      </c>
      <c r="O155" s="126">
        <v>9.1</v>
      </c>
      <c r="P155" s="126">
        <v>11.3</v>
      </c>
      <c r="Q155" s="126">
        <v>73.099999999999994</v>
      </c>
      <c r="R155" s="126">
        <v>77.7</v>
      </c>
      <c r="S155" s="126">
        <v>79.600000000000009</v>
      </c>
      <c r="T155" s="126" t="s">
        <v>133</v>
      </c>
      <c r="U155" s="128" t="s">
        <v>133</v>
      </c>
      <c r="V155" s="126" t="s">
        <v>133</v>
      </c>
      <c r="W155" s="126" t="s">
        <v>133</v>
      </c>
      <c r="X155" s="126" t="s">
        <v>133</v>
      </c>
      <c r="Y155" s="126" t="s">
        <v>133</v>
      </c>
      <c r="Z155" s="126" t="s">
        <v>133</v>
      </c>
      <c r="AA155" s="126" t="s">
        <v>133</v>
      </c>
      <c r="AB155" s="128" t="s">
        <v>133</v>
      </c>
      <c r="AC155" s="126" t="s">
        <v>133</v>
      </c>
      <c r="AD155" s="126" t="s">
        <v>133</v>
      </c>
      <c r="AE155" s="126" t="s">
        <v>133</v>
      </c>
      <c r="AF155" s="126" t="s">
        <v>133</v>
      </c>
      <c r="AG155" s="126" t="s">
        <v>133</v>
      </c>
    </row>
    <row r="156" spans="1:33" x14ac:dyDescent="0.25">
      <c r="A156" t="s">
        <v>94</v>
      </c>
      <c r="B156" t="s">
        <v>27</v>
      </c>
      <c r="C156" t="s">
        <v>27</v>
      </c>
      <c r="D156" t="s">
        <v>660</v>
      </c>
      <c r="E156" s="128">
        <v>12185</v>
      </c>
      <c r="F156" s="126">
        <v>2.9000000000000004</v>
      </c>
      <c r="G156" s="128">
        <v>11835</v>
      </c>
      <c r="H156" s="126">
        <v>7.8</v>
      </c>
      <c r="I156" s="126">
        <v>11.700000000000001</v>
      </c>
      <c r="J156" s="126">
        <v>51</v>
      </c>
      <c r="K156" s="126">
        <v>69.5</v>
      </c>
      <c r="L156" s="126">
        <v>80.5</v>
      </c>
      <c r="M156" s="126">
        <v>3.2</v>
      </c>
      <c r="N156" s="128">
        <v>11800</v>
      </c>
      <c r="O156" s="126">
        <v>11.5</v>
      </c>
      <c r="P156" s="126">
        <v>9.4</v>
      </c>
      <c r="Q156" s="126">
        <v>64</v>
      </c>
      <c r="R156" s="126">
        <v>74.3</v>
      </c>
      <c r="S156" s="126">
        <v>79.100000000000009</v>
      </c>
      <c r="T156" s="126" t="s">
        <v>133</v>
      </c>
      <c r="U156" s="128" t="s">
        <v>133</v>
      </c>
      <c r="V156" s="126" t="s">
        <v>133</v>
      </c>
      <c r="W156" s="126" t="s">
        <v>133</v>
      </c>
      <c r="X156" s="126" t="s">
        <v>133</v>
      </c>
      <c r="Y156" s="126" t="s">
        <v>133</v>
      </c>
      <c r="Z156" s="126" t="s">
        <v>133</v>
      </c>
      <c r="AA156" s="126" t="s">
        <v>133</v>
      </c>
      <c r="AB156" s="128" t="s">
        <v>133</v>
      </c>
      <c r="AC156" s="126" t="s">
        <v>133</v>
      </c>
      <c r="AD156" s="126" t="s">
        <v>133</v>
      </c>
      <c r="AE156" s="126" t="s">
        <v>133</v>
      </c>
      <c r="AF156" s="126" t="s">
        <v>133</v>
      </c>
      <c r="AG156" s="126" t="s">
        <v>133</v>
      </c>
    </row>
    <row r="157" spans="1:33" x14ac:dyDescent="0.25">
      <c r="A157" t="s">
        <v>94</v>
      </c>
      <c r="B157" t="s">
        <v>33</v>
      </c>
      <c r="C157" t="s">
        <v>27</v>
      </c>
      <c r="D157" t="s">
        <v>661</v>
      </c>
      <c r="E157" s="128">
        <v>7170</v>
      </c>
      <c r="F157" s="126">
        <v>3.2</v>
      </c>
      <c r="G157" s="128">
        <v>6945</v>
      </c>
      <c r="H157" s="126">
        <v>7.6</v>
      </c>
      <c r="I157" s="126">
        <v>11.9</v>
      </c>
      <c r="J157" s="126">
        <v>48.3</v>
      </c>
      <c r="K157" s="126">
        <v>68.2</v>
      </c>
      <c r="L157" s="126">
        <v>80.5</v>
      </c>
      <c r="M157" s="126">
        <v>3.4000000000000004</v>
      </c>
      <c r="N157" s="128">
        <v>6925</v>
      </c>
      <c r="O157" s="126">
        <v>10.4</v>
      </c>
      <c r="P157" s="126">
        <v>9</v>
      </c>
      <c r="Q157" s="126">
        <v>63.4</v>
      </c>
      <c r="R157" s="126">
        <v>75.2</v>
      </c>
      <c r="S157" s="126">
        <v>80.600000000000009</v>
      </c>
      <c r="T157" s="126" t="s">
        <v>133</v>
      </c>
      <c r="U157" s="128" t="s">
        <v>133</v>
      </c>
      <c r="V157" s="126" t="s">
        <v>133</v>
      </c>
      <c r="W157" s="126" t="s">
        <v>133</v>
      </c>
      <c r="X157" s="126" t="s">
        <v>133</v>
      </c>
      <c r="Y157" s="126" t="s">
        <v>133</v>
      </c>
      <c r="Z157" s="126" t="s">
        <v>133</v>
      </c>
      <c r="AA157" s="126" t="s">
        <v>133</v>
      </c>
      <c r="AB157" s="128" t="s">
        <v>133</v>
      </c>
      <c r="AC157" s="126" t="s">
        <v>133</v>
      </c>
      <c r="AD157" s="126" t="s">
        <v>133</v>
      </c>
      <c r="AE157" s="126" t="s">
        <v>133</v>
      </c>
      <c r="AF157" s="126" t="s">
        <v>133</v>
      </c>
      <c r="AG157" s="126" t="s">
        <v>133</v>
      </c>
    </row>
    <row r="158" spans="1:33" x14ac:dyDescent="0.25">
      <c r="A158" t="s">
        <v>94</v>
      </c>
      <c r="B158" t="s">
        <v>34</v>
      </c>
      <c r="C158" t="s">
        <v>27</v>
      </c>
      <c r="D158" t="s">
        <v>662</v>
      </c>
      <c r="E158" s="128">
        <v>18715</v>
      </c>
      <c r="F158" s="126">
        <v>3.8</v>
      </c>
      <c r="G158" s="128">
        <v>18015</v>
      </c>
      <c r="H158" s="126">
        <v>8.1</v>
      </c>
      <c r="I158" s="126">
        <v>16.400000000000002</v>
      </c>
      <c r="J158" s="126">
        <v>62.8</v>
      </c>
      <c r="K158" s="126">
        <v>70.8</v>
      </c>
      <c r="L158" s="126">
        <v>75.5</v>
      </c>
      <c r="M158" s="126">
        <v>4</v>
      </c>
      <c r="N158" s="128">
        <v>17975</v>
      </c>
      <c r="O158" s="126">
        <v>12.6</v>
      </c>
      <c r="P158" s="126">
        <v>12.4</v>
      </c>
      <c r="Q158" s="126">
        <v>66.900000000000006</v>
      </c>
      <c r="R158" s="126">
        <v>72.399999999999991</v>
      </c>
      <c r="S158" s="126">
        <v>75</v>
      </c>
      <c r="T158" s="126" t="s">
        <v>133</v>
      </c>
      <c r="U158" s="128" t="s">
        <v>133</v>
      </c>
      <c r="V158" s="126" t="s">
        <v>133</v>
      </c>
      <c r="W158" s="126" t="s">
        <v>133</v>
      </c>
      <c r="X158" s="126" t="s">
        <v>133</v>
      </c>
      <c r="Y158" s="126" t="s">
        <v>133</v>
      </c>
      <c r="Z158" s="126" t="s">
        <v>133</v>
      </c>
      <c r="AA158" s="126" t="s">
        <v>133</v>
      </c>
      <c r="AB158" s="128" t="s">
        <v>133</v>
      </c>
      <c r="AC158" s="126" t="s">
        <v>133</v>
      </c>
      <c r="AD158" s="126" t="s">
        <v>133</v>
      </c>
      <c r="AE158" s="126" t="s">
        <v>133</v>
      </c>
      <c r="AF158" s="126" t="s">
        <v>133</v>
      </c>
      <c r="AG158" s="126" t="s">
        <v>133</v>
      </c>
    </row>
    <row r="159" spans="1:33" x14ac:dyDescent="0.25">
      <c r="A159" t="s">
        <v>94</v>
      </c>
      <c r="B159" t="s">
        <v>35</v>
      </c>
      <c r="C159" t="s">
        <v>27</v>
      </c>
      <c r="D159" t="s">
        <v>663</v>
      </c>
      <c r="E159" s="128">
        <v>11890</v>
      </c>
      <c r="F159" s="126">
        <v>4.1000000000000005</v>
      </c>
      <c r="G159" s="128">
        <v>11400</v>
      </c>
      <c r="H159" s="126">
        <v>6.6000000000000005</v>
      </c>
      <c r="I159" s="126">
        <v>7.9</v>
      </c>
      <c r="J159" s="126">
        <v>69</v>
      </c>
      <c r="K159" s="126">
        <v>81</v>
      </c>
      <c r="L159" s="126">
        <v>85.5</v>
      </c>
      <c r="M159" s="126">
        <v>4.3999999999999995</v>
      </c>
      <c r="N159" s="128">
        <v>11370</v>
      </c>
      <c r="O159" s="126">
        <v>10.3</v>
      </c>
      <c r="P159" s="126">
        <v>7.3</v>
      </c>
      <c r="Q159" s="126">
        <v>74.099999999999994</v>
      </c>
      <c r="R159" s="126">
        <v>80.400000000000006</v>
      </c>
      <c r="S159" s="126">
        <v>82.4</v>
      </c>
      <c r="T159" s="126" t="s">
        <v>133</v>
      </c>
      <c r="U159" s="128" t="s">
        <v>133</v>
      </c>
      <c r="V159" s="126" t="s">
        <v>133</v>
      </c>
      <c r="W159" s="126" t="s">
        <v>133</v>
      </c>
      <c r="X159" s="126" t="s">
        <v>133</v>
      </c>
      <c r="Y159" s="126" t="s">
        <v>133</v>
      </c>
      <c r="Z159" s="126" t="s">
        <v>133</v>
      </c>
      <c r="AA159" s="126" t="s">
        <v>133</v>
      </c>
      <c r="AB159" s="128" t="s">
        <v>133</v>
      </c>
      <c r="AC159" s="126" t="s">
        <v>133</v>
      </c>
      <c r="AD159" s="126" t="s">
        <v>133</v>
      </c>
      <c r="AE159" s="126" t="s">
        <v>133</v>
      </c>
      <c r="AF159" s="126" t="s">
        <v>133</v>
      </c>
      <c r="AG159" s="126" t="s">
        <v>133</v>
      </c>
    </row>
    <row r="160" spans="1:33" x14ac:dyDescent="0.25">
      <c r="A160" t="s">
        <v>94</v>
      </c>
      <c r="B160" t="s">
        <v>36</v>
      </c>
      <c r="C160" t="s">
        <v>27</v>
      </c>
      <c r="D160" t="s">
        <v>664</v>
      </c>
      <c r="E160" s="128">
        <v>2555</v>
      </c>
      <c r="F160" s="126">
        <v>5.2</v>
      </c>
      <c r="G160" s="128">
        <v>2420</v>
      </c>
      <c r="H160" s="126">
        <v>11</v>
      </c>
      <c r="I160" s="126">
        <v>8.4</v>
      </c>
      <c r="J160" s="126">
        <v>45.5</v>
      </c>
      <c r="K160" s="126">
        <v>70</v>
      </c>
      <c r="L160" s="126">
        <v>80.600000000000009</v>
      </c>
      <c r="M160" s="126">
        <v>6</v>
      </c>
      <c r="N160" s="128">
        <v>2400</v>
      </c>
      <c r="O160" s="126">
        <v>16.400000000000002</v>
      </c>
      <c r="P160" s="126">
        <v>7.7</v>
      </c>
      <c r="Q160" s="126">
        <v>59.9</v>
      </c>
      <c r="R160" s="126">
        <v>71.2</v>
      </c>
      <c r="S160" s="126">
        <v>76</v>
      </c>
      <c r="T160" s="126" t="s">
        <v>133</v>
      </c>
      <c r="U160" s="128" t="s">
        <v>133</v>
      </c>
      <c r="V160" s="126" t="s">
        <v>133</v>
      </c>
      <c r="W160" s="126" t="s">
        <v>133</v>
      </c>
      <c r="X160" s="126" t="s">
        <v>133</v>
      </c>
      <c r="Y160" s="126" t="s">
        <v>133</v>
      </c>
      <c r="Z160" s="126" t="s">
        <v>133</v>
      </c>
      <c r="AA160" s="126" t="s">
        <v>133</v>
      </c>
      <c r="AB160" s="128" t="s">
        <v>133</v>
      </c>
      <c r="AC160" s="126" t="s">
        <v>133</v>
      </c>
      <c r="AD160" s="126" t="s">
        <v>133</v>
      </c>
      <c r="AE160" s="126" t="s">
        <v>133</v>
      </c>
      <c r="AF160" s="126" t="s">
        <v>133</v>
      </c>
      <c r="AG160" s="126" t="s">
        <v>133</v>
      </c>
    </row>
    <row r="161" spans="1:33" x14ac:dyDescent="0.25">
      <c r="A161" t="s">
        <v>94</v>
      </c>
      <c r="B161" t="s">
        <v>37</v>
      </c>
      <c r="C161" t="s">
        <v>27</v>
      </c>
      <c r="D161" t="s">
        <v>665</v>
      </c>
      <c r="E161" s="128">
        <v>1300</v>
      </c>
      <c r="F161" s="126">
        <v>4.3000000000000007</v>
      </c>
      <c r="G161" s="128">
        <v>1240</v>
      </c>
      <c r="H161" s="126">
        <v>7.3</v>
      </c>
      <c r="I161" s="126">
        <v>10.4</v>
      </c>
      <c r="J161" s="126">
        <v>63.9</v>
      </c>
      <c r="K161" s="126">
        <v>73.7</v>
      </c>
      <c r="L161" s="126">
        <v>82.2</v>
      </c>
      <c r="M161" s="126">
        <v>4.9000000000000004</v>
      </c>
      <c r="N161" s="128">
        <v>1235</v>
      </c>
      <c r="O161" s="126">
        <v>11.3</v>
      </c>
      <c r="P161" s="126">
        <v>8</v>
      </c>
      <c r="Q161" s="126">
        <v>73.3</v>
      </c>
      <c r="R161" s="126">
        <v>78.400000000000006</v>
      </c>
      <c r="S161" s="126">
        <v>80.7</v>
      </c>
      <c r="T161" s="126" t="s">
        <v>133</v>
      </c>
      <c r="U161" s="128" t="s">
        <v>133</v>
      </c>
      <c r="V161" s="126" t="s">
        <v>133</v>
      </c>
      <c r="W161" s="126" t="s">
        <v>133</v>
      </c>
      <c r="X161" s="126" t="s">
        <v>133</v>
      </c>
      <c r="Y161" s="126" t="s">
        <v>133</v>
      </c>
      <c r="Z161" s="126" t="s">
        <v>133</v>
      </c>
      <c r="AA161" s="126" t="s">
        <v>133</v>
      </c>
      <c r="AB161" s="128" t="s">
        <v>133</v>
      </c>
      <c r="AC161" s="126" t="s">
        <v>133</v>
      </c>
      <c r="AD161" s="126" t="s">
        <v>133</v>
      </c>
      <c r="AE161" s="126" t="s">
        <v>133</v>
      </c>
      <c r="AF161" s="126" t="s">
        <v>133</v>
      </c>
      <c r="AG161" s="126" t="s">
        <v>133</v>
      </c>
    </row>
    <row r="162" spans="1:33" x14ac:dyDescent="0.25">
      <c r="A162" t="s">
        <v>93</v>
      </c>
      <c r="B162">
        <v>1</v>
      </c>
      <c r="C162" t="s">
        <v>27</v>
      </c>
      <c r="D162" t="s">
        <v>666</v>
      </c>
      <c r="E162" s="128">
        <v>3960</v>
      </c>
      <c r="F162" s="126">
        <v>1.3</v>
      </c>
      <c r="G162" s="128">
        <v>3910</v>
      </c>
      <c r="H162" s="126">
        <v>3.6000000000000005</v>
      </c>
      <c r="I162" s="126">
        <v>9.1</v>
      </c>
      <c r="J162" s="126">
        <v>71.099999999999994</v>
      </c>
      <c r="K162" s="126">
        <v>80.5</v>
      </c>
      <c r="L162" s="126">
        <v>87.3</v>
      </c>
      <c r="M162" s="126" t="s">
        <v>133</v>
      </c>
      <c r="N162" s="128" t="s">
        <v>133</v>
      </c>
      <c r="O162" s="126" t="s">
        <v>133</v>
      </c>
      <c r="P162" s="126" t="s">
        <v>133</v>
      </c>
      <c r="Q162" s="126" t="s">
        <v>133</v>
      </c>
      <c r="R162" s="126" t="s">
        <v>133</v>
      </c>
      <c r="S162" s="126" t="s">
        <v>133</v>
      </c>
      <c r="T162" s="126" t="s">
        <v>133</v>
      </c>
      <c r="U162" s="128" t="s">
        <v>133</v>
      </c>
      <c r="V162" s="126" t="s">
        <v>133</v>
      </c>
      <c r="W162" s="126" t="s">
        <v>133</v>
      </c>
      <c r="X162" s="126" t="s">
        <v>133</v>
      </c>
      <c r="Y162" s="126" t="s">
        <v>133</v>
      </c>
      <c r="Z162" s="126" t="s">
        <v>133</v>
      </c>
      <c r="AA162" s="126" t="s">
        <v>133</v>
      </c>
      <c r="AB162" s="128" t="s">
        <v>133</v>
      </c>
      <c r="AC162" s="126" t="s">
        <v>133</v>
      </c>
      <c r="AD162" s="126" t="s">
        <v>133</v>
      </c>
      <c r="AE162" s="126" t="s">
        <v>133</v>
      </c>
      <c r="AF162" s="126" t="s">
        <v>133</v>
      </c>
      <c r="AG162" s="126" t="s">
        <v>133</v>
      </c>
    </row>
    <row r="163" spans="1:33" x14ac:dyDescent="0.25">
      <c r="A163" t="s">
        <v>93</v>
      </c>
      <c r="B163">
        <v>2</v>
      </c>
      <c r="C163" t="s">
        <v>27</v>
      </c>
      <c r="D163" t="s">
        <v>667</v>
      </c>
      <c r="E163" s="128">
        <v>21290</v>
      </c>
      <c r="F163" s="126">
        <v>5.8000000000000007</v>
      </c>
      <c r="G163" s="128">
        <v>20050</v>
      </c>
      <c r="H163" s="126">
        <v>7.3</v>
      </c>
      <c r="I163" s="126">
        <v>6.4</v>
      </c>
      <c r="J163" s="126">
        <v>59.4</v>
      </c>
      <c r="K163" s="126">
        <v>79.800000000000011</v>
      </c>
      <c r="L163" s="126">
        <v>86.3</v>
      </c>
      <c r="M163" s="126" t="s">
        <v>133</v>
      </c>
      <c r="N163" s="128" t="s">
        <v>133</v>
      </c>
      <c r="O163" s="126" t="s">
        <v>133</v>
      </c>
      <c r="P163" s="126" t="s">
        <v>133</v>
      </c>
      <c r="Q163" s="126" t="s">
        <v>133</v>
      </c>
      <c r="R163" s="126" t="s">
        <v>133</v>
      </c>
      <c r="S163" s="126" t="s">
        <v>133</v>
      </c>
      <c r="T163" s="126" t="s">
        <v>133</v>
      </c>
      <c r="U163" s="128" t="s">
        <v>133</v>
      </c>
      <c r="V163" s="126" t="s">
        <v>133</v>
      </c>
      <c r="W163" s="126" t="s">
        <v>133</v>
      </c>
      <c r="X163" s="126" t="s">
        <v>133</v>
      </c>
      <c r="Y163" s="126" t="s">
        <v>133</v>
      </c>
      <c r="Z163" s="126" t="s">
        <v>133</v>
      </c>
      <c r="AA163" s="126" t="s">
        <v>133</v>
      </c>
      <c r="AB163" s="128" t="s">
        <v>133</v>
      </c>
      <c r="AC163" s="126" t="s">
        <v>133</v>
      </c>
      <c r="AD163" s="126" t="s">
        <v>133</v>
      </c>
      <c r="AE163" s="126" t="s">
        <v>133</v>
      </c>
      <c r="AF163" s="126" t="s">
        <v>133</v>
      </c>
      <c r="AG163" s="126" t="s">
        <v>133</v>
      </c>
    </row>
    <row r="164" spans="1:33" x14ac:dyDescent="0.25">
      <c r="A164" t="s">
        <v>93</v>
      </c>
      <c r="B164">
        <v>3</v>
      </c>
      <c r="C164" t="s">
        <v>27</v>
      </c>
      <c r="D164" t="s">
        <v>668</v>
      </c>
      <c r="E164" s="128">
        <v>16840</v>
      </c>
      <c r="F164" s="126">
        <v>2.1999999999999997</v>
      </c>
      <c r="G164" s="128">
        <v>16465</v>
      </c>
      <c r="H164" s="126">
        <v>5.8000000000000007</v>
      </c>
      <c r="I164" s="126">
        <v>9.7000000000000011</v>
      </c>
      <c r="J164" s="126">
        <v>53.6</v>
      </c>
      <c r="K164" s="126">
        <v>73.900000000000006</v>
      </c>
      <c r="L164" s="126">
        <v>84.5</v>
      </c>
      <c r="M164" s="126" t="s">
        <v>133</v>
      </c>
      <c r="N164" s="128" t="s">
        <v>133</v>
      </c>
      <c r="O164" s="126" t="s">
        <v>133</v>
      </c>
      <c r="P164" s="126" t="s">
        <v>133</v>
      </c>
      <c r="Q164" s="126" t="s">
        <v>133</v>
      </c>
      <c r="R164" s="126" t="s">
        <v>133</v>
      </c>
      <c r="S164" s="126" t="s">
        <v>133</v>
      </c>
      <c r="T164" s="126" t="s">
        <v>133</v>
      </c>
      <c r="U164" s="128" t="s">
        <v>133</v>
      </c>
      <c r="V164" s="126" t="s">
        <v>133</v>
      </c>
      <c r="W164" s="126" t="s">
        <v>133</v>
      </c>
      <c r="X164" s="126" t="s">
        <v>133</v>
      </c>
      <c r="Y164" s="126" t="s">
        <v>133</v>
      </c>
      <c r="Z164" s="126" t="s">
        <v>133</v>
      </c>
      <c r="AA164" s="126" t="s">
        <v>133</v>
      </c>
      <c r="AB164" s="128" t="s">
        <v>133</v>
      </c>
      <c r="AC164" s="126" t="s">
        <v>133</v>
      </c>
      <c r="AD164" s="126" t="s">
        <v>133</v>
      </c>
      <c r="AE164" s="126" t="s">
        <v>133</v>
      </c>
      <c r="AF164" s="126" t="s">
        <v>133</v>
      </c>
      <c r="AG164" s="126" t="s">
        <v>133</v>
      </c>
    </row>
    <row r="165" spans="1:33" x14ac:dyDescent="0.25">
      <c r="A165" t="s">
        <v>93</v>
      </c>
      <c r="B165">
        <v>4</v>
      </c>
      <c r="C165" t="s">
        <v>27</v>
      </c>
      <c r="D165" t="s">
        <v>669</v>
      </c>
      <c r="E165" s="128">
        <v>500</v>
      </c>
      <c r="F165" s="126">
        <v>2.4</v>
      </c>
      <c r="G165" s="128">
        <v>490</v>
      </c>
      <c r="H165" s="126" t="s">
        <v>408</v>
      </c>
      <c r="I165" s="126" t="s">
        <v>408</v>
      </c>
      <c r="J165" s="126">
        <v>78.3</v>
      </c>
      <c r="K165" s="126">
        <v>81.800000000000011</v>
      </c>
      <c r="L165" s="126">
        <v>85.3</v>
      </c>
      <c r="M165" s="126" t="s">
        <v>133</v>
      </c>
      <c r="N165" s="128" t="s">
        <v>133</v>
      </c>
      <c r="O165" s="126" t="s">
        <v>133</v>
      </c>
      <c r="P165" s="126" t="s">
        <v>133</v>
      </c>
      <c r="Q165" s="126" t="s">
        <v>133</v>
      </c>
      <c r="R165" s="126" t="s">
        <v>133</v>
      </c>
      <c r="S165" s="126" t="s">
        <v>133</v>
      </c>
      <c r="T165" s="126" t="s">
        <v>133</v>
      </c>
      <c r="U165" s="128" t="s">
        <v>133</v>
      </c>
      <c r="V165" s="126" t="s">
        <v>133</v>
      </c>
      <c r="W165" s="126" t="s">
        <v>133</v>
      </c>
      <c r="X165" s="126" t="s">
        <v>133</v>
      </c>
      <c r="Y165" s="126" t="s">
        <v>133</v>
      </c>
      <c r="Z165" s="126" t="s">
        <v>133</v>
      </c>
      <c r="AA165" s="126" t="s">
        <v>133</v>
      </c>
      <c r="AB165" s="128" t="s">
        <v>133</v>
      </c>
      <c r="AC165" s="126" t="s">
        <v>133</v>
      </c>
      <c r="AD165" s="126" t="s">
        <v>133</v>
      </c>
      <c r="AE165" s="126" t="s">
        <v>133</v>
      </c>
      <c r="AF165" s="126" t="s">
        <v>133</v>
      </c>
      <c r="AG165" s="126" t="s">
        <v>133</v>
      </c>
    </row>
    <row r="166" spans="1:33" x14ac:dyDescent="0.25">
      <c r="A166" t="s">
        <v>93</v>
      </c>
      <c r="B166">
        <v>5</v>
      </c>
      <c r="C166" t="s">
        <v>27</v>
      </c>
      <c r="D166" t="s">
        <v>670</v>
      </c>
      <c r="E166" s="128">
        <v>1365</v>
      </c>
      <c r="F166" s="126">
        <v>3.4000000000000004</v>
      </c>
      <c r="G166" s="128">
        <v>1320</v>
      </c>
      <c r="H166" s="126">
        <v>8.6000000000000014</v>
      </c>
      <c r="I166" s="126">
        <v>10.4</v>
      </c>
      <c r="J166" s="126">
        <v>61.9</v>
      </c>
      <c r="K166" s="126">
        <v>74.400000000000006</v>
      </c>
      <c r="L166" s="126">
        <v>81</v>
      </c>
      <c r="M166" s="126" t="s">
        <v>133</v>
      </c>
      <c r="N166" s="128" t="s">
        <v>133</v>
      </c>
      <c r="O166" s="126" t="s">
        <v>133</v>
      </c>
      <c r="P166" s="126" t="s">
        <v>133</v>
      </c>
      <c r="Q166" s="126" t="s">
        <v>133</v>
      </c>
      <c r="R166" s="126" t="s">
        <v>133</v>
      </c>
      <c r="S166" s="126" t="s">
        <v>133</v>
      </c>
      <c r="T166" s="126" t="s">
        <v>133</v>
      </c>
      <c r="U166" s="128" t="s">
        <v>133</v>
      </c>
      <c r="V166" s="126" t="s">
        <v>133</v>
      </c>
      <c r="W166" s="126" t="s">
        <v>133</v>
      </c>
      <c r="X166" s="126" t="s">
        <v>133</v>
      </c>
      <c r="Y166" s="126" t="s">
        <v>133</v>
      </c>
      <c r="Z166" s="126" t="s">
        <v>133</v>
      </c>
      <c r="AA166" s="126" t="s">
        <v>133</v>
      </c>
      <c r="AB166" s="128" t="s">
        <v>133</v>
      </c>
      <c r="AC166" s="126" t="s">
        <v>133</v>
      </c>
      <c r="AD166" s="126" t="s">
        <v>133</v>
      </c>
      <c r="AE166" s="126" t="s">
        <v>133</v>
      </c>
      <c r="AF166" s="126" t="s">
        <v>133</v>
      </c>
      <c r="AG166" s="126" t="s">
        <v>133</v>
      </c>
    </row>
    <row r="167" spans="1:33" x14ac:dyDescent="0.25">
      <c r="A167" t="s">
        <v>93</v>
      </c>
      <c r="B167">
        <v>6</v>
      </c>
      <c r="C167" t="s">
        <v>27</v>
      </c>
      <c r="D167" t="s">
        <v>671</v>
      </c>
      <c r="E167" s="128">
        <v>4820</v>
      </c>
      <c r="F167" s="126">
        <v>2</v>
      </c>
      <c r="G167" s="128">
        <v>4725</v>
      </c>
      <c r="H167" s="126">
        <v>6.3</v>
      </c>
      <c r="I167" s="126">
        <v>8</v>
      </c>
      <c r="J167" s="126">
        <v>53.300000000000004</v>
      </c>
      <c r="K167" s="126">
        <v>75.2</v>
      </c>
      <c r="L167" s="126">
        <v>85.7</v>
      </c>
      <c r="M167" s="126" t="s">
        <v>133</v>
      </c>
      <c r="N167" s="128" t="s">
        <v>133</v>
      </c>
      <c r="O167" s="126" t="s">
        <v>133</v>
      </c>
      <c r="P167" s="126" t="s">
        <v>133</v>
      </c>
      <c r="Q167" s="126" t="s">
        <v>133</v>
      </c>
      <c r="R167" s="126" t="s">
        <v>133</v>
      </c>
      <c r="S167" s="126" t="s">
        <v>133</v>
      </c>
      <c r="T167" s="126" t="s">
        <v>133</v>
      </c>
      <c r="U167" s="128" t="s">
        <v>133</v>
      </c>
      <c r="V167" s="126" t="s">
        <v>133</v>
      </c>
      <c r="W167" s="126" t="s">
        <v>133</v>
      </c>
      <c r="X167" s="126" t="s">
        <v>133</v>
      </c>
      <c r="Y167" s="126" t="s">
        <v>133</v>
      </c>
      <c r="Z167" s="126" t="s">
        <v>133</v>
      </c>
      <c r="AA167" s="126" t="s">
        <v>133</v>
      </c>
      <c r="AB167" s="128" t="s">
        <v>133</v>
      </c>
      <c r="AC167" s="126" t="s">
        <v>133</v>
      </c>
      <c r="AD167" s="126" t="s">
        <v>133</v>
      </c>
      <c r="AE167" s="126" t="s">
        <v>133</v>
      </c>
      <c r="AF167" s="126" t="s">
        <v>133</v>
      </c>
      <c r="AG167" s="126" t="s">
        <v>133</v>
      </c>
    </row>
    <row r="168" spans="1:33" x14ac:dyDescent="0.25">
      <c r="A168" t="s">
        <v>93</v>
      </c>
      <c r="B168">
        <v>7</v>
      </c>
      <c r="C168" t="s">
        <v>27</v>
      </c>
      <c r="D168" t="s">
        <v>672</v>
      </c>
      <c r="E168" s="128">
        <v>2075</v>
      </c>
      <c r="F168" s="126">
        <v>2.5</v>
      </c>
      <c r="G168" s="128">
        <v>2025</v>
      </c>
      <c r="H168" s="126">
        <v>6</v>
      </c>
      <c r="I168" s="126">
        <v>7.0000000000000009</v>
      </c>
      <c r="J168" s="126">
        <v>59</v>
      </c>
      <c r="K168" s="126">
        <v>78.5</v>
      </c>
      <c r="L168" s="126">
        <v>87</v>
      </c>
      <c r="M168" s="126" t="s">
        <v>133</v>
      </c>
      <c r="N168" s="128" t="s">
        <v>133</v>
      </c>
      <c r="O168" s="126" t="s">
        <v>133</v>
      </c>
      <c r="P168" s="126" t="s">
        <v>133</v>
      </c>
      <c r="Q168" s="126" t="s">
        <v>133</v>
      </c>
      <c r="R168" s="126" t="s">
        <v>133</v>
      </c>
      <c r="S168" s="126" t="s">
        <v>133</v>
      </c>
      <c r="T168" s="126" t="s">
        <v>133</v>
      </c>
      <c r="U168" s="128" t="s">
        <v>133</v>
      </c>
      <c r="V168" s="126" t="s">
        <v>133</v>
      </c>
      <c r="W168" s="126" t="s">
        <v>133</v>
      </c>
      <c r="X168" s="126" t="s">
        <v>133</v>
      </c>
      <c r="Y168" s="126" t="s">
        <v>133</v>
      </c>
      <c r="Z168" s="126" t="s">
        <v>133</v>
      </c>
      <c r="AA168" s="126" t="s">
        <v>133</v>
      </c>
      <c r="AB168" s="128" t="s">
        <v>133</v>
      </c>
      <c r="AC168" s="126" t="s">
        <v>133</v>
      </c>
      <c r="AD168" s="126" t="s">
        <v>133</v>
      </c>
      <c r="AE168" s="126" t="s">
        <v>133</v>
      </c>
      <c r="AF168" s="126" t="s">
        <v>133</v>
      </c>
      <c r="AG168" s="126" t="s">
        <v>133</v>
      </c>
    </row>
    <row r="169" spans="1:33" x14ac:dyDescent="0.25">
      <c r="A169" t="s">
        <v>93</v>
      </c>
      <c r="B169">
        <v>8</v>
      </c>
      <c r="C169" t="s">
        <v>27</v>
      </c>
      <c r="D169" t="s">
        <v>673</v>
      </c>
      <c r="E169" s="128">
        <v>1625</v>
      </c>
      <c r="F169" s="126">
        <v>3.8</v>
      </c>
      <c r="G169" s="128">
        <v>1565</v>
      </c>
      <c r="H169" s="126">
        <v>9.1999999999999993</v>
      </c>
      <c r="I169" s="126">
        <v>13.4</v>
      </c>
      <c r="J169" s="126">
        <v>64.900000000000006</v>
      </c>
      <c r="K169" s="126">
        <v>72.2</v>
      </c>
      <c r="L169" s="126">
        <v>77.3</v>
      </c>
      <c r="M169" s="126" t="s">
        <v>133</v>
      </c>
      <c r="N169" s="128" t="s">
        <v>133</v>
      </c>
      <c r="O169" s="126" t="s">
        <v>133</v>
      </c>
      <c r="P169" s="126" t="s">
        <v>133</v>
      </c>
      <c r="Q169" s="126" t="s">
        <v>133</v>
      </c>
      <c r="R169" s="126" t="s">
        <v>133</v>
      </c>
      <c r="S169" s="126" t="s">
        <v>133</v>
      </c>
      <c r="T169" s="126" t="s">
        <v>133</v>
      </c>
      <c r="U169" s="128" t="s">
        <v>133</v>
      </c>
      <c r="V169" s="126" t="s">
        <v>133</v>
      </c>
      <c r="W169" s="126" t="s">
        <v>133</v>
      </c>
      <c r="X169" s="126" t="s">
        <v>133</v>
      </c>
      <c r="Y169" s="126" t="s">
        <v>133</v>
      </c>
      <c r="Z169" s="126" t="s">
        <v>133</v>
      </c>
      <c r="AA169" s="126" t="s">
        <v>133</v>
      </c>
      <c r="AB169" s="128" t="s">
        <v>133</v>
      </c>
      <c r="AC169" s="126" t="s">
        <v>133</v>
      </c>
      <c r="AD169" s="126" t="s">
        <v>133</v>
      </c>
      <c r="AE169" s="126" t="s">
        <v>133</v>
      </c>
      <c r="AF169" s="126" t="s">
        <v>133</v>
      </c>
      <c r="AG169" s="126" t="s">
        <v>133</v>
      </c>
    </row>
    <row r="170" spans="1:33" x14ac:dyDescent="0.25">
      <c r="A170" t="s">
        <v>93</v>
      </c>
      <c r="B170">
        <v>9</v>
      </c>
      <c r="C170" t="s">
        <v>27</v>
      </c>
      <c r="D170" t="s">
        <v>674</v>
      </c>
      <c r="E170" s="128">
        <v>1820</v>
      </c>
      <c r="F170" s="126">
        <v>4.8</v>
      </c>
      <c r="G170" s="128">
        <v>1735</v>
      </c>
      <c r="H170" s="126">
        <v>9</v>
      </c>
      <c r="I170" s="126">
        <v>9.1</v>
      </c>
      <c r="J170" s="126">
        <v>65.7</v>
      </c>
      <c r="K170" s="126">
        <v>75.8</v>
      </c>
      <c r="L170" s="126">
        <v>81.900000000000006</v>
      </c>
      <c r="M170" s="126" t="s">
        <v>133</v>
      </c>
      <c r="N170" s="128" t="s">
        <v>133</v>
      </c>
      <c r="O170" s="126" t="s">
        <v>133</v>
      </c>
      <c r="P170" s="126" t="s">
        <v>133</v>
      </c>
      <c r="Q170" s="126" t="s">
        <v>133</v>
      </c>
      <c r="R170" s="126" t="s">
        <v>133</v>
      </c>
      <c r="S170" s="126" t="s">
        <v>133</v>
      </c>
      <c r="T170" s="126" t="s">
        <v>133</v>
      </c>
      <c r="U170" s="128" t="s">
        <v>133</v>
      </c>
      <c r="V170" s="126" t="s">
        <v>133</v>
      </c>
      <c r="W170" s="126" t="s">
        <v>133</v>
      </c>
      <c r="X170" s="126" t="s">
        <v>133</v>
      </c>
      <c r="Y170" s="126" t="s">
        <v>133</v>
      </c>
      <c r="Z170" s="126" t="s">
        <v>133</v>
      </c>
      <c r="AA170" s="126" t="s">
        <v>133</v>
      </c>
      <c r="AB170" s="128" t="s">
        <v>133</v>
      </c>
      <c r="AC170" s="126" t="s">
        <v>133</v>
      </c>
      <c r="AD170" s="126" t="s">
        <v>133</v>
      </c>
      <c r="AE170" s="126" t="s">
        <v>133</v>
      </c>
      <c r="AF170" s="126" t="s">
        <v>133</v>
      </c>
      <c r="AG170" s="126" t="s">
        <v>133</v>
      </c>
    </row>
    <row r="171" spans="1:33" x14ac:dyDescent="0.25">
      <c r="A171" t="s">
        <v>93</v>
      </c>
      <c r="B171" t="s">
        <v>28</v>
      </c>
      <c r="C171" t="s">
        <v>27</v>
      </c>
      <c r="D171" t="s">
        <v>675</v>
      </c>
      <c r="E171" s="128">
        <v>1830</v>
      </c>
      <c r="F171" s="126">
        <v>4.5999999999999996</v>
      </c>
      <c r="G171" s="128">
        <v>1750</v>
      </c>
      <c r="H171" s="126">
        <v>8.3000000000000007</v>
      </c>
      <c r="I171" s="126">
        <v>10.8</v>
      </c>
      <c r="J171" s="126">
        <v>58.099999999999994</v>
      </c>
      <c r="K171" s="126">
        <v>71.7</v>
      </c>
      <c r="L171" s="126">
        <v>80.900000000000006</v>
      </c>
      <c r="M171" s="126" t="s">
        <v>133</v>
      </c>
      <c r="N171" s="128" t="s">
        <v>133</v>
      </c>
      <c r="O171" s="126" t="s">
        <v>133</v>
      </c>
      <c r="P171" s="126" t="s">
        <v>133</v>
      </c>
      <c r="Q171" s="126" t="s">
        <v>133</v>
      </c>
      <c r="R171" s="126" t="s">
        <v>133</v>
      </c>
      <c r="S171" s="126" t="s">
        <v>133</v>
      </c>
      <c r="T171" s="126" t="s">
        <v>133</v>
      </c>
      <c r="U171" s="128" t="s">
        <v>133</v>
      </c>
      <c r="V171" s="126" t="s">
        <v>133</v>
      </c>
      <c r="W171" s="126" t="s">
        <v>133</v>
      </c>
      <c r="X171" s="126" t="s">
        <v>133</v>
      </c>
      <c r="Y171" s="126" t="s">
        <v>133</v>
      </c>
      <c r="Z171" s="126" t="s">
        <v>133</v>
      </c>
      <c r="AA171" s="126" t="s">
        <v>133</v>
      </c>
      <c r="AB171" s="128" t="s">
        <v>133</v>
      </c>
      <c r="AC171" s="126" t="s">
        <v>133</v>
      </c>
      <c r="AD171" s="126" t="s">
        <v>133</v>
      </c>
      <c r="AE171" s="126" t="s">
        <v>133</v>
      </c>
      <c r="AF171" s="126" t="s">
        <v>133</v>
      </c>
      <c r="AG171" s="126" t="s">
        <v>133</v>
      </c>
    </row>
    <row r="172" spans="1:33" x14ac:dyDescent="0.25">
      <c r="A172" t="s">
        <v>93</v>
      </c>
      <c r="B172" t="s">
        <v>29</v>
      </c>
      <c r="C172" t="s">
        <v>27</v>
      </c>
      <c r="D172" t="s">
        <v>676</v>
      </c>
      <c r="E172" s="128">
        <v>16200</v>
      </c>
      <c r="F172" s="126">
        <v>3.5000000000000004</v>
      </c>
      <c r="G172" s="128">
        <v>15630</v>
      </c>
      <c r="H172" s="126">
        <v>6.8000000000000007</v>
      </c>
      <c r="I172" s="126">
        <v>10.100000000000001</v>
      </c>
      <c r="J172" s="126">
        <v>62.7</v>
      </c>
      <c r="K172" s="126">
        <v>77.5</v>
      </c>
      <c r="L172" s="126">
        <v>83.2</v>
      </c>
      <c r="M172" s="126" t="s">
        <v>133</v>
      </c>
      <c r="N172" s="128" t="s">
        <v>133</v>
      </c>
      <c r="O172" s="126" t="s">
        <v>133</v>
      </c>
      <c r="P172" s="126" t="s">
        <v>133</v>
      </c>
      <c r="Q172" s="126" t="s">
        <v>133</v>
      </c>
      <c r="R172" s="126" t="s">
        <v>133</v>
      </c>
      <c r="S172" s="126" t="s">
        <v>133</v>
      </c>
      <c r="T172" s="126" t="s">
        <v>133</v>
      </c>
      <c r="U172" s="128" t="s">
        <v>133</v>
      </c>
      <c r="V172" s="126" t="s">
        <v>133</v>
      </c>
      <c r="W172" s="126" t="s">
        <v>133</v>
      </c>
      <c r="X172" s="126" t="s">
        <v>133</v>
      </c>
      <c r="Y172" s="126" t="s">
        <v>133</v>
      </c>
      <c r="Z172" s="126" t="s">
        <v>133</v>
      </c>
      <c r="AA172" s="126" t="s">
        <v>133</v>
      </c>
      <c r="AB172" s="128" t="s">
        <v>133</v>
      </c>
      <c r="AC172" s="126" t="s">
        <v>133</v>
      </c>
      <c r="AD172" s="126" t="s">
        <v>133</v>
      </c>
      <c r="AE172" s="126" t="s">
        <v>133</v>
      </c>
      <c r="AF172" s="126" t="s">
        <v>133</v>
      </c>
      <c r="AG172" s="126" t="s">
        <v>133</v>
      </c>
    </row>
    <row r="173" spans="1:33" x14ac:dyDescent="0.25">
      <c r="A173" t="s">
        <v>93</v>
      </c>
      <c r="B173" t="s">
        <v>30</v>
      </c>
      <c r="C173" t="s">
        <v>27</v>
      </c>
      <c r="D173" t="s">
        <v>677</v>
      </c>
      <c r="E173" s="128">
        <v>7340</v>
      </c>
      <c r="F173" s="126">
        <v>2.9000000000000004</v>
      </c>
      <c r="G173" s="128">
        <v>7130</v>
      </c>
      <c r="H173" s="126">
        <v>6.6000000000000005</v>
      </c>
      <c r="I173" s="126">
        <v>12.4</v>
      </c>
      <c r="J173" s="126">
        <v>60.3</v>
      </c>
      <c r="K173" s="126">
        <v>74.7</v>
      </c>
      <c r="L173" s="126">
        <v>81</v>
      </c>
      <c r="M173" s="126" t="s">
        <v>133</v>
      </c>
      <c r="N173" s="128" t="s">
        <v>133</v>
      </c>
      <c r="O173" s="126" t="s">
        <v>133</v>
      </c>
      <c r="P173" s="126" t="s">
        <v>133</v>
      </c>
      <c r="Q173" s="126" t="s">
        <v>133</v>
      </c>
      <c r="R173" s="126" t="s">
        <v>133</v>
      </c>
      <c r="S173" s="126" t="s">
        <v>133</v>
      </c>
      <c r="T173" s="126" t="s">
        <v>133</v>
      </c>
      <c r="U173" s="128" t="s">
        <v>133</v>
      </c>
      <c r="V173" s="126" t="s">
        <v>133</v>
      </c>
      <c r="W173" s="126" t="s">
        <v>133</v>
      </c>
      <c r="X173" s="126" t="s">
        <v>133</v>
      </c>
      <c r="Y173" s="126" t="s">
        <v>133</v>
      </c>
      <c r="Z173" s="126" t="s">
        <v>133</v>
      </c>
      <c r="AA173" s="126" t="s">
        <v>133</v>
      </c>
      <c r="AB173" s="128" t="s">
        <v>133</v>
      </c>
      <c r="AC173" s="126" t="s">
        <v>133</v>
      </c>
      <c r="AD173" s="126" t="s">
        <v>133</v>
      </c>
      <c r="AE173" s="126" t="s">
        <v>133</v>
      </c>
      <c r="AF173" s="126" t="s">
        <v>133</v>
      </c>
      <c r="AG173" s="126" t="s">
        <v>133</v>
      </c>
    </row>
    <row r="174" spans="1:33" x14ac:dyDescent="0.25">
      <c r="A174" t="s">
        <v>93</v>
      </c>
      <c r="B174" t="s">
        <v>31</v>
      </c>
      <c r="C174" t="s">
        <v>27</v>
      </c>
      <c r="D174" t="s">
        <v>678</v>
      </c>
      <c r="E174" s="128">
        <v>15720</v>
      </c>
      <c r="F174" s="126">
        <v>4.5</v>
      </c>
      <c r="G174" s="128">
        <v>15010</v>
      </c>
      <c r="H174" s="126">
        <v>7.3</v>
      </c>
      <c r="I174" s="126">
        <v>11.600000000000001</v>
      </c>
      <c r="J174" s="126">
        <v>72.3</v>
      </c>
      <c r="K174" s="126">
        <v>77.900000000000006</v>
      </c>
      <c r="L174" s="126">
        <v>81.100000000000009</v>
      </c>
      <c r="M174" s="126" t="s">
        <v>133</v>
      </c>
      <c r="N174" s="128" t="s">
        <v>133</v>
      </c>
      <c r="O174" s="126" t="s">
        <v>133</v>
      </c>
      <c r="P174" s="126" t="s">
        <v>133</v>
      </c>
      <c r="Q174" s="126" t="s">
        <v>133</v>
      </c>
      <c r="R174" s="126" t="s">
        <v>133</v>
      </c>
      <c r="S174" s="126" t="s">
        <v>133</v>
      </c>
      <c r="T174" s="126" t="s">
        <v>133</v>
      </c>
      <c r="U174" s="128" t="s">
        <v>133</v>
      </c>
      <c r="V174" s="126" t="s">
        <v>133</v>
      </c>
      <c r="W174" s="126" t="s">
        <v>133</v>
      </c>
      <c r="X174" s="126" t="s">
        <v>133</v>
      </c>
      <c r="Y174" s="126" t="s">
        <v>133</v>
      </c>
      <c r="Z174" s="126" t="s">
        <v>133</v>
      </c>
      <c r="AA174" s="126" t="s">
        <v>133</v>
      </c>
      <c r="AB174" s="128" t="s">
        <v>133</v>
      </c>
      <c r="AC174" s="126" t="s">
        <v>133</v>
      </c>
      <c r="AD174" s="126" t="s">
        <v>133</v>
      </c>
      <c r="AE174" s="126" t="s">
        <v>133</v>
      </c>
      <c r="AF174" s="126" t="s">
        <v>133</v>
      </c>
      <c r="AG174" s="126" t="s">
        <v>133</v>
      </c>
    </row>
    <row r="175" spans="1:33" x14ac:dyDescent="0.25">
      <c r="A175" t="s">
        <v>93</v>
      </c>
      <c r="B175" t="s">
        <v>32</v>
      </c>
      <c r="C175" t="s">
        <v>27</v>
      </c>
      <c r="D175" t="s">
        <v>679</v>
      </c>
      <c r="E175" s="128">
        <v>4800</v>
      </c>
      <c r="F175" s="126">
        <v>2.6</v>
      </c>
      <c r="G175" s="128">
        <v>4675</v>
      </c>
      <c r="H175" s="126">
        <v>6.5</v>
      </c>
      <c r="I175" s="126">
        <v>14.200000000000001</v>
      </c>
      <c r="J175" s="126">
        <v>71.599999999999994</v>
      </c>
      <c r="K175" s="126">
        <v>76.599999999999994</v>
      </c>
      <c r="L175" s="126">
        <v>79.400000000000006</v>
      </c>
      <c r="M175" s="126" t="s">
        <v>133</v>
      </c>
      <c r="N175" s="128" t="s">
        <v>133</v>
      </c>
      <c r="O175" s="126" t="s">
        <v>133</v>
      </c>
      <c r="P175" s="126" t="s">
        <v>133</v>
      </c>
      <c r="Q175" s="126" t="s">
        <v>133</v>
      </c>
      <c r="R175" s="126" t="s">
        <v>133</v>
      </c>
      <c r="S175" s="126" t="s">
        <v>133</v>
      </c>
      <c r="T175" s="126" t="s">
        <v>133</v>
      </c>
      <c r="U175" s="128" t="s">
        <v>133</v>
      </c>
      <c r="V175" s="126" t="s">
        <v>133</v>
      </c>
      <c r="W175" s="126" t="s">
        <v>133</v>
      </c>
      <c r="X175" s="126" t="s">
        <v>133</v>
      </c>
      <c r="Y175" s="126" t="s">
        <v>133</v>
      </c>
      <c r="Z175" s="126" t="s">
        <v>133</v>
      </c>
      <c r="AA175" s="126" t="s">
        <v>133</v>
      </c>
      <c r="AB175" s="128" t="s">
        <v>133</v>
      </c>
      <c r="AC175" s="126" t="s">
        <v>133</v>
      </c>
      <c r="AD175" s="126" t="s">
        <v>133</v>
      </c>
      <c r="AE175" s="126" t="s">
        <v>133</v>
      </c>
      <c r="AF175" s="126" t="s">
        <v>133</v>
      </c>
      <c r="AG175" s="126" t="s">
        <v>133</v>
      </c>
    </row>
    <row r="176" spans="1:33" x14ac:dyDescent="0.25">
      <c r="A176" t="s">
        <v>93</v>
      </c>
      <c r="B176" t="s">
        <v>27</v>
      </c>
      <c r="C176" t="s">
        <v>27</v>
      </c>
      <c r="D176" t="s">
        <v>680</v>
      </c>
      <c r="E176" s="128">
        <v>12815</v>
      </c>
      <c r="F176" s="126">
        <v>2.1999999999999997</v>
      </c>
      <c r="G176" s="128">
        <v>12530</v>
      </c>
      <c r="H176" s="126">
        <v>8.5</v>
      </c>
      <c r="I176" s="126">
        <v>11.5</v>
      </c>
      <c r="J176" s="126">
        <v>52.6</v>
      </c>
      <c r="K176" s="126">
        <v>70.599999999999994</v>
      </c>
      <c r="L176" s="126">
        <v>80</v>
      </c>
      <c r="M176" s="126" t="s">
        <v>133</v>
      </c>
      <c r="N176" s="128" t="s">
        <v>133</v>
      </c>
      <c r="O176" s="126" t="s">
        <v>133</v>
      </c>
      <c r="P176" s="126" t="s">
        <v>133</v>
      </c>
      <c r="Q176" s="126" t="s">
        <v>133</v>
      </c>
      <c r="R176" s="126" t="s">
        <v>133</v>
      </c>
      <c r="S176" s="126" t="s">
        <v>133</v>
      </c>
      <c r="T176" s="126" t="s">
        <v>133</v>
      </c>
      <c r="U176" s="128" t="s">
        <v>133</v>
      </c>
      <c r="V176" s="126" t="s">
        <v>133</v>
      </c>
      <c r="W176" s="126" t="s">
        <v>133</v>
      </c>
      <c r="X176" s="126" t="s">
        <v>133</v>
      </c>
      <c r="Y176" s="126" t="s">
        <v>133</v>
      </c>
      <c r="Z176" s="126" t="s">
        <v>133</v>
      </c>
      <c r="AA176" s="126" t="s">
        <v>133</v>
      </c>
      <c r="AB176" s="128" t="s">
        <v>133</v>
      </c>
      <c r="AC176" s="126" t="s">
        <v>133</v>
      </c>
      <c r="AD176" s="126" t="s">
        <v>133</v>
      </c>
      <c r="AE176" s="126" t="s">
        <v>133</v>
      </c>
      <c r="AF176" s="126" t="s">
        <v>133</v>
      </c>
      <c r="AG176" s="126" t="s">
        <v>133</v>
      </c>
    </row>
    <row r="177" spans="1:33" x14ac:dyDescent="0.25">
      <c r="A177" t="s">
        <v>93</v>
      </c>
      <c r="B177" t="s">
        <v>33</v>
      </c>
      <c r="C177" t="s">
        <v>27</v>
      </c>
      <c r="D177" t="s">
        <v>681</v>
      </c>
      <c r="E177" s="128">
        <v>7720</v>
      </c>
      <c r="F177" s="126">
        <v>2.7</v>
      </c>
      <c r="G177" s="128">
        <v>7515</v>
      </c>
      <c r="H177" s="126">
        <v>7.9</v>
      </c>
      <c r="I177" s="126">
        <v>10.200000000000001</v>
      </c>
      <c r="J177" s="126">
        <v>52.5</v>
      </c>
      <c r="K177" s="126">
        <v>71.899999999999991</v>
      </c>
      <c r="L177" s="126">
        <v>81.900000000000006</v>
      </c>
      <c r="M177" s="126" t="s">
        <v>133</v>
      </c>
      <c r="N177" s="128" t="s">
        <v>133</v>
      </c>
      <c r="O177" s="126" t="s">
        <v>133</v>
      </c>
      <c r="P177" s="126" t="s">
        <v>133</v>
      </c>
      <c r="Q177" s="126" t="s">
        <v>133</v>
      </c>
      <c r="R177" s="126" t="s">
        <v>133</v>
      </c>
      <c r="S177" s="126" t="s">
        <v>133</v>
      </c>
      <c r="T177" s="126" t="s">
        <v>133</v>
      </c>
      <c r="U177" s="128" t="s">
        <v>133</v>
      </c>
      <c r="V177" s="126" t="s">
        <v>133</v>
      </c>
      <c r="W177" s="126" t="s">
        <v>133</v>
      </c>
      <c r="X177" s="126" t="s">
        <v>133</v>
      </c>
      <c r="Y177" s="126" t="s">
        <v>133</v>
      </c>
      <c r="Z177" s="126" t="s">
        <v>133</v>
      </c>
      <c r="AA177" s="126" t="s">
        <v>133</v>
      </c>
      <c r="AB177" s="128" t="s">
        <v>133</v>
      </c>
      <c r="AC177" s="126" t="s">
        <v>133</v>
      </c>
      <c r="AD177" s="126" t="s">
        <v>133</v>
      </c>
      <c r="AE177" s="126" t="s">
        <v>133</v>
      </c>
      <c r="AF177" s="126" t="s">
        <v>133</v>
      </c>
      <c r="AG177" s="126" t="s">
        <v>133</v>
      </c>
    </row>
    <row r="178" spans="1:33" x14ac:dyDescent="0.25">
      <c r="A178" t="s">
        <v>93</v>
      </c>
      <c r="B178" t="s">
        <v>34</v>
      </c>
      <c r="C178" t="s">
        <v>27</v>
      </c>
      <c r="D178" t="s">
        <v>682</v>
      </c>
      <c r="E178" s="128">
        <v>19885</v>
      </c>
      <c r="F178" s="126">
        <v>3.1</v>
      </c>
      <c r="G178" s="128">
        <v>19275</v>
      </c>
      <c r="H178" s="126">
        <v>8.6000000000000014</v>
      </c>
      <c r="I178" s="126">
        <v>14.6</v>
      </c>
      <c r="J178" s="126">
        <v>65.7</v>
      </c>
      <c r="K178" s="126">
        <v>73</v>
      </c>
      <c r="L178" s="126">
        <v>76.8</v>
      </c>
      <c r="M178" s="126" t="s">
        <v>133</v>
      </c>
      <c r="N178" s="128" t="s">
        <v>133</v>
      </c>
      <c r="O178" s="126" t="s">
        <v>133</v>
      </c>
      <c r="P178" s="126" t="s">
        <v>133</v>
      </c>
      <c r="Q178" s="126" t="s">
        <v>133</v>
      </c>
      <c r="R178" s="126" t="s">
        <v>133</v>
      </c>
      <c r="S178" s="126" t="s">
        <v>133</v>
      </c>
      <c r="T178" s="126" t="s">
        <v>133</v>
      </c>
      <c r="U178" s="128" t="s">
        <v>133</v>
      </c>
      <c r="V178" s="126" t="s">
        <v>133</v>
      </c>
      <c r="W178" s="126" t="s">
        <v>133</v>
      </c>
      <c r="X178" s="126" t="s">
        <v>133</v>
      </c>
      <c r="Y178" s="126" t="s">
        <v>133</v>
      </c>
      <c r="Z178" s="126" t="s">
        <v>133</v>
      </c>
      <c r="AA178" s="126" t="s">
        <v>133</v>
      </c>
      <c r="AB178" s="128" t="s">
        <v>133</v>
      </c>
      <c r="AC178" s="126" t="s">
        <v>133</v>
      </c>
      <c r="AD178" s="126" t="s">
        <v>133</v>
      </c>
      <c r="AE178" s="126" t="s">
        <v>133</v>
      </c>
      <c r="AF178" s="126" t="s">
        <v>133</v>
      </c>
      <c r="AG178" s="126" t="s">
        <v>133</v>
      </c>
    </row>
    <row r="179" spans="1:33" x14ac:dyDescent="0.25">
      <c r="A179" t="s">
        <v>93</v>
      </c>
      <c r="B179" t="s">
        <v>35</v>
      </c>
      <c r="C179" t="s">
        <v>27</v>
      </c>
      <c r="D179" t="s">
        <v>683</v>
      </c>
      <c r="E179" s="128">
        <v>12615</v>
      </c>
      <c r="F179" s="126">
        <v>3.6999999999999997</v>
      </c>
      <c r="G179" s="128">
        <v>12155</v>
      </c>
      <c r="H179" s="126">
        <v>6.9</v>
      </c>
      <c r="I179" s="126">
        <v>6.4</v>
      </c>
      <c r="J179" s="126">
        <v>70.7</v>
      </c>
      <c r="K179" s="126">
        <v>82.7</v>
      </c>
      <c r="L179" s="126">
        <v>86.7</v>
      </c>
      <c r="M179" s="126" t="s">
        <v>133</v>
      </c>
      <c r="N179" s="128" t="s">
        <v>133</v>
      </c>
      <c r="O179" s="126" t="s">
        <v>133</v>
      </c>
      <c r="P179" s="126" t="s">
        <v>133</v>
      </c>
      <c r="Q179" s="126" t="s">
        <v>133</v>
      </c>
      <c r="R179" s="126" t="s">
        <v>133</v>
      </c>
      <c r="S179" s="126" t="s">
        <v>133</v>
      </c>
      <c r="T179" s="126" t="s">
        <v>133</v>
      </c>
      <c r="U179" s="128" t="s">
        <v>133</v>
      </c>
      <c r="V179" s="126" t="s">
        <v>133</v>
      </c>
      <c r="W179" s="126" t="s">
        <v>133</v>
      </c>
      <c r="X179" s="126" t="s">
        <v>133</v>
      </c>
      <c r="Y179" s="126" t="s">
        <v>133</v>
      </c>
      <c r="Z179" s="126" t="s">
        <v>133</v>
      </c>
      <c r="AA179" s="126" t="s">
        <v>133</v>
      </c>
      <c r="AB179" s="128" t="s">
        <v>133</v>
      </c>
      <c r="AC179" s="126" t="s">
        <v>133</v>
      </c>
      <c r="AD179" s="126" t="s">
        <v>133</v>
      </c>
      <c r="AE179" s="126" t="s">
        <v>133</v>
      </c>
      <c r="AF179" s="126" t="s">
        <v>133</v>
      </c>
      <c r="AG179" s="126" t="s">
        <v>133</v>
      </c>
    </row>
    <row r="180" spans="1:33" x14ac:dyDescent="0.25">
      <c r="A180" t="s">
        <v>93</v>
      </c>
      <c r="B180" t="s">
        <v>36</v>
      </c>
      <c r="C180" t="s">
        <v>27</v>
      </c>
      <c r="D180" t="s">
        <v>684</v>
      </c>
      <c r="E180" s="128">
        <v>2770</v>
      </c>
      <c r="F180" s="126">
        <v>4.3000000000000007</v>
      </c>
      <c r="G180" s="128">
        <v>2650</v>
      </c>
      <c r="H180" s="126">
        <v>10.7</v>
      </c>
      <c r="I180" s="126">
        <v>8.5</v>
      </c>
      <c r="J180" s="126">
        <v>50.3</v>
      </c>
      <c r="K180" s="126">
        <v>71</v>
      </c>
      <c r="L180" s="126">
        <v>80.800000000000011</v>
      </c>
      <c r="M180" s="126" t="s">
        <v>133</v>
      </c>
      <c r="N180" s="128" t="s">
        <v>133</v>
      </c>
      <c r="O180" s="126" t="s">
        <v>133</v>
      </c>
      <c r="P180" s="126" t="s">
        <v>133</v>
      </c>
      <c r="Q180" s="126" t="s">
        <v>133</v>
      </c>
      <c r="R180" s="126" t="s">
        <v>133</v>
      </c>
      <c r="S180" s="126" t="s">
        <v>133</v>
      </c>
      <c r="T180" s="126" t="s">
        <v>133</v>
      </c>
      <c r="U180" s="128" t="s">
        <v>133</v>
      </c>
      <c r="V180" s="126" t="s">
        <v>133</v>
      </c>
      <c r="W180" s="126" t="s">
        <v>133</v>
      </c>
      <c r="X180" s="126" t="s">
        <v>133</v>
      </c>
      <c r="Y180" s="126" t="s">
        <v>133</v>
      </c>
      <c r="Z180" s="126" t="s">
        <v>133</v>
      </c>
      <c r="AA180" s="126" t="s">
        <v>133</v>
      </c>
      <c r="AB180" s="128" t="s">
        <v>133</v>
      </c>
      <c r="AC180" s="126" t="s">
        <v>133</v>
      </c>
      <c r="AD180" s="126" t="s">
        <v>133</v>
      </c>
      <c r="AE180" s="126" t="s">
        <v>133</v>
      </c>
      <c r="AF180" s="126" t="s">
        <v>133</v>
      </c>
      <c r="AG180" s="126" t="s">
        <v>133</v>
      </c>
    </row>
    <row r="181" spans="1:33" x14ac:dyDescent="0.25">
      <c r="A181" t="s">
        <v>93</v>
      </c>
      <c r="B181" t="s">
        <v>37</v>
      </c>
      <c r="C181" t="s">
        <v>27</v>
      </c>
      <c r="D181" t="s">
        <v>685</v>
      </c>
      <c r="E181" s="128">
        <v>1390</v>
      </c>
      <c r="F181" s="126">
        <v>3</v>
      </c>
      <c r="G181" s="128">
        <v>1350</v>
      </c>
      <c r="H181" s="126">
        <v>5.4</v>
      </c>
      <c r="I181" s="126">
        <v>8.7999999999999989</v>
      </c>
      <c r="J181" s="126">
        <v>70.300000000000011</v>
      </c>
      <c r="K181" s="126">
        <v>78.8</v>
      </c>
      <c r="L181" s="126">
        <v>85.8</v>
      </c>
      <c r="M181" s="126" t="s">
        <v>133</v>
      </c>
      <c r="N181" s="128" t="s">
        <v>133</v>
      </c>
      <c r="O181" s="126" t="s">
        <v>133</v>
      </c>
      <c r="P181" s="126" t="s">
        <v>133</v>
      </c>
      <c r="Q181" s="126" t="s">
        <v>133</v>
      </c>
      <c r="R181" s="126" t="s">
        <v>133</v>
      </c>
      <c r="S181" s="126" t="s">
        <v>133</v>
      </c>
      <c r="T181" s="126" t="s">
        <v>133</v>
      </c>
      <c r="U181" s="128" t="s">
        <v>133</v>
      </c>
      <c r="V181" s="126" t="s">
        <v>133</v>
      </c>
      <c r="W181" s="126" t="s">
        <v>133</v>
      </c>
      <c r="X181" s="126" t="s">
        <v>133</v>
      </c>
      <c r="Y181" s="126" t="s">
        <v>133</v>
      </c>
      <c r="Z181" s="126" t="s">
        <v>133</v>
      </c>
      <c r="AA181" s="126" t="s">
        <v>133</v>
      </c>
      <c r="AB181" s="128" t="s">
        <v>133</v>
      </c>
      <c r="AC181" s="126" t="s">
        <v>133</v>
      </c>
      <c r="AD181" s="126" t="s">
        <v>133</v>
      </c>
      <c r="AE181" s="126" t="s">
        <v>133</v>
      </c>
      <c r="AF181" s="126" t="s">
        <v>133</v>
      </c>
      <c r="AG181" s="126" t="s">
        <v>133</v>
      </c>
    </row>
    <row r="182" spans="1:33" x14ac:dyDescent="0.25">
      <c r="A182" t="s">
        <v>92</v>
      </c>
      <c r="B182">
        <v>1</v>
      </c>
      <c r="C182" t="s">
        <v>27</v>
      </c>
      <c r="D182" t="s">
        <v>686</v>
      </c>
      <c r="E182" s="128">
        <v>4085</v>
      </c>
      <c r="F182" s="126">
        <v>0.8</v>
      </c>
      <c r="G182" s="128">
        <v>4050</v>
      </c>
      <c r="H182" s="126">
        <v>2.8000000000000003</v>
      </c>
      <c r="I182" s="126">
        <v>10.6</v>
      </c>
      <c r="J182" s="126">
        <v>71.399999999999991</v>
      </c>
      <c r="K182" s="126">
        <v>80.5</v>
      </c>
      <c r="L182" s="126">
        <v>86.7</v>
      </c>
      <c r="M182" s="126" t="s">
        <v>133</v>
      </c>
      <c r="N182" s="128" t="s">
        <v>133</v>
      </c>
      <c r="O182" s="126" t="s">
        <v>133</v>
      </c>
      <c r="P182" s="126" t="s">
        <v>133</v>
      </c>
      <c r="Q182" s="126" t="s">
        <v>133</v>
      </c>
      <c r="R182" s="126" t="s">
        <v>133</v>
      </c>
      <c r="S182" s="126" t="s">
        <v>133</v>
      </c>
      <c r="T182" s="126" t="s">
        <v>133</v>
      </c>
      <c r="U182" s="128" t="s">
        <v>133</v>
      </c>
      <c r="V182" s="126" t="s">
        <v>133</v>
      </c>
      <c r="W182" s="126" t="s">
        <v>133</v>
      </c>
      <c r="X182" s="126" t="s">
        <v>133</v>
      </c>
      <c r="Y182" s="126" t="s">
        <v>133</v>
      </c>
      <c r="Z182" s="126" t="s">
        <v>133</v>
      </c>
      <c r="AA182" s="126" t="s">
        <v>133</v>
      </c>
      <c r="AB182" s="128" t="s">
        <v>133</v>
      </c>
      <c r="AC182" s="126" t="s">
        <v>133</v>
      </c>
      <c r="AD182" s="126" t="s">
        <v>133</v>
      </c>
      <c r="AE182" s="126" t="s">
        <v>133</v>
      </c>
      <c r="AF182" s="126" t="s">
        <v>133</v>
      </c>
      <c r="AG182" s="126" t="s">
        <v>133</v>
      </c>
    </row>
    <row r="183" spans="1:33" x14ac:dyDescent="0.25">
      <c r="A183" t="s">
        <v>92</v>
      </c>
      <c r="B183">
        <v>2</v>
      </c>
      <c r="C183" t="s">
        <v>27</v>
      </c>
      <c r="D183" t="s">
        <v>687</v>
      </c>
      <c r="E183" s="128">
        <v>22875</v>
      </c>
      <c r="F183" s="126">
        <v>2.4</v>
      </c>
      <c r="G183" s="128">
        <v>22320</v>
      </c>
      <c r="H183" s="126">
        <v>7.2000000000000011</v>
      </c>
      <c r="I183" s="126">
        <v>8.4</v>
      </c>
      <c r="J183" s="126">
        <v>58.099999999999994</v>
      </c>
      <c r="K183" s="126">
        <v>77.900000000000006</v>
      </c>
      <c r="L183" s="126">
        <v>84.5</v>
      </c>
      <c r="M183" s="126" t="s">
        <v>133</v>
      </c>
      <c r="N183" s="128" t="s">
        <v>133</v>
      </c>
      <c r="O183" s="126" t="s">
        <v>133</v>
      </c>
      <c r="P183" s="126" t="s">
        <v>133</v>
      </c>
      <c r="Q183" s="126" t="s">
        <v>133</v>
      </c>
      <c r="R183" s="126" t="s">
        <v>133</v>
      </c>
      <c r="S183" s="126" t="s">
        <v>133</v>
      </c>
      <c r="T183" s="126" t="s">
        <v>133</v>
      </c>
      <c r="U183" s="128" t="s">
        <v>133</v>
      </c>
      <c r="V183" s="126" t="s">
        <v>133</v>
      </c>
      <c r="W183" s="126" t="s">
        <v>133</v>
      </c>
      <c r="X183" s="126" t="s">
        <v>133</v>
      </c>
      <c r="Y183" s="126" t="s">
        <v>133</v>
      </c>
      <c r="Z183" s="126" t="s">
        <v>133</v>
      </c>
      <c r="AA183" s="126" t="s">
        <v>133</v>
      </c>
      <c r="AB183" s="128" t="s">
        <v>133</v>
      </c>
      <c r="AC183" s="126" t="s">
        <v>133</v>
      </c>
      <c r="AD183" s="126" t="s">
        <v>133</v>
      </c>
      <c r="AE183" s="126" t="s">
        <v>133</v>
      </c>
      <c r="AF183" s="126" t="s">
        <v>133</v>
      </c>
      <c r="AG183" s="126" t="s">
        <v>133</v>
      </c>
    </row>
    <row r="184" spans="1:33" x14ac:dyDescent="0.25">
      <c r="A184" t="s">
        <v>92</v>
      </c>
      <c r="B184">
        <v>3</v>
      </c>
      <c r="C184" t="s">
        <v>27</v>
      </c>
      <c r="D184" t="s">
        <v>688</v>
      </c>
      <c r="E184" s="128">
        <v>17625</v>
      </c>
      <c r="F184" s="126">
        <v>0.6</v>
      </c>
      <c r="G184" s="128">
        <v>17530</v>
      </c>
      <c r="H184" s="126">
        <v>6.2</v>
      </c>
      <c r="I184" s="126">
        <v>10.5</v>
      </c>
      <c r="J184" s="126">
        <v>52.900000000000006</v>
      </c>
      <c r="K184" s="126">
        <v>72.599999999999994</v>
      </c>
      <c r="L184" s="126">
        <v>83.399999999999991</v>
      </c>
      <c r="M184" s="126" t="s">
        <v>133</v>
      </c>
      <c r="N184" s="128" t="s">
        <v>133</v>
      </c>
      <c r="O184" s="126" t="s">
        <v>133</v>
      </c>
      <c r="P184" s="126" t="s">
        <v>133</v>
      </c>
      <c r="Q184" s="126" t="s">
        <v>133</v>
      </c>
      <c r="R184" s="126" t="s">
        <v>133</v>
      </c>
      <c r="S184" s="126" t="s">
        <v>133</v>
      </c>
      <c r="T184" s="126" t="s">
        <v>133</v>
      </c>
      <c r="U184" s="128" t="s">
        <v>133</v>
      </c>
      <c r="V184" s="126" t="s">
        <v>133</v>
      </c>
      <c r="W184" s="126" t="s">
        <v>133</v>
      </c>
      <c r="X184" s="126" t="s">
        <v>133</v>
      </c>
      <c r="Y184" s="126" t="s">
        <v>133</v>
      </c>
      <c r="Z184" s="126" t="s">
        <v>133</v>
      </c>
      <c r="AA184" s="126" t="s">
        <v>133</v>
      </c>
      <c r="AB184" s="128" t="s">
        <v>133</v>
      </c>
      <c r="AC184" s="126" t="s">
        <v>133</v>
      </c>
      <c r="AD184" s="126" t="s">
        <v>133</v>
      </c>
      <c r="AE184" s="126" t="s">
        <v>133</v>
      </c>
      <c r="AF184" s="126" t="s">
        <v>133</v>
      </c>
      <c r="AG184" s="126" t="s">
        <v>133</v>
      </c>
    </row>
    <row r="185" spans="1:33" x14ac:dyDescent="0.25">
      <c r="A185" t="s">
        <v>92</v>
      </c>
      <c r="B185">
        <v>4</v>
      </c>
      <c r="C185" t="s">
        <v>27</v>
      </c>
      <c r="D185" t="s">
        <v>689</v>
      </c>
      <c r="E185" s="128">
        <v>445</v>
      </c>
      <c r="F185" s="126">
        <v>1.0999999999999999</v>
      </c>
      <c r="G185" s="128">
        <v>440</v>
      </c>
      <c r="H185" s="126">
        <v>8.2000000000000011</v>
      </c>
      <c r="I185" s="126">
        <v>8.2000000000000011</v>
      </c>
      <c r="J185" s="126">
        <v>73.5</v>
      </c>
      <c r="K185" s="126">
        <v>80.400000000000006</v>
      </c>
      <c r="L185" s="126">
        <v>83.6</v>
      </c>
      <c r="M185" s="126" t="s">
        <v>133</v>
      </c>
      <c r="N185" s="128" t="s">
        <v>133</v>
      </c>
      <c r="O185" s="126" t="s">
        <v>133</v>
      </c>
      <c r="P185" s="126" t="s">
        <v>133</v>
      </c>
      <c r="Q185" s="126" t="s">
        <v>133</v>
      </c>
      <c r="R185" s="126" t="s">
        <v>133</v>
      </c>
      <c r="S185" s="126" t="s">
        <v>133</v>
      </c>
      <c r="T185" s="126" t="s">
        <v>133</v>
      </c>
      <c r="U185" s="128" t="s">
        <v>133</v>
      </c>
      <c r="V185" s="126" t="s">
        <v>133</v>
      </c>
      <c r="W185" s="126" t="s">
        <v>133</v>
      </c>
      <c r="X185" s="126" t="s">
        <v>133</v>
      </c>
      <c r="Y185" s="126" t="s">
        <v>133</v>
      </c>
      <c r="Z185" s="126" t="s">
        <v>133</v>
      </c>
      <c r="AA185" s="126" t="s">
        <v>133</v>
      </c>
      <c r="AB185" s="128" t="s">
        <v>133</v>
      </c>
      <c r="AC185" s="126" t="s">
        <v>133</v>
      </c>
      <c r="AD185" s="126" t="s">
        <v>133</v>
      </c>
      <c r="AE185" s="126" t="s">
        <v>133</v>
      </c>
      <c r="AF185" s="126" t="s">
        <v>133</v>
      </c>
      <c r="AG185" s="126" t="s">
        <v>133</v>
      </c>
    </row>
    <row r="186" spans="1:33" x14ac:dyDescent="0.25">
      <c r="A186" t="s">
        <v>92</v>
      </c>
      <c r="B186">
        <v>5</v>
      </c>
      <c r="C186" t="s">
        <v>27</v>
      </c>
      <c r="D186" t="s">
        <v>690</v>
      </c>
      <c r="E186" s="128">
        <v>1410</v>
      </c>
      <c r="F186" s="126">
        <v>0.4</v>
      </c>
      <c r="G186" s="128">
        <v>1405</v>
      </c>
      <c r="H186" s="126">
        <v>8.7000000000000011</v>
      </c>
      <c r="I186" s="126">
        <v>11.8</v>
      </c>
      <c r="J186" s="126">
        <v>62.6</v>
      </c>
      <c r="K186" s="126">
        <v>73.8</v>
      </c>
      <c r="L186" s="126">
        <v>79.600000000000009</v>
      </c>
      <c r="M186" s="126" t="s">
        <v>133</v>
      </c>
      <c r="N186" s="128" t="s">
        <v>133</v>
      </c>
      <c r="O186" s="126" t="s">
        <v>133</v>
      </c>
      <c r="P186" s="126" t="s">
        <v>133</v>
      </c>
      <c r="Q186" s="126" t="s">
        <v>133</v>
      </c>
      <c r="R186" s="126" t="s">
        <v>133</v>
      </c>
      <c r="S186" s="126" t="s">
        <v>133</v>
      </c>
      <c r="T186" s="126" t="s">
        <v>133</v>
      </c>
      <c r="U186" s="128" t="s">
        <v>133</v>
      </c>
      <c r="V186" s="126" t="s">
        <v>133</v>
      </c>
      <c r="W186" s="126" t="s">
        <v>133</v>
      </c>
      <c r="X186" s="126" t="s">
        <v>133</v>
      </c>
      <c r="Y186" s="126" t="s">
        <v>133</v>
      </c>
      <c r="Z186" s="126" t="s">
        <v>133</v>
      </c>
      <c r="AA186" s="126" t="s">
        <v>133</v>
      </c>
      <c r="AB186" s="128" t="s">
        <v>133</v>
      </c>
      <c r="AC186" s="126" t="s">
        <v>133</v>
      </c>
      <c r="AD186" s="126" t="s">
        <v>133</v>
      </c>
      <c r="AE186" s="126" t="s">
        <v>133</v>
      </c>
      <c r="AF186" s="126" t="s">
        <v>133</v>
      </c>
      <c r="AG186" s="126" t="s">
        <v>133</v>
      </c>
    </row>
    <row r="187" spans="1:33" x14ac:dyDescent="0.25">
      <c r="A187" t="s">
        <v>92</v>
      </c>
      <c r="B187">
        <v>6</v>
      </c>
      <c r="C187" t="s">
        <v>27</v>
      </c>
      <c r="D187" t="s">
        <v>691</v>
      </c>
      <c r="E187" s="128">
        <v>4940</v>
      </c>
      <c r="F187" s="126">
        <v>0.5</v>
      </c>
      <c r="G187" s="128">
        <v>4915</v>
      </c>
      <c r="H187" s="126">
        <v>6.5</v>
      </c>
      <c r="I187" s="126">
        <v>9.3000000000000007</v>
      </c>
      <c r="J187" s="126">
        <v>53.900000000000006</v>
      </c>
      <c r="K187" s="126">
        <v>73.599999999999994</v>
      </c>
      <c r="L187" s="126">
        <v>84.2</v>
      </c>
      <c r="M187" s="126" t="s">
        <v>133</v>
      </c>
      <c r="N187" s="128" t="s">
        <v>133</v>
      </c>
      <c r="O187" s="126" t="s">
        <v>133</v>
      </c>
      <c r="P187" s="126" t="s">
        <v>133</v>
      </c>
      <c r="Q187" s="126" t="s">
        <v>133</v>
      </c>
      <c r="R187" s="126" t="s">
        <v>133</v>
      </c>
      <c r="S187" s="126" t="s">
        <v>133</v>
      </c>
      <c r="T187" s="126" t="s">
        <v>133</v>
      </c>
      <c r="U187" s="128" t="s">
        <v>133</v>
      </c>
      <c r="V187" s="126" t="s">
        <v>133</v>
      </c>
      <c r="W187" s="126" t="s">
        <v>133</v>
      </c>
      <c r="X187" s="126" t="s">
        <v>133</v>
      </c>
      <c r="Y187" s="126" t="s">
        <v>133</v>
      </c>
      <c r="Z187" s="126" t="s">
        <v>133</v>
      </c>
      <c r="AA187" s="126" t="s">
        <v>133</v>
      </c>
      <c r="AB187" s="128" t="s">
        <v>133</v>
      </c>
      <c r="AC187" s="126" t="s">
        <v>133</v>
      </c>
      <c r="AD187" s="126" t="s">
        <v>133</v>
      </c>
      <c r="AE187" s="126" t="s">
        <v>133</v>
      </c>
      <c r="AF187" s="126" t="s">
        <v>133</v>
      </c>
      <c r="AG187" s="126" t="s">
        <v>133</v>
      </c>
    </row>
    <row r="188" spans="1:33" x14ac:dyDescent="0.25">
      <c r="A188" t="s">
        <v>92</v>
      </c>
      <c r="B188">
        <v>7</v>
      </c>
      <c r="C188" t="s">
        <v>27</v>
      </c>
      <c r="D188" t="s">
        <v>692</v>
      </c>
      <c r="E188" s="128">
        <v>2335</v>
      </c>
      <c r="F188" s="126">
        <v>0.70000000000000007</v>
      </c>
      <c r="G188" s="128">
        <v>2315</v>
      </c>
      <c r="H188" s="126">
        <v>5.9</v>
      </c>
      <c r="I188" s="126">
        <v>7.6</v>
      </c>
      <c r="J188" s="126">
        <v>58.8</v>
      </c>
      <c r="K188" s="126">
        <v>78.100000000000009</v>
      </c>
      <c r="L188" s="126">
        <v>86.5</v>
      </c>
      <c r="M188" s="126" t="s">
        <v>133</v>
      </c>
      <c r="N188" s="128" t="s">
        <v>133</v>
      </c>
      <c r="O188" s="126" t="s">
        <v>133</v>
      </c>
      <c r="P188" s="126" t="s">
        <v>133</v>
      </c>
      <c r="Q188" s="126" t="s">
        <v>133</v>
      </c>
      <c r="R188" s="126" t="s">
        <v>133</v>
      </c>
      <c r="S188" s="126" t="s">
        <v>133</v>
      </c>
      <c r="T188" s="126" t="s">
        <v>133</v>
      </c>
      <c r="U188" s="128" t="s">
        <v>133</v>
      </c>
      <c r="V188" s="126" t="s">
        <v>133</v>
      </c>
      <c r="W188" s="126" t="s">
        <v>133</v>
      </c>
      <c r="X188" s="126" t="s">
        <v>133</v>
      </c>
      <c r="Y188" s="126" t="s">
        <v>133</v>
      </c>
      <c r="Z188" s="126" t="s">
        <v>133</v>
      </c>
      <c r="AA188" s="126" t="s">
        <v>133</v>
      </c>
      <c r="AB188" s="128" t="s">
        <v>133</v>
      </c>
      <c r="AC188" s="126" t="s">
        <v>133</v>
      </c>
      <c r="AD188" s="126" t="s">
        <v>133</v>
      </c>
      <c r="AE188" s="126" t="s">
        <v>133</v>
      </c>
      <c r="AF188" s="126" t="s">
        <v>133</v>
      </c>
      <c r="AG188" s="126" t="s">
        <v>133</v>
      </c>
    </row>
    <row r="189" spans="1:33" x14ac:dyDescent="0.25">
      <c r="A189" t="s">
        <v>92</v>
      </c>
      <c r="B189">
        <v>8</v>
      </c>
      <c r="C189" t="s">
        <v>27</v>
      </c>
      <c r="D189" t="s">
        <v>693</v>
      </c>
      <c r="E189" s="128">
        <v>1650</v>
      </c>
      <c r="F189" s="126">
        <v>1.2</v>
      </c>
      <c r="G189" s="128">
        <v>1630</v>
      </c>
      <c r="H189" s="126">
        <v>9.6</v>
      </c>
      <c r="I189" s="126">
        <v>14.100000000000001</v>
      </c>
      <c r="J189" s="126">
        <v>64.7</v>
      </c>
      <c r="K189" s="126">
        <v>72</v>
      </c>
      <c r="L189" s="126">
        <v>76.3</v>
      </c>
      <c r="M189" s="126" t="s">
        <v>133</v>
      </c>
      <c r="N189" s="128" t="s">
        <v>133</v>
      </c>
      <c r="O189" s="126" t="s">
        <v>133</v>
      </c>
      <c r="P189" s="126" t="s">
        <v>133</v>
      </c>
      <c r="Q189" s="126" t="s">
        <v>133</v>
      </c>
      <c r="R189" s="126" t="s">
        <v>133</v>
      </c>
      <c r="S189" s="126" t="s">
        <v>133</v>
      </c>
      <c r="T189" s="126" t="s">
        <v>133</v>
      </c>
      <c r="U189" s="128" t="s">
        <v>133</v>
      </c>
      <c r="V189" s="126" t="s">
        <v>133</v>
      </c>
      <c r="W189" s="126" t="s">
        <v>133</v>
      </c>
      <c r="X189" s="126" t="s">
        <v>133</v>
      </c>
      <c r="Y189" s="126" t="s">
        <v>133</v>
      </c>
      <c r="Z189" s="126" t="s">
        <v>133</v>
      </c>
      <c r="AA189" s="126" t="s">
        <v>133</v>
      </c>
      <c r="AB189" s="128" t="s">
        <v>133</v>
      </c>
      <c r="AC189" s="126" t="s">
        <v>133</v>
      </c>
      <c r="AD189" s="126" t="s">
        <v>133</v>
      </c>
      <c r="AE189" s="126" t="s">
        <v>133</v>
      </c>
      <c r="AF189" s="126" t="s">
        <v>133</v>
      </c>
      <c r="AG189" s="126" t="s">
        <v>133</v>
      </c>
    </row>
    <row r="190" spans="1:33" x14ac:dyDescent="0.25">
      <c r="A190" t="s">
        <v>92</v>
      </c>
      <c r="B190">
        <v>9</v>
      </c>
      <c r="C190" t="s">
        <v>27</v>
      </c>
      <c r="D190" t="s">
        <v>694</v>
      </c>
      <c r="E190" s="128">
        <v>1880</v>
      </c>
      <c r="F190" s="126">
        <v>1.5</v>
      </c>
      <c r="G190" s="128">
        <v>1855</v>
      </c>
      <c r="H190" s="126">
        <v>9.4</v>
      </c>
      <c r="I190" s="126">
        <v>9.6</v>
      </c>
      <c r="J190" s="126">
        <v>63.7</v>
      </c>
      <c r="K190" s="126">
        <v>74.2</v>
      </c>
      <c r="L190" s="126">
        <v>80.900000000000006</v>
      </c>
      <c r="M190" s="126" t="s">
        <v>133</v>
      </c>
      <c r="N190" s="128" t="s">
        <v>133</v>
      </c>
      <c r="O190" s="126" t="s">
        <v>133</v>
      </c>
      <c r="P190" s="126" t="s">
        <v>133</v>
      </c>
      <c r="Q190" s="126" t="s">
        <v>133</v>
      </c>
      <c r="R190" s="126" t="s">
        <v>133</v>
      </c>
      <c r="S190" s="126" t="s">
        <v>133</v>
      </c>
      <c r="T190" s="126" t="s">
        <v>133</v>
      </c>
      <c r="U190" s="128" t="s">
        <v>133</v>
      </c>
      <c r="V190" s="126" t="s">
        <v>133</v>
      </c>
      <c r="W190" s="126" t="s">
        <v>133</v>
      </c>
      <c r="X190" s="126" t="s">
        <v>133</v>
      </c>
      <c r="Y190" s="126" t="s">
        <v>133</v>
      </c>
      <c r="Z190" s="126" t="s">
        <v>133</v>
      </c>
      <c r="AA190" s="126" t="s">
        <v>133</v>
      </c>
      <c r="AB190" s="128" t="s">
        <v>133</v>
      </c>
      <c r="AC190" s="126" t="s">
        <v>133</v>
      </c>
      <c r="AD190" s="126" t="s">
        <v>133</v>
      </c>
      <c r="AE190" s="126" t="s">
        <v>133</v>
      </c>
      <c r="AF190" s="126" t="s">
        <v>133</v>
      </c>
      <c r="AG190" s="126" t="s">
        <v>133</v>
      </c>
    </row>
    <row r="191" spans="1:33" x14ac:dyDescent="0.25">
      <c r="A191" t="s">
        <v>92</v>
      </c>
      <c r="B191" t="s">
        <v>28</v>
      </c>
      <c r="C191" t="s">
        <v>27</v>
      </c>
      <c r="D191" t="s">
        <v>695</v>
      </c>
      <c r="E191" s="128">
        <v>1775</v>
      </c>
      <c r="F191" s="126">
        <v>1.6</v>
      </c>
      <c r="G191" s="128">
        <v>1745</v>
      </c>
      <c r="H191" s="126">
        <v>8.1</v>
      </c>
      <c r="I191" s="126">
        <v>10.9</v>
      </c>
      <c r="J191" s="126">
        <v>57.2</v>
      </c>
      <c r="K191" s="126">
        <v>69.7</v>
      </c>
      <c r="L191" s="126">
        <v>81</v>
      </c>
      <c r="M191" s="126" t="s">
        <v>133</v>
      </c>
      <c r="N191" s="128" t="s">
        <v>133</v>
      </c>
      <c r="O191" s="126" t="s">
        <v>133</v>
      </c>
      <c r="P191" s="126" t="s">
        <v>133</v>
      </c>
      <c r="Q191" s="126" t="s">
        <v>133</v>
      </c>
      <c r="R191" s="126" t="s">
        <v>133</v>
      </c>
      <c r="S191" s="126" t="s">
        <v>133</v>
      </c>
      <c r="T191" s="126" t="s">
        <v>133</v>
      </c>
      <c r="U191" s="128" t="s">
        <v>133</v>
      </c>
      <c r="V191" s="126" t="s">
        <v>133</v>
      </c>
      <c r="W191" s="126" t="s">
        <v>133</v>
      </c>
      <c r="X191" s="126" t="s">
        <v>133</v>
      </c>
      <c r="Y191" s="126" t="s">
        <v>133</v>
      </c>
      <c r="Z191" s="126" t="s">
        <v>133</v>
      </c>
      <c r="AA191" s="126" t="s">
        <v>133</v>
      </c>
      <c r="AB191" s="128" t="s">
        <v>133</v>
      </c>
      <c r="AC191" s="126" t="s">
        <v>133</v>
      </c>
      <c r="AD191" s="126" t="s">
        <v>133</v>
      </c>
      <c r="AE191" s="126" t="s">
        <v>133</v>
      </c>
      <c r="AF191" s="126" t="s">
        <v>133</v>
      </c>
      <c r="AG191" s="126" t="s">
        <v>133</v>
      </c>
    </row>
    <row r="192" spans="1:33" x14ac:dyDescent="0.25">
      <c r="A192" t="s">
        <v>92</v>
      </c>
      <c r="B192" t="s">
        <v>29</v>
      </c>
      <c r="C192" t="s">
        <v>27</v>
      </c>
      <c r="D192" t="s">
        <v>696</v>
      </c>
      <c r="E192" s="128">
        <v>16875</v>
      </c>
      <c r="F192" s="126">
        <v>0.90000000000000013</v>
      </c>
      <c r="G192" s="128">
        <v>16730</v>
      </c>
      <c r="H192" s="126">
        <v>6.6000000000000005</v>
      </c>
      <c r="I192" s="126">
        <v>11.4</v>
      </c>
      <c r="J192" s="126">
        <v>61.8</v>
      </c>
      <c r="K192" s="126">
        <v>76.5</v>
      </c>
      <c r="L192" s="126">
        <v>81.900000000000006</v>
      </c>
      <c r="M192" s="126" t="s">
        <v>133</v>
      </c>
      <c r="N192" s="128" t="s">
        <v>133</v>
      </c>
      <c r="O192" s="126" t="s">
        <v>133</v>
      </c>
      <c r="P192" s="126" t="s">
        <v>133</v>
      </c>
      <c r="Q192" s="126" t="s">
        <v>133</v>
      </c>
      <c r="R192" s="126" t="s">
        <v>133</v>
      </c>
      <c r="S192" s="126" t="s">
        <v>133</v>
      </c>
      <c r="T192" s="126" t="s">
        <v>133</v>
      </c>
      <c r="U192" s="128" t="s">
        <v>133</v>
      </c>
      <c r="V192" s="126" t="s">
        <v>133</v>
      </c>
      <c r="W192" s="126" t="s">
        <v>133</v>
      </c>
      <c r="X192" s="126" t="s">
        <v>133</v>
      </c>
      <c r="Y192" s="126" t="s">
        <v>133</v>
      </c>
      <c r="Z192" s="126" t="s">
        <v>133</v>
      </c>
      <c r="AA192" s="126" t="s">
        <v>133</v>
      </c>
      <c r="AB192" s="128" t="s">
        <v>133</v>
      </c>
      <c r="AC192" s="126" t="s">
        <v>133</v>
      </c>
      <c r="AD192" s="126" t="s">
        <v>133</v>
      </c>
      <c r="AE192" s="126" t="s">
        <v>133</v>
      </c>
      <c r="AF192" s="126" t="s">
        <v>133</v>
      </c>
      <c r="AG192" s="126" t="s">
        <v>133</v>
      </c>
    </row>
    <row r="193" spans="1:33" x14ac:dyDescent="0.25">
      <c r="A193" t="s">
        <v>92</v>
      </c>
      <c r="B193" t="s">
        <v>30</v>
      </c>
      <c r="C193" t="s">
        <v>27</v>
      </c>
      <c r="D193" t="s">
        <v>697</v>
      </c>
      <c r="E193" s="128">
        <v>7235</v>
      </c>
      <c r="F193" s="126">
        <v>0.70000000000000007</v>
      </c>
      <c r="G193" s="128">
        <v>7180</v>
      </c>
      <c r="H193" s="126">
        <v>7.3999999999999995</v>
      </c>
      <c r="I193" s="126">
        <v>13.100000000000001</v>
      </c>
      <c r="J193" s="126">
        <v>61.199999999999996</v>
      </c>
      <c r="K193" s="126">
        <v>73.599999999999994</v>
      </c>
      <c r="L193" s="126">
        <v>79.5</v>
      </c>
      <c r="M193" s="126" t="s">
        <v>133</v>
      </c>
      <c r="N193" s="128" t="s">
        <v>133</v>
      </c>
      <c r="O193" s="126" t="s">
        <v>133</v>
      </c>
      <c r="P193" s="126" t="s">
        <v>133</v>
      </c>
      <c r="Q193" s="126" t="s">
        <v>133</v>
      </c>
      <c r="R193" s="126" t="s">
        <v>133</v>
      </c>
      <c r="S193" s="126" t="s">
        <v>133</v>
      </c>
      <c r="T193" s="126" t="s">
        <v>133</v>
      </c>
      <c r="U193" s="128" t="s">
        <v>133</v>
      </c>
      <c r="V193" s="126" t="s">
        <v>133</v>
      </c>
      <c r="W193" s="126" t="s">
        <v>133</v>
      </c>
      <c r="X193" s="126" t="s">
        <v>133</v>
      </c>
      <c r="Y193" s="126" t="s">
        <v>133</v>
      </c>
      <c r="Z193" s="126" t="s">
        <v>133</v>
      </c>
      <c r="AA193" s="126" t="s">
        <v>133</v>
      </c>
      <c r="AB193" s="128" t="s">
        <v>133</v>
      </c>
      <c r="AC193" s="126" t="s">
        <v>133</v>
      </c>
      <c r="AD193" s="126" t="s">
        <v>133</v>
      </c>
      <c r="AE193" s="126" t="s">
        <v>133</v>
      </c>
      <c r="AF193" s="126" t="s">
        <v>133</v>
      </c>
      <c r="AG193" s="126" t="s">
        <v>133</v>
      </c>
    </row>
    <row r="194" spans="1:33" x14ac:dyDescent="0.25">
      <c r="A194" t="s">
        <v>92</v>
      </c>
      <c r="B194" t="s">
        <v>31</v>
      </c>
      <c r="C194" t="s">
        <v>27</v>
      </c>
      <c r="D194" t="s">
        <v>698</v>
      </c>
      <c r="E194" s="128">
        <v>16000</v>
      </c>
      <c r="F194" s="126">
        <v>1.5</v>
      </c>
      <c r="G194" s="128">
        <v>15770</v>
      </c>
      <c r="H194" s="126">
        <v>7.6</v>
      </c>
      <c r="I194" s="126">
        <v>12.6</v>
      </c>
      <c r="J194" s="126">
        <v>71.899999999999991</v>
      </c>
      <c r="K194" s="126">
        <v>76.900000000000006</v>
      </c>
      <c r="L194" s="126">
        <v>79.800000000000011</v>
      </c>
      <c r="M194" s="126" t="s">
        <v>133</v>
      </c>
      <c r="N194" s="128" t="s">
        <v>133</v>
      </c>
      <c r="O194" s="126" t="s">
        <v>133</v>
      </c>
      <c r="P194" s="126" t="s">
        <v>133</v>
      </c>
      <c r="Q194" s="126" t="s">
        <v>133</v>
      </c>
      <c r="R194" s="126" t="s">
        <v>133</v>
      </c>
      <c r="S194" s="126" t="s">
        <v>133</v>
      </c>
      <c r="T194" s="126" t="s">
        <v>133</v>
      </c>
      <c r="U194" s="128" t="s">
        <v>133</v>
      </c>
      <c r="V194" s="126" t="s">
        <v>133</v>
      </c>
      <c r="W194" s="126" t="s">
        <v>133</v>
      </c>
      <c r="X194" s="126" t="s">
        <v>133</v>
      </c>
      <c r="Y194" s="126" t="s">
        <v>133</v>
      </c>
      <c r="Z194" s="126" t="s">
        <v>133</v>
      </c>
      <c r="AA194" s="126" t="s">
        <v>133</v>
      </c>
      <c r="AB194" s="128" t="s">
        <v>133</v>
      </c>
      <c r="AC194" s="126" t="s">
        <v>133</v>
      </c>
      <c r="AD194" s="126" t="s">
        <v>133</v>
      </c>
      <c r="AE194" s="126" t="s">
        <v>133</v>
      </c>
      <c r="AF194" s="126" t="s">
        <v>133</v>
      </c>
      <c r="AG194" s="126" t="s">
        <v>133</v>
      </c>
    </row>
    <row r="195" spans="1:33" x14ac:dyDescent="0.25">
      <c r="A195" t="s">
        <v>92</v>
      </c>
      <c r="B195" t="s">
        <v>32</v>
      </c>
      <c r="C195" t="s">
        <v>27</v>
      </c>
      <c r="D195" t="s">
        <v>699</v>
      </c>
      <c r="E195" s="128">
        <v>4645</v>
      </c>
      <c r="F195" s="126">
        <v>0.70000000000000007</v>
      </c>
      <c r="G195" s="128">
        <v>4615</v>
      </c>
      <c r="H195" s="126">
        <v>6</v>
      </c>
      <c r="I195" s="126">
        <v>16.2</v>
      </c>
      <c r="J195" s="126">
        <v>70.100000000000009</v>
      </c>
      <c r="K195" s="126">
        <v>74.599999999999994</v>
      </c>
      <c r="L195" s="126">
        <v>77.900000000000006</v>
      </c>
      <c r="M195" s="126" t="s">
        <v>133</v>
      </c>
      <c r="N195" s="128" t="s">
        <v>133</v>
      </c>
      <c r="O195" s="126" t="s">
        <v>133</v>
      </c>
      <c r="P195" s="126" t="s">
        <v>133</v>
      </c>
      <c r="Q195" s="126" t="s">
        <v>133</v>
      </c>
      <c r="R195" s="126" t="s">
        <v>133</v>
      </c>
      <c r="S195" s="126" t="s">
        <v>133</v>
      </c>
      <c r="T195" s="126" t="s">
        <v>133</v>
      </c>
      <c r="U195" s="128" t="s">
        <v>133</v>
      </c>
      <c r="V195" s="126" t="s">
        <v>133</v>
      </c>
      <c r="W195" s="126" t="s">
        <v>133</v>
      </c>
      <c r="X195" s="126" t="s">
        <v>133</v>
      </c>
      <c r="Y195" s="126" t="s">
        <v>133</v>
      </c>
      <c r="Z195" s="126" t="s">
        <v>133</v>
      </c>
      <c r="AA195" s="126" t="s">
        <v>133</v>
      </c>
      <c r="AB195" s="128" t="s">
        <v>133</v>
      </c>
      <c r="AC195" s="126" t="s">
        <v>133</v>
      </c>
      <c r="AD195" s="126" t="s">
        <v>133</v>
      </c>
      <c r="AE195" s="126" t="s">
        <v>133</v>
      </c>
      <c r="AF195" s="126" t="s">
        <v>133</v>
      </c>
      <c r="AG195" s="126" t="s">
        <v>133</v>
      </c>
    </row>
    <row r="196" spans="1:33" x14ac:dyDescent="0.25">
      <c r="A196" t="s">
        <v>92</v>
      </c>
      <c r="B196" t="s">
        <v>27</v>
      </c>
      <c r="C196" t="s">
        <v>27</v>
      </c>
      <c r="D196" t="s">
        <v>700</v>
      </c>
      <c r="E196" s="128">
        <v>13040</v>
      </c>
      <c r="F196" s="126">
        <v>0.70000000000000007</v>
      </c>
      <c r="G196" s="128">
        <v>12945</v>
      </c>
      <c r="H196" s="126">
        <v>8.4</v>
      </c>
      <c r="I196" s="126">
        <v>12.9</v>
      </c>
      <c r="J196" s="126">
        <v>53.400000000000006</v>
      </c>
      <c r="K196" s="126">
        <v>69.900000000000006</v>
      </c>
      <c r="L196" s="126">
        <v>78.7</v>
      </c>
      <c r="M196" s="126" t="s">
        <v>133</v>
      </c>
      <c r="N196" s="128" t="s">
        <v>133</v>
      </c>
      <c r="O196" s="126" t="s">
        <v>133</v>
      </c>
      <c r="P196" s="126" t="s">
        <v>133</v>
      </c>
      <c r="Q196" s="126" t="s">
        <v>133</v>
      </c>
      <c r="R196" s="126" t="s">
        <v>133</v>
      </c>
      <c r="S196" s="126" t="s">
        <v>133</v>
      </c>
      <c r="T196" s="126" t="s">
        <v>133</v>
      </c>
      <c r="U196" s="128" t="s">
        <v>133</v>
      </c>
      <c r="V196" s="126" t="s">
        <v>133</v>
      </c>
      <c r="W196" s="126" t="s">
        <v>133</v>
      </c>
      <c r="X196" s="126" t="s">
        <v>133</v>
      </c>
      <c r="Y196" s="126" t="s">
        <v>133</v>
      </c>
      <c r="Z196" s="126" t="s">
        <v>133</v>
      </c>
      <c r="AA196" s="126" t="s">
        <v>133</v>
      </c>
      <c r="AB196" s="128" t="s">
        <v>133</v>
      </c>
      <c r="AC196" s="126" t="s">
        <v>133</v>
      </c>
      <c r="AD196" s="126" t="s">
        <v>133</v>
      </c>
      <c r="AE196" s="126" t="s">
        <v>133</v>
      </c>
      <c r="AF196" s="126" t="s">
        <v>133</v>
      </c>
      <c r="AG196" s="126" t="s">
        <v>133</v>
      </c>
    </row>
    <row r="197" spans="1:33" x14ac:dyDescent="0.25">
      <c r="A197" t="s">
        <v>92</v>
      </c>
      <c r="B197" t="s">
        <v>33</v>
      </c>
      <c r="C197" t="s">
        <v>27</v>
      </c>
      <c r="D197" t="s">
        <v>701</v>
      </c>
      <c r="E197" s="128">
        <v>7520</v>
      </c>
      <c r="F197" s="126">
        <v>0.8</v>
      </c>
      <c r="G197" s="128">
        <v>7460</v>
      </c>
      <c r="H197" s="126">
        <v>8.3000000000000007</v>
      </c>
      <c r="I197" s="126">
        <v>12.3</v>
      </c>
      <c r="J197" s="126">
        <v>51.9</v>
      </c>
      <c r="K197" s="126">
        <v>69.400000000000006</v>
      </c>
      <c r="L197" s="126">
        <v>79.400000000000006</v>
      </c>
      <c r="M197" s="126" t="s">
        <v>133</v>
      </c>
      <c r="N197" s="128" t="s">
        <v>133</v>
      </c>
      <c r="O197" s="126" t="s">
        <v>133</v>
      </c>
      <c r="P197" s="126" t="s">
        <v>133</v>
      </c>
      <c r="Q197" s="126" t="s">
        <v>133</v>
      </c>
      <c r="R197" s="126" t="s">
        <v>133</v>
      </c>
      <c r="S197" s="126" t="s">
        <v>133</v>
      </c>
      <c r="T197" s="126" t="s">
        <v>133</v>
      </c>
      <c r="U197" s="128" t="s">
        <v>133</v>
      </c>
      <c r="V197" s="126" t="s">
        <v>133</v>
      </c>
      <c r="W197" s="126" t="s">
        <v>133</v>
      </c>
      <c r="X197" s="126" t="s">
        <v>133</v>
      </c>
      <c r="Y197" s="126" t="s">
        <v>133</v>
      </c>
      <c r="Z197" s="126" t="s">
        <v>133</v>
      </c>
      <c r="AA197" s="126" t="s">
        <v>133</v>
      </c>
      <c r="AB197" s="128" t="s">
        <v>133</v>
      </c>
      <c r="AC197" s="126" t="s">
        <v>133</v>
      </c>
      <c r="AD197" s="126" t="s">
        <v>133</v>
      </c>
      <c r="AE197" s="126" t="s">
        <v>133</v>
      </c>
      <c r="AF197" s="126" t="s">
        <v>133</v>
      </c>
      <c r="AG197" s="126" t="s">
        <v>133</v>
      </c>
    </row>
    <row r="198" spans="1:33" x14ac:dyDescent="0.25">
      <c r="A198" t="s">
        <v>92</v>
      </c>
      <c r="B198" t="s">
        <v>34</v>
      </c>
      <c r="C198" t="s">
        <v>27</v>
      </c>
      <c r="D198" t="s">
        <v>702</v>
      </c>
      <c r="E198" s="128">
        <v>20025</v>
      </c>
      <c r="F198" s="126">
        <v>0.70000000000000007</v>
      </c>
      <c r="G198" s="128">
        <v>19880</v>
      </c>
      <c r="H198" s="126">
        <v>8.7000000000000011</v>
      </c>
      <c r="I198" s="126">
        <v>16.600000000000001</v>
      </c>
      <c r="J198" s="126">
        <v>64.099999999999994</v>
      </c>
      <c r="K198" s="126">
        <v>70.8</v>
      </c>
      <c r="L198" s="126">
        <v>74.8</v>
      </c>
      <c r="M198" s="126" t="s">
        <v>133</v>
      </c>
      <c r="N198" s="128" t="s">
        <v>133</v>
      </c>
      <c r="O198" s="126" t="s">
        <v>133</v>
      </c>
      <c r="P198" s="126" t="s">
        <v>133</v>
      </c>
      <c r="Q198" s="126" t="s">
        <v>133</v>
      </c>
      <c r="R198" s="126" t="s">
        <v>133</v>
      </c>
      <c r="S198" s="126" t="s">
        <v>133</v>
      </c>
      <c r="T198" s="126" t="s">
        <v>133</v>
      </c>
      <c r="U198" s="128" t="s">
        <v>133</v>
      </c>
      <c r="V198" s="126" t="s">
        <v>133</v>
      </c>
      <c r="W198" s="126" t="s">
        <v>133</v>
      </c>
      <c r="X198" s="126" t="s">
        <v>133</v>
      </c>
      <c r="Y198" s="126" t="s">
        <v>133</v>
      </c>
      <c r="Z198" s="126" t="s">
        <v>133</v>
      </c>
      <c r="AA198" s="126" t="s">
        <v>133</v>
      </c>
      <c r="AB198" s="128" t="s">
        <v>133</v>
      </c>
      <c r="AC198" s="126" t="s">
        <v>133</v>
      </c>
      <c r="AD198" s="126" t="s">
        <v>133</v>
      </c>
      <c r="AE198" s="126" t="s">
        <v>133</v>
      </c>
      <c r="AF198" s="126" t="s">
        <v>133</v>
      </c>
      <c r="AG198" s="126" t="s">
        <v>133</v>
      </c>
    </row>
    <row r="199" spans="1:33" x14ac:dyDescent="0.25">
      <c r="A199" t="s">
        <v>92</v>
      </c>
      <c r="B199" t="s">
        <v>35</v>
      </c>
      <c r="C199" t="s">
        <v>27</v>
      </c>
      <c r="D199" t="s">
        <v>703</v>
      </c>
      <c r="E199" s="128">
        <v>13000</v>
      </c>
      <c r="F199" s="126">
        <v>0.8</v>
      </c>
      <c r="G199" s="128">
        <v>12890</v>
      </c>
      <c r="H199" s="126">
        <v>6.6000000000000005</v>
      </c>
      <c r="I199" s="126">
        <v>8.2000000000000011</v>
      </c>
      <c r="J199" s="126">
        <v>69.5</v>
      </c>
      <c r="K199" s="126">
        <v>81.600000000000009</v>
      </c>
      <c r="L199" s="126">
        <v>85.2</v>
      </c>
      <c r="M199" s="126" t="s">
        <v>133</v>
      </c>
      <c r="N199" s="128" t="s">
        <v>133</v>
      </c>
      <c r="O199" s="126" t="s">
        <v>133</v>
      </c>
      <c r="P199" s="126" t="s">
        <v>133</v>
      </c>
      <c r="Q199" s="126" t="s">
        <v>133</v>
      </c>
      <c r="R199" s="126" t="s">
        <v>133</v>
      </c>
      <c r="S199" s="126" t="s">
        <v>133</v>
      </c>
      <c r="T199" s="126" t="s">
        <v>133</v>
      </c>
      <c r="U199" s="128" t="s">
        <v>133</v>
      </c>
      <c r="V199" s="126" t="s">
        <v>133</v>
      </c>
      <c r="W199" s="126" t="s">
        <v>133</v>
      </c>
      <c r="X199" s="126" t="s">
        <v>133</v>
      </c>
      <c r="Y199" s="126" t="s">
        <v>133</v>
      </c>
      <c r="Z199" s="126" t="s">
        <v>133</v>
      </c>
      <c r="AA199" s="126" t="s">
        <v>133</v>
      </c>
      <c r="AB199" s="128" t="s">
        <v>133</v>
      </c>
      <c r="AC199" s="126" t="s">
        <v>133</v>
      </c>
      <c r="AD199" s="126" t="s">
        <v>133</v>
      </c>
      <c r="AE199" s="126" t="s">
        <v>133</v>
      </c>
      <c r="AF199" s="126" t="s">
        <v>133</v>
      </c>
      <c r="AG199" s="126" t="s">
        <v>133</v>
      </c>
    </row>
    <row r="200" spans="1:33" x14ac:dyDescent="0.25">
      <c r="A200" t="s">
        <v>92</v>
      </c>
      <c r="B200" t="s">
        <v>36</v>
      </c>
      <c r="C200" t="s">
        <v>27</v>
      </c>
      <c r="D200" t="s">
        <v>704</v>
      </c>
      <c r="E200" s="128">
        <v>2695</v>
      </c>
      <c r="F200" s="126">
        <v>2.9000000000000004</v>
      </c>
      <c r="G200" s="128">
        <v>2615</v>
      </c>
      <c r="H200" s="126">
        <v>13.3</v>
      </c>
      <c r="I200" s="126">
        <v>8.7999999999999989</v>
      </c>
      <c r="J200" s="126">
        <v>50</v>
      </c>
      <c r="K200" s="126">
        <v>67.5</v>
      </c>
      <c r="L200" s="126">
        <v>77.900000000000006</v>
      </c>
      <c r="M200" s="126" t="s">
        <v>133</v>
      </c>
      <c r="N200" s="128" t="s">
        <v>133</v>
      </c>
      <c r="O200" s="126" t="s">
        <v>133</v>
      </c>
      <c r="P200" s="126" t="s">
        <v>133</v>
      </c>
      <c r="Q200" s="126" t="s">
        <v>133</v>
      </c>
      <c r="R200" s="126" t="s">
        <v>133</v>
      </c>
      <c r="S200" s="126" t="s">
        <v>133</v>
      </c>
      <c r="T200" s="126" t="s">
        <v>133</v>
      </c>
      <c r="U200" s="128" t="s">
        <v>133</v>
      </c>
      <c r="V200" s="126" t="s">
        <v>133</v>
      </c>
      <c r="W200" s="126" t="s">
        <v>133</v>
      </c>
      <c r="X200" s="126" t="s">
        <v>133</v>
      </c>
      <c r="Y200" s="126" t="s">
        <v>133</v>
      </c>
      <c r="Z200" s="126" t="s">
        <v>133</v>
      </c>
      <c r="AA200" s="126" t="s">
        <v>133</v>
      </c>
      <c r="AB200" s="128" t="s">
        <v>133</v>
      </c>
      <c r="AC200" s="126" t="s">
        <v>133</v>
      </c>
      <c r="AD200" s="126" t="s">
        <v>133</v>
      </c>
      <c r="AE200" s="126" t="s">
        <v>133</v>
      </c>
      <c r="AF200" s="126" t="s">
        <v>133</v>
      </c>
      <c r="AG200" s="126" t="s">
        <v>133</v>
      </c>
    </row>
    <row r="201" spans="1:33" x14ac:dyDescent="0.25">
      <c r="A201" t="s">
        <v>92</v>
      </c>
      <c r="B201" t="s">
        <v>37</v>
      </c>
      <c r="C201" t="s">
        <v>27</v>
      </c>
      <c r="D201" t="s">
        <v>705</v>
      </c>
      <c r="E201" s="128">
        <v>1485</v>
      </c>
      <c r="F201" s="126">
        <v>1.0999999999999999</v>
      </c>
      <c r="G201" s="128">
        <v>1470</v>
      </c>
      <c r="H201" s="126">
        <v>8.1</v>
      </c>
      <c r="I201" s="126">
        <v>9.9</v>
      </c>
      <c r="J201" s="126">
        <v>66.600000000000009</v>
      </c>
      <c r="K201" s="126">
        <v>75.8</v>
      </c>
      <c r="L201" s="126">
        <v>82</v>
      </c>
      <c r="M201" s="126" t="s">
        <v>133</v>
      </c>
      <c r="N201" s="128" t="s">
        <v>133</v>
      </c>
      <c r="O201" s="126" t="s">
        <v>133</v>
      </c>
      <c r="P201" s="126" t="s">
        <v>133</v>
      </c>
      <c r="Q201" s="126" t="s">
        <v>133</v>
      </c>
      <c r="R201" s="126" t="s">
        <v>133</v>
      </c>
      <c r="S201" s="126" t="s">
        <v>133</v>
      </c>
      <c r="T201" s="126" t="s">
        <v>133</v>
      </c>
      <c r="U201" s="128" t="s">
        <v>133</v>
      </c>
      <c r="V201" s="126" t="s">
        <v>133</v>
      </c>
      <c r="W201" s="126" t="s">
        <v>133</v>
      </c>
      <c r="X201" s="126" t="s">
        <v>133</v>
      </c>
      <c r="Y201" s="126" t="s">
        <v>133</v>
      </c>
      <c r="Z201" s="126" t="s">
        <v>133</v>
      </c>
      <c r="AA201" s="126" t="s">
        <v>133</v>
      </c>
      <c r="AB201" s="128" t="s">
        <v>133</v>
      </c>
      <c r="AC201" s="126" t="s">
        <v>133</v>
      </c>
      <c r="AD201" s="126" t="s">
        <v>133</v>
      </c>
      <c r="AE201" s="126" t="s">
        <v>133</v>
      </c>
      <c r="AF201" s="126" t="s">
        <v>133</v>
      </c>
      <c r="AG201" s="126" t="s">
        <v>133</v>
      </c>
    </row>
    <row r="202" spans="1:33" x14ac:dyDescent="0.25">
      <c r="A202" t="s">
        <v>100</v>
      </c>
      <c r="B202">
        <v>1</v>
      </c>
      <c r="C202" t="s">
        <v>38</v>
      </c>
      <c r="D202" t="s">
        <v>505</v>
      </c>
      <c r="E202" s="128">
        <v>2270</v>
      </c>
      <c r="F202" s="126">
        <v>2.1999999999999997</v>
      </c>
      <c r="G202" s="128">
        <v>2220</v>
      </c>
      <c r="H202" s="126">
        <v>8.4</v>
      </c>
      <c r="I202" s="126">
        <v>17.400000000000002</v>
      </c>
      <c r="J202" s="126">
        <v>53.6</v>
      </c>
      <c r="K202" s="126">
        <v>62.4</v>
      </c>
      <c r="L202" s="126">
        <v>74.2</v>
      </c>
      <c r="M202" s="126">
        <v>2.1999999999999997</v>
      </c>
      <c r="N202" s="128">
        <v>2215</v>
      </c>
      <c r="O202" s="126">
        <v>14.499999999999998</v>
      </c>
      <c r="P202" s="126">
        <v>10.3</v>
      </c>
      <c r="Q202" s="126">
        <v>59.099999999999994</v>
      </c>
      <c r="R202" s="126">
        <v>70.5</v>
      </c>
      <c r="S202" s="126">
        <v>75.2</v>
      </c>
      <c r="T202" s="126">
        <v>1.9</v>
      </c>
      <c r="U202" s="128">
        <v>2225</v>
      </c>
      <c r="V202" s="126">
        <v>15.299999999999999</v>
      </c>
      <c r="W202" s="126">
        <v>7.1000000000000005</v>
      </c>
      <c r="X202" s="126">
        <v>56.300000000000004</v>
      </c>
      <c r="Y202" s="126">
        <v>72.8</v>
      </c>
      <c r="Z202" s="126">
        <v>77.7</v>
      </c>
      <c r="AA202" s="126">
        <v>2.1999999999999997</v>
      </c>
      <c r="AB202" s="128">
        <v>2220</v>
      </c>
      <c r="AC202" s="126">
        <v>21.2</v>
      </c>
      <c r="AD202" s="126">
        <v>6.4</v>
      </c>
      <c r="AE202" s="126">
        <v>44.9</v>
      </c>
      <c r="AF202" s="126">
        <v>66.100000000000009</v>
      </c>
      <c r="AG202" s="126">
        <v>72.3</v>
      </c>
    </row>
    <row r="203" spans="1:33" x14ac:dyDescent="0.25">
      <c r="A203" t="s">
        <v>100</v>
      </c>
      <c r="B203">
        <v>2</v>
      </c>
      <c r="C203" t="s">
        <v>38</v>
      </c>
      <c r="D203" t="s">
        <v>506</v>
      </c>
      <c r="E203" s="128">
        <v>3300</v>
      </c>
      <c r="F203" s="126">
        <v>2.7</v>
      </c>
      <c r="G203" s="128">
        <v>3210</v>
      </c>
      <c r="H203" s="126">
        <v>7.8</v>
      </c>
      <c r="I203" s="126">
        <v>8.3000000000000007</v>
      </c>
      <c r="J203" s="126">
        <v>49.6</v>
      </c>
      <c r="K203" s="126">
        <v>69.2</v>
      </c>
      <c r="L203" s="126">
        <v>83.899999999999991</v>
      </c>
      <c r="M203" s="126">
        <v>2.8000000000000003</v>
      </c>
      <c r="N203" s="128">
        <v>3210</v>
      </c>
      <c r="O203" s="126">
        <v>12</v>
      </c>
      <c r="P203" s="126">
        <v>5.8000000000000007</v>
      </c>
      <c r="Q203" s="126">
        <v>49.7</v>
      </c>
      <c r="R203" s="126">
        <v>71.2</v>
      </c>
      <c r="S203" s="126">
        <v>82.2</v>
      </c>
      <c r="T203" s="126">
        <v>2.8000000000000003</v>
      </c>
      <c r="U203" s="128">
        <v>3210</v>
      </c>
      <c r="V203" s="126">
        <v>12.9</v>
      </c>
      <c r="W203" s="126">
        <v>6.2</v>
      </c>
      <c r="X203" s="126">
        <v>55.2</v>
      </c>
      <c r="Y203" s="126">
        <v>74.400000000000006</v>
      </c>
      <c r="Z203" s="126">
        <v>80.900000000000006</v>
      </c>
      <c r="AA203" s="126">
        <v>3</v>
      </c>
      <c r="AB203" s="128">
        <v>3200</v>
      </c>
      <c r="AC203" s="126">
        <v>17.200000000000003</v>
      </c>
      <c r="AD203" s="126">
        <v>6</v>
      </c>
      <c r="AE203" s="126">
        <v>62.4</v>
      </c>
      <c r="AF203" s="126">
        <v>74.099999999999994</v>
      </c>
      <c r="AG203" s="126">
        <v>76.900000000000006</v>
      </c>
    </row>
    <row r="204" spans="1:33" x14ac:dyDescent="0.25">
      <c r="A204" t="s">
        <v>100</v>
      </c>
      <c r="B204">
        <v>3</v>
      </c>
      <c r="C204" t="s">
        <v>38</v>
      </c>
      <c r="D204" t="s">
        <v>507</v>
      </c>
      <c r="E204" s="128">
        <v>6780</v>
      </c>
      <c r="F204" s="126">
        <v>1.4000000000000001</v>
      </c>
      <c r="G204" s="128">
        <v>6680</v>
      </c>
      <c r="H204" s="126">
        <v>8.3000000000000007</v>
      </c>
      <c r="I204" s="126">
        <v>10.8</v>
      </c>
      <c r="J204" s="126">
        <v>49.4</v>
      </c>
      <c r="K204" s="126">
        <v>66.600000000000009</v>
      </c>
      <c r="L204" s="126">
        <v>80.900000000000006</v>
      </c>
      <c r="M204" s="126">
        <v>1.6</v>
      </c>
      <c r="N204" s="128">
        <v>6670</v>
      </c>
      <c r="O204" s="126">
        <v>11.8</v>
      </c>
      <c r="P204" s="126">
        <v>7.9</v>
      </c>
      <c r="Q204" s="126">
        <v>54.800000000000004</v>
      </c>
      <c r="R204" s="126">
        <v>69.800000000000011</v>
      </c>
      <c r="S204" s="126">
        <v>80.300000000000011</v>
      </c>
      <c r="T204" s="126">
        <v>1.7000000000000002</v>
      </c>
      <c r="U204" s="128">
        <v>6660</v>
      </c>
      <c r="V204" s="126">
        <v>12.9</v>
      </c>
      <c r="W204" s="126">
        <v>6.7</v>
      </c>
      <c r="X204" s="126">
        <v>61.6</v>
      </c>
      <c r="Y204" s="126">
        <v>74.900000000000006</v>
      </c>
      <c r="Z204" s="126">
        <v>80.5</v>
      </c>
      <c r="AA204" s="126">
        <v>1.9</v>
      </c>
      <c r="AB204" s="128">
        <v>6655</v>
      </c>
      <c r="AC204" s="126">
        <v>17.899999999999999</v>
      </c>
      <c r="AD204" s="126">
        <v>5.8000000000000007</v>
      </c>
      <c r="AE204" s="126">
        <v>68.800000000000011</v>
      </c>
      <c r="AF204" s="126">
        <v>74.3</v>
      </c>
      <c r="AG204" s="126">
        <v>76.2</v>
      </c>
    </row>
    <row r="205" spans="1:33" x14ac:dyDescent="0.25">
      <c r="A205" t="s">
        <v>100</v>
      </c>
      <c r="B205">
        <v>4</v>
      </c>
      <c r="C205" t="s">
        <v>38</v>
      </c>
      <c r="D205" t="s">
        <v>508</v>
      </c>
      <c r="E205" s="128">
        <v>125</v>
      </c>
      <c r="F205" s="126">
        <v>2.4</v>
      </c>
      <c r="G205" s="128">
        <v>125</v>
      </c>
      <c r="H205" s="126">
        <v>8.1</v>
      </c>
      <c r="I205" s="126">
        <v>4.1000000000000005</v>
      </c>
      <c r="J205" s="126">
        <v>58.5</v>
      </c>
      <c r="K205" s="126">
        <v>69.900000000000006</v>
      </c>
      <c r="L205" s="126">
        <v>87.8</v>
      </c>
      <c r="M205" s="126">
        <v>2.4</v>
      </c>
      <c r="N205" s="128">
        <v>125</v>
      </c>
      <c r="O205" s="126">
        <v>13</v>
      </c>
      <c r="P205" s="126">
        <v>6.5</v>
      </c>
      <c r="Q205" s="126">
        <v>52.800000000000004</v>
      </c>
      <c r="R205" s="126">
        <v>70.7</v>
      </c>
      <c r="S205" s="126">
        <v>80.5</v>
      </c>
      <c r="T205" s="126">
        <v>2.4</v>
      </c>
      <c r="U205" s="128">
        <v>125</v>
      </c>
      <c r="V205" s="126">
        <v>18.7</v>
      </c>
      <c r="W205" s="126">
        <v>3.3000000000000003</v>
      </c>
      <c r="X205" s="126">
        <v>56.100000000000009</v>
      </c>
      <c r="Y205" s="126">
        <v>74</v>
      </c>
      <c r="Z205" s="126">
        <v>78</v>
      </c>
      <c r="AA205" s="126">
        <v>2.4</v>
      </c>
      <c r="AB205" s="128">
        <v>125</v>
      </c>
      <c r="AC205" s="126">
        <v>26</v>
      </c>
      <c r="AD205" s="126">
        <v>4.9000000000000004</v>
      </c>
      <c r="AE205" s="126">
        <v>53.7</v>
      </c>
      <c r="AF205" s="126">
        <v>64.2</v>
      </c>
      <c r="AG205" s="126">
        <v>69.100000000000009</v>
      </c>
    </row>
    <row r="206" spans="1:33" x14ac:dyDescent="0.25">
      <c r="A206" t="s">
        <v>100</v>
      </c>
      <c r="B206">
        <v>5</v>
      </c>
      <c r="C206" t="s">
        <v>38</v>
      </c>
      <c r="D206" t="s">
        <v>509</v>
      </c>
      <c r="E206" s="128">
        <v>595</v>
      </c>
      <c r="F206" s="126">
        <v>2.5</v>
      </c>
      <c r="G206" s="128">
        <v>580</v>
      </c>
      <c r="H206" s="126">
        <v>18.8</v>
      </c>
      <c r="I206" s="126">
        <v>12.7</v>
      </c>
      <c r="J206" s="126">
        <v>56.100000000000009</v>
      </c>
      <c r="K206" s="126">
        <v>62.7</v>
      </c>
      <c r="L206" s="126">
        <v>68.5</v>
      </c>
      <c r="M206" s="126">
        <v>2.7</v>
      </c>
      <c r="N206" s="128">
        <v>580</v>
      </c>
      <c r="O206" s="126">
        <v>18.7</v>
      </c>
      <c r="P206" s="126">
        <v>6.4</v>
      </c>
      <c r="Q206" s="126">
        <v>61.5</v>
      </c>
      <c r="R206" s="126">
        <v>70.5</v>
      </c>
      <c r="S206" s="126">
        <v>74.900000000000006</v>
      </c>
      <c r="T206" s="126">
        <v>2.7</v>
      </c>
      <c r="U206" s="128">
        <v>580</v>
      </c>
      <c r="V206" s="126">
        <v>18.899999999999999</v>
      </c>
      <c r="W206" s="126">
        <v>5.4</v>
      </c>
      <c r="X206" s="126">
        <v>63</v>
      </c>
      <c r="Y206" s="126">
        <v>72.8</v>
      </c>
      <c r="Z206" s="126">
        <v>75.599999999999994</v>
      </c>
      <c r="AA206" s="126">
        <v>2.9000000000000004</v>
      </c>
      <c r="AB206" s="128">
        <v>575</v>
      </c>
      <c r="AC206" s="126">
        <v>25.6</v>
      </c>
      <c r="AD206" s="126">
        <v>4.3999999999999995</v>
      </c>
      <c r="AE206" s="126">
        <v>65</v>
      </c>
      <c r="AF206" s="126">
        <v>68.7</v>
      </c>
      <c r="AG206" s="126">
        <v>70</v>
      </c>
    </row>
    <row r="207" spans="1:33" x14ac:dyDescent="0.25">
      <c r="A207" t="s">
        <v>100</v>
      </c>
      <c r="B207">
        <v>6</v>
      </c>
      <c r="C207" t="s">
        <v>38</v>
      </c>
      <c r="D207" t="s">
        <v>510</v>
      </c>
      <c r="E207" s="128">
        <v>5345</v>
      </c>
      <c r="F207" s="126">
        <v>1.2</v>
      </c>
      <c r="G207" s="128">
        <v>5275</v>
      </c>
      <c r="H207" s="126">
        <v>7.6</v>
      </c>
      <c r="I207" s="126">
        <v>9.9</v>
      </c>
      <c r="J207" s="126">
        <v>46.900000000000006</v>
      </c>
      <c r="K207" s="126">
        <v>65.600000000000009</v>
      </c>
      <c r="L207" s="126">
        <v>82.5</v>
      </c>
      <c r="M207" s="126">
        <v>1.4000000000000001</v>
      </c>
      <c r="N207" s="128">
        <v>5265</v>
      </c>
      <c r="O207" s="126">
        <v>10.200000000000001</v>
      </c>
      <c r="P207" s="126">
        <v>6.7</v>
      </c>
      <c r="Q207" s="126">
        <v>54.900000000000006</v>
      </c>
      <c r="R207" s="126">
        <v>71.099999999999994</v>
      </c>
      <c r="S207" s="126">
        <v>83.100000000000009</v>
      </c>
      <c r="T207" s="126">
        <v>1.5</v>
      </c>
      <c r="U207" s="128">
        <v>5260</v>
      </c>
      <c r="V207" s="126">
        <v>12.6</v>
      </c>
      <c r="W207" s="126">
        <v>6.8000000000000007</v>
      </c>
      <c r="X207" s="126">
        <v>62.2</v>
      </c>
      <c r="Y207" s="126">
        <v>74.400000000000006</v>
      </c>
      <c r="Z207" s="126">
        <v>80.600000000000009</v>
      </c>
      <c r="AA207" s="126">
        <v>1.6</v>
      </c>
      <c r="AB207" s="128">
        <v>5255</v>
      </c>
      <c r="AC207" s="126">
        <v>19.100000000000001</v>
      </c>
      <c r="AD207" s="126">
        <v>5.4</v>
      </c>
      <c r="AE207" s="126">
        <v>70.2</v>
      </c>
      <c r="AF207" s="126">
        <v>74.2</v>
      </c>
      <c r="AG207" s="126">
        <v>75.5</v>
      </c>
    </row>
    <row r="208" spans="1:33" x14ac:dyDescent="0.25">
      <c r="A208" t="s">
        <v>100</v>
      </c>
      <c r="B208">
        <v>7</v>
      </c>
      <c r="C208" t="s">
        <v>38</v>
      </c>
      <c r="D208" t="s">
        <v>511</v>
      </c>
      <c r="E208" s="128">
        <v>2450</v>
      </c>
      <c r="F208" s="126">
        <v>1.6</v>
      </c>
      <c r="G208" s="128">
        <v>2415</v>
      </c>
      <c r="H208" s="126">
        <v>8.6000000000000014</v>
      </c>
      <c r="I208" s="126">
        <v>8.7000000000000011</v>
      </c>
      <c r="J208" s="126">
        <v>50.2</v>
      </c>
      <c r="K208" s="126">
        <v>68.600000000000009</v>
      </c>
      <c r="L208" s="126">
        <v>82.7</v>
      </c>
      <c r="M208" s="126">
        <v>1.7000000000000002</v>
      </c>
      <c r="N208" s="128">
        <v>2410</v>
      </c>
      <c r="O208" s="126">
        <v>12.6</v>
      </c>
      <c r="P208" s="126">
        <v>6.1</v>
      </c>
      <c r="Q208" s="126">
        <v>62.1</v>
      </c>
      <c r="R208" s="126">
        <v>73.5</v>
      </c>
      <c r="S208" s="126">
        <v>81.300000000000011</v>
      </c>
      <c r="T208" s="126">
        <v>1.9</v>
      </c>
      <c r="U208" s="128">
        <v>2405</v>
      </c>
      <c r="V208" s="126">
        <v>13.600000000000001</v>
      </c>
      <c r="W208" s="126">
        <v>6.5</v>
      </c>
      <c r="X208" s="126">
        <v>65.900000000000006</v>
      </c>
      <c r="Y208" s="126">
        <v>75.099999999999994</v>
      </c>
      <c r="Z208" s="126">
        <v>79.900000000000006</v>
      </c>
      <c r="AA208" s="126">
        <v>2.1999999999999997</v>
      </c>
      <c r="AB208" s="128">
        <v>2400</v>
      </c>
      <c r="AC208" s="126">
        <v>18.099999999999998</v>
      </c>
      <c r="AD208" s="126">
        <v>5.7</v>
      </c>
      <c r="AE208" s="126">
        <v>71</v>
      </c>
      <c r="AF208" s="126">
        <v>74.599999999999994</v>
      </c>
      <c r="AG208" s="126">
        <v>76.2</v>
      </c>
    </row>
    <row r="209" spans="1:33" x14ac:dyDescent="0.25">
      <c r="A209" t="s">
        <v>100</v>
      </c>
      <c r="B209">
        <v>8</v>
      </c>
      <c r="C209" t="s">
        <v>38</v>
      </c>
      <c r="D209" t="s">
        <v>512</v>
      </c>
      <c r="E209" s="128">
        <v>11410</v>
      </c>
      <c r="F209" s="126">
        <v>2.7</v>
      </c>
      <c r="G209" s="128">
        <v>11100</v>
      </c>
      <c r="H209" s="126">
        <v>10.9</v>
      </c>
      <c r="I209" s="126">
        <v>11.600000000000001</v>
      </c>
      <c r="J209" s="126">
        <v>63.2</v>
      </c>
      <c r="K209" s="126">
        <v>71.599999999999994</v>
      </c>
      <c r="L209" s="126">
        <v>77.5</v>
      </c>
      <c r="M209" s="126">
        <v>2.9000000000000004</v>
      </c>
      <c r="N209" s="128">
        <v>11075</v>
      </c>
      <c r="O209" s="126">
        <v>13.700000000000001</v>
      </c>
      <c r="P209" s="126">
        <v>8.7000000000000011</v>
      </c>
      <c r="Q209" s="126">
        <v>69.100000000000009</v>
      </c>
      <c r="R209" s="126">
        <v>74.599999999999994</v>
      </c>
      <c r="S209" s="126">
        <v>77.5</v>
      </c>
      <c r="T209" s="126">
        <v>3</v>
      </c>
      <c r="U209" s="128">
        <v>11065</v>
      </c>
      <c r="V209" s="126">
        <v>13.8</v>
      </c>
      <c r="W209" s="126">
        <v>8</v>
      </c>
      <c r="X209" s="126">
        <v>71.3</v>
      </c>
      <c r="Y209" s="126">
        <v>76.099999999999994</v>
      </c>
      <c r="Z209" s="126">
        <v>78.100000000000009</v>
      </c>
      <c r="AA209" s="126">
        <v>3</v>
      </c>
      <c r="AB209" s="128">
        <v>11060</v>
      </c>
      <c r="AC209" s="126">
        <v>18.7</v>
      </c>
      <c r="AD209" s="126">
        <v>6.9</v>
      </c>
      <c r="AE209" s="126">
        <v>71.8</v>
      </c>
      <c r="AF209" s="126">
        <v>73.8</v>
      </c>
      <c r="AG209" s="126">
        <v>74.400000000000006</v>
      </c>
    </row>
    <row r="210" spans="1:33" x14ac:dyDescent="0.25">
      <c r="A210" t="s">
        <v>100</v>
      </c>
      <c r="B210">
        <v>9</v>
      </c>
      <c r="C210" t="s">
        <v>38</v>
      </c>
      <c r="D210" t="s">
        <v>513</v>
      </c>
      <c r="E210" s="128">
        <v>9935</v>
      </c>
      <c r="F210" s="126">
        <v>2.8000000000000003</v>
      </c>
      <c r="G210" s="128">
        <v>9660</v>
      </c>
      <c r="H210" s="126">
        <v>10.100000000000001</v>
      </c>
      <c r="I210" s="126">
        <v>9.4</v>
      </c>
      <c r="J210" s="126">
        <v>62.2</v>
      </c>
      <c r="K210" s="126">
        <v>72.599999999999994</v>
      </c>
      <c r="L210" s="126">
        <v>80.400000000000006</v>
      </c>
      <c r="M210" s="126">
        <v>3.2</v>
      </c>
      <c r="N210" s="128">
        <v>9615</v>
      </c>
      <c r="O210" s="126">
        <v>12.6</v>
      </c>
      <c r="P210" s="126">
        <v>6.9</v>
      </c>
      <c r="Q210" s="126">
        <v>66.7</v>
      </c>
      <c r="R210" s="126">
        <v>75.8</v>
      </c>
      <c r="S210" s="126">
        <v>80.5</v>
      </c>
      <c r="T210" s="126">
        <v>3.3000000000000003</v>
      </c>
      <c r="U210" s="128">
        <v>9605</v>
      </c>
      <c r="V210" s="126">
        <v>13.5</v>
      </c>
      <c r="W210" s="126">
        <v>6.7</v>
      </c>
      <c r="X210" s="126">
        <v>68.900000000000006</v>
      </c>
      <c r="Y210" s="126">
        <v>77</v>
      </c>
      <c r="Z210" s="126">
        <v>79.800000000000011</v>
      </c>
      <c r="AA210" s="126">
        <v>3.4000000000000004</v>
      </c>
      <c r="AB210" s="128">
        <v>9595</v>
      </c>
      <c r="AC210" s="126">
        <v>18.8</v>
      </c>
      <c r="AD210" s="126">
        <v>5.1000000000000005</v>
      </c>
      <c r="AE210" s="126">
        <v>72.099999999999994</v>
      </c>
      <c r="AF210" s="126">
        <v>75.2</v>
      </c>
      <c r="AG210" s="126">
        <v>76.2</v>
      </c>
    </row>
    <row r="211" spans="1:33" x14ac:dyDescent="0.25">
      <c r="A211" t="s">
        <v>100</v>
      </c>
      <c r="B211" t="s">
        <v>28</v>
      </c>
      <c r="C211" t="s">
        <v>38</v>
      </c>
      <c r="D211" t="s">
        <v>514</v>
      </c>
      <c r="E211" s="128">
        <v>3205</v>
      </c>
      <c r="F211" s="126">
        <v>3</v>
      </c>
      <c r="G211" s="128">
        <v>3110</v>
      </c>
      <c r="H211" s="126">
        <v>8.7000000000000011</v>
      </c>
      <c r="I211" s="126">
        <v>6.2</v>
      </c>
      <c r="J211" s="126">
        <v>56.500000000000007</v>
      </c>
      <c r="K211" s="126">
        <v>71.8</v>
      </c>
      <c r="L211" s="126">
        <v>85.2</v>
      </c>
      <c r="M211" s="126">
        <v>3.2</v>
      </c>
      <c r="N211" s="128">
        <v>3105</v>
      </c>
      <c r="O211" s="126">
        <v>11.3</v>
      </c>
      <c r="P211" s="126">
        <v>5.2</v>
      </c>
      <c r="Q211" s="126">
        <v>59</v>
      </c>
      <c r="R211" s="126">
        <v>75.8</v>
      </c>
      <c r="S211" s="126">
        <v>83.5</v>
      </c>
      <c r="T211" s="126">
        <v>3.4000000000000004</v>
      </c>
      <c r="U211" s="128">
        <v>3100</v>
      </c>
      <c r="V211" s="126">
        <v>12.7</v>
      </c>
      <c r="W211" s="126">
        <v>7.7</v>
      </c>
      <c r="X211" s="126">
        <v>66.7</v>
      </c>
      <c r="Y211" s="126">
        <v>76.400000000000006</v>
      </c>
      <c r="Z211" s="126">
        <v>79.600000000000009</v>
      </c>
      <c r="AA211" s="126">
        <v>3.5000000000000004</v>
      </c>
      <c r="AB211" s="128">
        <v>3095</v>
      </c>
      <c r="AC211" s="126">
        <v>18</v>
      </c>
      <c r="AD211" s="126">
        <v>6.2</v>
      </c>
      <c r="AE211" s="126">
        <v>72.7</v>
      </c>
      <c r="AF211" s="126">
        <v>75</v>
      </c>
      <c r="AG211" s="126">
        <v>75.8</v>
      </c>
    </row>
    <row r="212" spans="1:33" x14ac:dyDescent="0.25">
      <c r="A212" t="s">
        <v>100</v>
      </c>
      <c r="B212" t="s">
        <v>29</v>
      </c>
      <c r="C212" t="s">
        <v>38</v>
      </c>
      <c r="D212" t="s">
        <v>515</v>
      </c>
      <c r="E212" s="128">
        <v>5270</v>
      </c>
      <c r="F212" s="126">
        <v>2.5</v>
      </c>
      <c r="G212" s="128">
        <v>5140</v>
      </c>
      <c r="H212" s="126">
        <v>8.7999999999999989</v>
      </c>
      <c r="I212" s="126">
        <v>11.8</v>
      </c>
      <c r="J212" s="126">
        <v>52.7</v>
      </c>
      <c r="K212" s="126">
        <v>68.2</v>
      </c>
      <c r="L212" s="126">
        <v>79.400000000000006</v>
      </c>
      <c r="M212" s="126">
        <v>2.8000000000000003</v>
      </c>
      <c r="N212" s="128">
        <v>5120</v>
      </c>
      <c r="O212" s="126">
        <v>12.1</v>
      </c>
      <c r="P212" s="126">
        <v>8.5</v>
      </c>
      <c r="Q212" s="126">
        <v>60.699999999999996</v>
      </c>
      <c r="R212" s="126">
        <v>73.3</v>
      </c>
      <c r="S212" s="126">
        <v>79.400000000000006</v>
      </c>
      <c r="T212" s="126">
        <v>2.9000000000000004</v>
      </c>
      <c r="U212" s="128">
        <v>5115</v>
      </c>
      <c r="V212" s="126">
        <v>12.6</v>
      </c>
      <c r="W212" s="126">
        <v>7.5</v>
      </c>
      <c r="X212" s="126">
        <v>65.400000000000006</v>
      </c>
      <c r="Y212" s="126">
        <v>76.400000000000006</v>
      </c>
      <c r="Z212" s="126">
        <v>79.900000000000006</v>
      </c>
      <c r="AA212" s="126">
        <v>3</v>
      </c>
      <c r="AB212" s="128">
        <v>5110</v>
      </c>
      <c r="AC212" s="126">
        <v>17.400000000000002</v>
      </c>
      <c r="AD212" s="126">
        <v>5.9</v>
      </c>
      <c r="AE212" s="126">
        <v>70.300000000000011</v>
      </c>
      <c r="AF212" s="126">
        <v>75.3</v>
      </c>
      <c r="AG212" s="126">
        <v>76.7</v>
      </c>
    </row>
    <row r="213" spans="1:33" x14ac:dyDescent="0.25">
      <c r="A213" t="s">
        <v>100</v>
      </c>
      <c r="B213" t="s">
        <v>30</v>
      </c>
      <c r="C213" t="s">
        <v>38</v>
      </c>
      <c r="D213" t="s">
        <v>516</v>
      </c>
      <c r="E213" s="128">
        <v>3290</v>
      </c>
      <c r="F213" s="126">
        <v>2.1999999999999997</v>
      </c>
      <c r="G213" s="128">
        <v>3215</v>
      </c>
      <c r="H213" s="126">
        <v>8.5</v>
      </c>
      <c r="I213" s="126">
        <v>11.8</v>
      </c>
      <c r="J213" s="126">
        <v>40.900000000000006</v>
      </c>
      <c r="K213" s="126">
        <v>62.7</v>
      </c>
      <c r="L213" s="126">
        <v>79.7</v>
      </c>
      <c r="M213" s="126">
        <v>3.1</v>
      </c>
      <c r="N213" s="128">
        <v>3185</v>
      </c>
      <c r="O213" s="126">
        <v>14.100000000000001</v>
      </c>
      <c r="P213" s="126">
        <v>8.5</v>
      </c>
      <c r="Q213" s="126">
        <v>62.6</v>
      </c>
      <c r="R213" s="126">
        <v>72.099999999999994</v>
      </c>
      <c r="S213" s="126">
        <v>77.3</v>
      </c>
      <c r="T213" s="126">
        <v>3.2</v>
      </c>
      <c r="U213" s="128">
        <v>3185</v>
      </c>
      <c r="V213" s="126">
        <v>15.6</v>
      </c>
      <c r="W213" s="126">
        <v>8.3000000000000007</v>
      </c>
      <c r="X213" s="126">
        <v>67</v>
      </c>
      <c r="Y213" s="126">
        <v>72.899999999999991</v>
      </c>
      <c r="Z213" s="126">
        <v>76.099999999999994</v>
      </c>
      <c r="AA213" s="126">
        <v>3.4000000000000004</v>
      </c>
      <c r="AB213" s="128">
        <v>3175</v>
      </c>
      <c r="AC213" s="126">
        <v>20.6</v>
      </c>
      <c r="AD213" s="126">
        <v>7.0000000000000009</v>
      </c>
      <c r="AE213" s="126">
        <v>68.600000000000009</v>
      </c>
      <c r="AF213" s="126">
        <v>71.3</v>
      </c>
      <c r="AG213" s="126">
        <v>72.399999999999991</v>
      </c>
    </row>
    <row r="214" spans="1:33" x14ac:dyDescent="0.25">
      <c r="A214" t="s">
        <v>100</v>
      </c>
      <c r="B214" t="s">
        <v>31</v>
      </c>
      <c r="C214" t="s">
        <v>38</v>
      </c>
      <c r="D214" t="s">
        <v>517</v>
      </c>
      <c r="E214" s="128">
        <v>12285</v>
      </c>
      <c r="F214" s="126">
        <v>2.5</v>
      </c>
      <c r="G214" s="128">
        <v>11985</v>
      </c>
      <c r="H214" s="126">
        <v>10.3</v>
      </c>
      <c r="I214" s="126">
        <v>11.8</v>
      </c>
      <c r="J214" s="126">
        <v>66.400000000000006</v>
      </c>
      <c r="K214" s="126">
        <v>73.400000000000006</v>
      </c>
      <c r="L214" s="126">
        <v>77.900000000000006</v>
      </c>
      <c r="M214" s="126">
        <v>2.7</v>
      </c>
      <c r="N214" s="128">
        <v>11955</v>
      </c>
      <c r="O214" s="126">
        <v>13.100000000000001</v>
      </c>
      <c r="P214" s="126">
        <v>8.3000000000000007</v>
      </c>
      <c r="Q214" s="126">
        <v>71.099999999999994</v>
      </c>
      <c r="R214" s="126">
        <v>76.5</v>
      </c>
      <c r="S214" s="126">
        <v>78.600000000000009</v>
      </c>
      <c r="T214" s="126">
        <v>2.8000000000000003</v>
      </c>
      <c r="U214" s="128">
        <v>11945</v>
      </c>
      <c r="V214" s="126">
        <v>13.600000000000001</v>
      </c>
      <c r="W214" s="126">
        <v>7.3</v>
      </c>
      <c r="X214" s="126">
        <v>73.3</v>
      </c>
      <c r="Y214" s="126">
        <v>77.600000000000009</v>
      </c>
      <c r="Z214" s="126">
        <v>79.100000000000009</v>
      </c>
      <c r="AA214" s="126">
        <v>2.8000000000000003</v>
      </c>
      <c r="AB214" s="128">
        <v>11935</v>
      </c>
      <c r="AC214" s="126">
        <v>17.899999999999999</v>
      </c>
      <c r="AD214" s="126">
        <v>6.1</v>
      </c>
      <c r="AE214" s="126">
        <v>73.8</v>
      </c>
      <c r="AF214" s="126">
        <v>75.400000000000006</v>
      </c>
      <c r="AG214" s="126">
        <v>76</v>
      </c>
    </row>
    <row r="215" spans="1:33" x14ac:dyDescent="0.25">
      <c r="A215" t="s">
        <v>100</v>
      </c>
      <c r="B215" t="s">
        <v>32</v>
      </c>
      <c r="C215" t="s">
        <v>38</v>
      </c>
      <c r="D215" t="s">
        <v>518</v>
      </c>
      <c r="E215" s="128">
        <v>2430</v>
      </c>
      <c r="F215" s="126">
        <v>1.8000000000000003</v>
      </c>
      <c r="G215" s="128">
        <v>2390</v>
      </c>
      <c r="H215" s="126">
        <v>10.6</v>
      </c>
      <c r="I215" s="126">
        <v>17.3</v>
      </c>
      <c r="J215" s="126">
        <v>61.8</v>
      </c>
      <c r="K215" s="126">
        <v>67.800000000000011</v>
      </c>
      <c r="L215" s="126">
        <v>72.2</v>
      </c>
      <c r="M215" s="126">
        <v>2.1</v>
      </c>
      <c r="N215" s="128">
        <v>2380</v>
      </c>
      <c r="O215" s="126">
        <v>14.7</v>
      </c>
      <c r="P215" s="126">
        <v>11.4</v>
      </c>
      <c r="Q215" s="126">
        <v>66.3</v>
      </c>
      <c r="R215" s="126">
        <v>71.3</v>
      </c>
      <c r="S215" s="126">
        <v>73.8</v>
      </c>
      <c r="T215" s="126">
        <v>2</v>
      </c>
      <c r="U215" s="128">
        <v>2380</v>
      </c>
      <c r="V215" s="126">
        <v>14.400000000000002</v>
      </c>
      <c r="W215" s="126">
        <v>10.5</v>
      </c>
      <c r="X215" s="126">
        <v>68.300000000000011</v>
      </c>
      <c r="Y215" s="126">
        <v>73.5</v>
      </c>
      <c r="Z215" s="126">
        <v>75.099999999999994</v>
      </c>
      <c r="AA215" s="126">
        <v>2.1</v>
      </c>
      <c r="AB215" s="128">
        <v>2380</v>
      </c>
      <c r="AC215" s="126">
        <v>19.100000000000001</v>
      </c>
      <c r="AD215" s="126">
        <v>8.4</v>
      </c>
      <c r="AE215" s="126">
        <v>69.300000000000011</v>
      </c>
      <c r="AF215" s="126">
        <v>71.7</v>
      </c>
      <c r="AG215" s="126">
        <v>72.5</v>
      </c>
    </row>
    <row r="216" spans="1:33" x14ac:dyDescent="0.25">
      <c r="A216" t="s">
        <v>100</v>
      </c>
      <c r="B216" t="s">
        <v>27</v>
      </c>
      <c r="C216" t="s">
        <v>38</v>
      </c>
      <c r="D216" t="s">
        <v>519</v>
      </c>
      <c r="E216" s="128">
        <v>3985</v>
      </c>
      <c r="F216" s="126">
        <v>1.7000000000000002</v>
      </c>
      <c r="G216" s="128">
        <v>3915</v>
      </c>
      <c r="H216" s="126">
        <v>12.5</v>
      </c>
      <c r="I216" s="126">
        <v>13.200000000000001</v>
      </c>
      <c r="J216" s="126">
        <v>46.400000000000006</v>
      </c>
      <c r="K216" s="126">
        <v>62.6</v>
      </c>
      <c r="L216" s="126">
        <v>74.400000000000006</v>
      </c>
      <c r="M216" s="126">
        <v>1.8000000000000003</v>
      </c>
      <c r="N216" s="128">
        <v>3910</v>
      </c>
      <c r="O216" s="126">
        <v>16.100000000000001</v>
      </c>
      <c r="P216" s="126">
        <v>9.5</v>
      </c>
      <c r="Q216" s="126">
        <v>56.300000000000004</v>
      </c>
      <c r="R216" s="126">
        <v>67.400000000000006</v>
      </c>
      <c r="S216" s="126">
        <v>74.400000000000006</v>
      </c>
      <c r="T216" s="126">
        <v>2</v>
      </c>
      <c r="U216" s="128">
        <v>3905</v>
      </c>
      <c r="V216" s="126">
        <v>17.200000000000003</v>
      </c>
      <c r="W216" s="126">
        <v>8.5</v>
      </c>
      <c r="X216" s="126">
        <v>60.5</v>
      </c>
      <c r="Y216" s="126">
        <v>70.100000000000009</v>
      </c>
      <c r="Z216" s="126">
        <v>74.2</v>
      </c>
      <c r="AA216" s="126">
        <v>2.1999999999999997</v>
      </c>
      <c r="AB216" s="128">
        <v>3895</v>
      </c>
      <c r="AC216" s="126">
        <v>23.200000000000003</v>
      </c>
      <c r="AD216" s="126">
        <v>7.2000000000000011</v>
      </c>
      <c r="AE216" s="126">
        <v>64.099999999999994</v>
      </c>
      <c r="AF216" s="126">
        <v>68.2</v>
      </c>
      <c r="AG216" s="126">
        <v>69.600000000000009</v>
      </c>
    </row>
    <row r="217" spans="1:33" x14ac:dyDescent="0.25">
      <c r="A217" t="s">
        <v>100</v>
      </c>
      <c r="B217" t="s">
        <v>33</v>
      </c>
      <c r="C217" t="s">
        <v>38</v>
      </c>
      <c r="D217" t="s">
        <v>520</v>
      </c>
      <c r="E217" s="128">
        <v>5120</v>
      </c>
      <c r="F217" s="126">
        <v>1.6</v>
      </c>
      <c r="G217" s="128">
        <v>5035</v>
      </c>
      <c r="H217" s="126">
        <v>10.200000000000001</v>
      </c>
      <c r="I217" s="126">
        <v>12.5</v>
      </c>
      <c r="J217" s="126">
        <v>45.1</v>
      </c>
      <c r="K217" s="126">
        <v>61.5</v>
      </c>
      <c r="L217" s="126">
        <v>77.3</v>
      </c>
      <c r="M217" s="126">
        <v>1.8000000000000003</v>
      </c>
      <c r="N217" s="128">
        <v>5025</v>
      </c>
      <c r="O217" s="126">
        <v>13.200000000000001</v>
      </c>
      <c r="P217" s="126">
        <v>8.6000000000000014</v>
      </c>
      <c r="Q217" s="126">
        <v>57.8</v>
      </c>
      <c r="R217" s="126">
        <v>70.300000000000011</v>
      </c>
      <c r="S217" s="126">
        <v>78.2</v>
      </c>
      <c r="T217" s="126">
        <v>1.9</v>
      </c>
      <c r="U217" s="128">
        <v>5020</v>
      </c>
      <c r="V217" s="126">
        <v>14.000000000000002</v>
      </c>
      <c r="W217" s="126">
        <v>8.6000000000000014</v>
      </c>
      <c r="X217" s="126">
        <v>61.4</v>
      </c>
      <c r="Y217" s="126">
        <v>72.2</v>
      </c>
      <c r="Z217" s="126">
        <v>77.3</v>
      </c>
      <c r="AA217" s="126">
        <v>2.1</v>
      </c>
      <c r="AB217" s="128">
        <v>5010</v>
      </c>
      <c r="AC217" s="126">
        <v>18.7</v>
      </c>
      <c r="AD217" s="126">
        <v>7.3</v>
      </c>
      <c r="AE217" s="126">
        <v>67.2</v>
      </c>
      <c r="AF217" s="126">
        <v>72.3</v>
      </c>
      <c r="AG217" s="126">
        <v>74</v>
      </c>
    </row>
    <row r="218" spans="1:33" x14ac:dyDescent="0.25">
      <c r="A218" t="s">
        <v>100</v>
      </c>
      <c r="B218" t="s">
        <v>34</v>
      </c>
      <c r="C218" t="s">
        <v>38</v>
      </c>
      <c r="D218" t="s">
        <v>521</v>
      </c>
      <c r="E218" s="128">
        <v>8480</v>
      </c>
      <c r="F218" s="126">
        <v>2.4</v>
      </c>
      <c r="G218" s="128">
        <v>8275</v>
      </c>
      <c r="H218" s="126">
        <v>12.1</v>
      </c>
      <c r="I218" s="126">
        <v>18.899999999999999</v>
      </c>
      <c r="J218" s="126">
        <v>55.300000000000004</v>
      </c>
      <c r="K218" s="126">
        <v>62.9</v>
      </c>
      <c r="L218" s="126">
        <v>69</v>
      </c>
      <c r="M218" s="126">
        <v>2.6</v>
      </c>
      <c r="N218" s="128">
        <v>8260</v>
      </c>
      <c r="O218" s="126">
        <v>16.7</v>
      </c>
      <c r="P218" s="126">
        <v>12.5</v>
      </c>
      <c r="Q218" s="126">
        <v>61</v>
      </c>
      <c r="R218" s="126">
        <v>67.300000000000011</v>
      </c>
      <c r="S218" s="126">
        <v>70.899999999999991</v>
      </c>
      <c r="T218" s="126">
        <v>2.7</v>
      </c>
      <c r="U218" s="128">
        <v>8255</v>
      </c>
      <c r="V218" s="126">
        <v>15.9</v>
      </c>
      <c r="W218" s="126">
        <v>12.2</v>
      </c>
      <c r="X218" s="126">
        <v>64.2</v>
      </c>
      <c r="Y218" s="126">
        <v>69.600000000000009</v>
      </c>
      <c r="Z218" s="126">
        <v>71.899999999999991</v>
      </c>
      <c r="AA218" s="126">
        <v>2.7</v>
      </c>
      <c r="AB218" s="128">
        <v>8250</v>
      </c>
      <c r="AC218" s="126">
        <v>22.8</v>
      </c>
      <c r="AD218" s="126">
        <v>8.7000000000000011</v>
      </c>
      <c r="AE218" s="126">
        <v>65.100000000000009</v>
      </c>
      <c r="AF218" s="126">
        <v>67.7</v>
      </c>
      <c r="AG218" s="126">
        <v>68.5</v>
      </c>
    </row>
    <row r="219" spans="1:33" x14ac:dyDescent="0.25">
      <c r="A219" t="s">
        <v>100</v>
      </c>
      <c r="B219" t="s">
        <v>35</v>
      </c>
      <c r="C219" t="s">
        <v>38</v>
      </c>
      <c r="D219" t="s">
        <v>522</v>
      </c>
      <c r="E219" s="128">
        <v>1255</v>
      </c>
      <c r="F219" s="126">
        <v>2</v>
      </c>
      <c r="G219" s="128">
        <v>1230</v>
      </c>
      <c r="H219" s="126">
        <v>9.4</v>
      </c>
      <c r="I219" s="126">
        <v>7.8</v>
      </c>
      <c r="J219" s="126">
        <v>58.199999999999996</v>
      </c>
      <c r="K219" s="126">
        <v>76.2</v>
      </c>
      <c r="L219" s="126">
        <v>82.800000000000011</v>
      </c>
      <c r="M219" s="126">
        <v>2.4</v>
      </c>
      <c r="N219" s="128">
        <v>1220</v>
      </c>
      <c r="O219" s="126">
        <v>12.6</v>
      </c>
      <c r="P219" s="126">
        <v>6.3</v>
      </c>
      <c r="Q219" s="126">
        <v>67.300000000000011</v>
      </c>
      <c r="R219" s="126">
        <v>77.600000000000009</v>
      </c>
      <c r="S219" s="126">
        <v>81</v>
      </c>
      <c r="T219" s="126">
        <v>2.2999999999999998</v>
      </c>
      <c r="U219" s="128">
        <v>1225</v>
      </c>
      <c r="V219" s="126">
        <v>13</v>
      </c>
      <c r="W219" s="126">
        <v>4.8</v>
      </c>
      <c r="X219" s="126">
        <v>68.400000000000006</v>
      </c>
      <c r="Y219" s="126">
        <v>79.3</v>
      </c>
      <c r="Z219" s="126">
        <v>82.2</v>
      </c>
      <c r="AA219" s="126">
        <v>2.2999999999999998</v>
      </c>
      <c r="AB219" s="128">
        <v>1225</v>
      </c>
      <c r="AC219" s="126">
        <v>17.599999999999998</v>
      </c>
      <c r="AD219" s="126">
        <v>6.1</v>
      </c>
      <c r="AE219" s="126">
        <v>71.899999999999991</v>
      </c>
      <c r="AF219" s="126">
        <v>75</v>
      </c>
      <c r="AG219" s="126">
        <v>76.3</v>
      </c>
    </row>
    <row r="220" spans="1:33" x14ac:dyDescent="0.25">
      <c r="A220" t="s">
        <v>100</v>
      </c>
      <c r="B220" t="s">
        <v>36</v>
      </c>
      <c r="C220" t="s">
        <v>38</v>
      </c>
      <c r="D220" t="s">
        <v>523</v>
      </c>
      <c r="E220" s="128">
        <v>2145</v>
      </c>
      <c r="F220" s="126">
        <v>2.8000000000000003</v>
      </c>
      <c r="G220" s="128">
        <v>2085</v>
      </c>
      <c r="H220" s="126">
        <v>12.6</v>
      </c>
      <c r="I220" s="126">
        <v>7.5</v>
      </c>
      <c r="J220" s="126">
        <v>51.1</v>
      </c>
      <c r="K220" s="126">
        <v>69.800000000000011</v>
      </c>
      <c r="L220" s="126">
        <v>79.900000000000006</v>
      </c>
      <c r="M220" s="126">
        <v>3.4000000000000004</v>
      </c>
      <c r="N220" s="128">
        <v>2075</v>
      </c>
      <c r="O220" s="126">
        <v>15.7</v>
      </c>
      <c r="P220" s="126">
        <v>6.3</v>
      </c>
      <c r="Q220" s="126">
        <v>57.500000000000007</v>
      </c>
      <c r="R220" s="126">
        <v>71.599999999999994</v>
      </c>
      <c r="S220" s="126">
        <v>78</v>
      </c>
      <c r="T220" s="126">
        <v>3.5000000000000004</v>
      </c>
      <c r="U220" s="128">
        <v>2070</v>
      </c>
      <c r="V220" s="126">
        <v>15.6</v>
      </c>
      <c r="W220" s="126">
        <v>6.8000000000000007</v>
      </c>
      <c r="X220" s="126">
        <v>61.199999999999996</v>
      </c>
      <c r="Y220" s="126">
        <v>72.5</v>
      </c>
      <c r="Z220" s="126">
        <v>77.5</v>
      </c>
      <c r="AA220" s="126">
        <v>3.8</v>
      </c>
      <c r="AB220" s="128">
        <v>2065</v>
      </c>
      <c r="AC220" s="126">
        <v>21.5</v>
      </c>
      <c r="AD220" s="126">
        <v>6.3</v>
      </c>
      <c r="AE220" s="126">
        <v>66.8</v>
      </c>
      <c r="AF220" s="126">
        <v>70.7</v>
      </c>
      <c r="AG220" s="126">
        <v>72.2</v>
      </c>
    </row>
    <row r="221" spans="1:33" x14ac:dyDescent="0.25">
      <c r="A221" t="s">
        <v>100</v>
      </c>
      <c r="B221" t="s">
        <v>37</v>
      </c>
      <c r="C221" t="s">
        <v>38</v>
      </c>
      <c r="D221" t="s">
        <v>524</v>
      </c>
      <c r="E221" s="128">
        <v>2735</v>
      </c>
      <c r="F221" s="126">
        <v>1.8000000000000003</v>
      </c>
      <c r="G221" s="128">
        <v>2685</v>
      </c>
      <c r="H221" s="126">
        <v>10.8</v>
      </c>
      <c r="I221" s="126">
        <v>10.100000000000001</v>
      </c>
      <c r="J221" s="126">
        <v>58.099999999999994</v>
      </c>
      <c r="K221" s="126">
        <v>68.5</v>
      </c>
      <c r="L221" s="126">
        <v>79.100000000000009</v>
      </c>
      <c r="M221" s="126">
        <v>2.4</v>
      </c>
      <c r="N221" s="128">
        <v>2670</v>
      </c>
      <c r="O221" s="126">
        <v>14.3</v>
      </c>
      <c r="P221" s="126">
        <v>8.1</v>
      </c>
      <c r="Q221" s="126">
        <v>68.600000000000009</v>
      </c>
      <c r="R221" s="126">
        <v>74.2</v>
      </c>
      <c r="S221" s="126">
        <v>77.5</v>
      </c>
      <c r="T221" s="126">
        <v>2.4</v>
      </c>
      <c r="U221" s="128">
        <v>2670</v>
      </c>
      <c r="V221" s="126">
        <v>15.299999999999999</v>
      </c>
      <c r="W221" s="126">
        <v>7.6</v>
      </c>
      <c r="X221" s="126">
        <v>70</v>
      </c>
      <c r="Y221" s="126">
        <v>74.7</v>
      </c>
      <c r="Z221" s="126">
        <v>77.100000000000009</v>
      </c>
      <c r="AA221" s="126">
        <v>2.6</v>
      </c>
      <c r="AB221" s="128">
        <v>2665</v>
      </c>
      <c r="AC221" s="126">
        <v>19.400000000000002</v>
      </c>
      <c r="AD221" s="126">
        <v>6.8000000000000007</v>
      </c>
      <c r="AE221" s="126">
        <v>70.899999999999991</v>
      </c>
      <c r="AF221" s="126">
        <v>72.7</v>
      </c>
      <c r="AG221" s="126">
        <v>73.8</v>
      </c>
    </row>
    <row r="222" spans="1:33" x14ac:dyDescent="0.25">
      <c r="A222" t="s">
        <v>99</v>
      </c>
      <c r="B222">
        <v>1</v>
      </c>
      <c r="C222" t="s">
        <v>38</v>
      </c>
      <c r="D222" t="s">
        <v>525</v>
      </c>
      <c r="E222" s="128">
        <v>2290</v>
      </c>
      <c r="F222" s="126">
        <v>1.5</v>
      </c>
      <c r="G222" s="128">
        <v>2255</v>
      </c>
      <c r="H222" s="126">
        <v>7.5</v>
      </c>
      <c r="I222" s="126">
        <v>12.2</v>
      </c>
      <c r="J222" s="126">
        <v>53.5</v>
      </c>
      <c r="K222" s="126">
        <v>65</v>
      </c>
      <c r="L222" s="126">
        <v>80.300000000000011</v>
      </c>
      <c r="M222" s="126">
        <v>1.7000000000000002</v>
      </c>
      <c r="N222" s="128">
        <v>2250</v>
      </c>
      <c r="O222" s="126">
        <v>16.5</v>
      </c>
      <c r="P222" s="126">
        <v>6.4</v>
      </c>
      <c r="Q222" s="126">
        <v>60.099999999999994</v>
      </c>
      <c r="R222" s="126">
        <v>71.899999999999991</v>
      </c>
      <c r="S222" s="126">
        <v>77</v>
      </c>
      <c r="T222" s="126">
        <v>1.6</v>
      </c>
      <c r="U222" s="128">
        <v>2255</v>
      </c>
      <c r="V222" s="126">
        <v>14.400000000000002</v>
      </c>
      <c r="W222" s="126">
        <v>8.7000000000000011</v>
      </c>
      <c r="X222" s="126">
        <v>57.9</v>
      </c>
      <c r="Y222" s="126">
        <v>72.8</v>
      </c>
      <c r="Z222" s="126">
        <v>76.900000000000006</v>
      </c>
      <c r="AA222" s="126" t="s">
        <v>133</v>
      </c>
      <c r="AB222" s="128" t="s">
        <v>133</v>
      </c>
      <c r="AC222" s="126" t="s">
        <v>133</v>
      </c>
      <c r="AD222" s="126" t="s">
        <v>133</v>
      </c>
      <c r="AE222" s="126" t="s">
        <v>133</v>
      </c>
      <c r="AF222" s="126" t="s">
        <v>133</v>
      </c>
      <c r="AG222" s="126" t="s">
        <v>133</v>
      </c>
    </row>
    <row r="223" spans="1:33" x14ac:dyDescent="0.25">
      <c r="A223" t="s">
        <v>99</v>
      </c>
      <c r="B223">
        <v>2</v>
      </c>
      <c r="C223" t="s">
        <v>38</v>
      </c>
      <c r="D223" t="s">
        <v>527</v>
      </c>
      <c r="E223" s="128">
        <v>3595</v>
      </c>
      <c r="F223" s="126">
        <v>2.2999999999999998</v>
      </c>
      <c r="G223" s="128">
        <v>3510</v>
      </c>
      <c r="H223" s="126">
        <v>8.7999999999999989</v>
      </c>
      <c r="I223" s="126">
        <v>8.5</v>
      </c>
      <c r="J223" s="126">
        <v>47</v>
      </c>
      <c r="K223" s="126">
        <v>67.900000000000006</v>
      </c>
      <c r="L223" s="126">
        <v>82.7</v>
      </c>
      <c r="M223" s="126">
        <v>2.4</v>
      </c>
      <c r="N223" s="128">
        <v>3510</v>
      </c>
      <c r="O223" s="126">
        <v>11.5</v>
      </c>
      <c r="P223" s="126">
        <v>6.1</v>
      </c>
      <c r="Q223" s="126">
        <v>47.900000000000006</v>
      </c>
      <c r="R223" s="126">
        <v>72.399999999999991</v>
      </c>
      <c r="S223" s="126">
        <v>82.4</v>
      </c>
      <c r="T223" s="126">
        <v>2.6</v>
      </c>
      <c r="U223" s="128">
        <v>3500</v>
      </c>
      <c r="V223" s="126">
        <v>14.6</v>
      </c>
      <c r="W223" s="126">
        <v>5.1000000000000005</v>
      </c>
      <c r="X223" s="126">
        <v>55.500000000000007</v>
      </c>
      <c r="Y223" s="126">
        <v>74.2</v>
      </c>
      <c r="Z223" s="126">
        <v>80.300000000000011</v>
      </c>
      <c r="AA223" s="126" t="s">
        <v>133</v>
      </c>
      <c r="AB223" s="128" t="s">
        <v>133</v>
      </c>
      <c r="AC223" s="126" t="s">
        <v>133</v>
      </c>
      <c r="AD223" s="126" t="s">
        <v>133</v>
      </c>
      <c r="AE223" s="126" t="s">
        <v>133</v>
      </c>
      <c r="AF223" s="126" t="s">
        <v>133</v>
      </c>
      <c r="AG223" s="126" t="s">
        <v>133</v>
      </c>
    </row>
    <row r="224" spans="1:33" x14ac:dyDescent="0.25">
      <c r="A224" t="s">
        <v>99</v>
      </c>
      <c r="B224">
        <v>3</v>
      </c>
      <c r="C224" t="s">
        <v>38</v>
      </c>
      <c r="D224" t="s">
        <v>528</v>
      </c>
      <c r="E224" s="128">
        <v>7255</v>
      </c>
      <c r="F224" s="126">
        <v>1.2</v>
      </c>
      <c r="G224" s="128">
        <v>7165</v>
      </c>
      <c r="H224" s="126">
        <v>9</v>
      </c>
      <c r="I224" s="126">
        <v>10.5</v>
      </c>
      <c r="J224" s="126">
        <v>50.2</v>
      </c>
      <c r="K224" s="126">
        <v>66.5</v>
      </c>
      <c r="L224" s="126">
        <v>80.400000000000006</v>
      </c>
      <c r="M224" s="126">
        <v>1.5</v>
      </c>
      <c r="N224" s="128">
        <v>7145</v>
      </c>
      <c r="O224" s="126">
        <v>10.4</v>
      </c>
      <c r="P224" s="126">
        <v>8.3000000000000007</v>
      </c>
      <c r="Q224" s="126">
        <v>56.500000000000007</v>
      </c>
      <c r="R224" s="126">
        <v>72.2</v>
      </c>
      <c r="S224" s="126">
        <v>81.300000000000011</v>
      </c>
      <c r="T224" s="126">
        <v>1.5</v>
      </c>
      <c r="U224" s="128">
        <v>7140</v>
      </c>
      <c r="V224" s="126">
        <v>12.5</v>
      </c>
      <c r="W224" s="126">
        <v>6.2</v>
      </c>
      <c r="X224" s="126">
        <v>62.6</v>
      </c>
      <c r="Y224" s="126">
        <v>75.8</v>
      </c>
      <c r="Z224" s="126">
        <v>81.300000000000011</v>
      </c>
      <c r="AA224" s="126" t="s">
        <v>133</v>
      </c>
      <c r="AB224" s="128" t="s">
        <v>133</v>
      </c>
      <c r="AC224" s="126" t="s">
        <v>133</v>
      </c>
      <c r="AD224" s="126" t="s">
        <v>133</v>
      </c>
      <c r="AE224" s="126" t="s">
        <v>133</v>
      </c>
      <c r="AF224" s="126" t="s">
        <v>133</v>
      </c>
      <c r="AG224" s="126" t="s">
        <v>133</v>
      </c>
    </row>
    <row r="225" spans="1:33" x14ac:dyDescent="0.25">
      <c r="A225" t="s">
        <v>99</v>
      </c>
      <c r="B225">
        <v>4</v>
      </c>
      <c r="C225" t="s">
        <v>38</v>
      </c>
      <c r="D225" t="s">
        <v>529</v>
      </c>
      <c r="E225" s="128">
        <v>140</v>
      </c>
      <c r="F225" s="126">
        <v>0</v>
      </c>
      <c r="G225" s="128">
        <v>140</v>
      </c>
      <c r="H225" s="126">
        <v>9.4</v>
      </c>
      <c r="I225" s="126">
        <v>7.2000000000000011</v>
      </c>
      <c r="J225" s="126">
        <v>60.4</v>
      </c>
      <c r="K225" s="126">
        <v>66.2</v>
      </c>
      <c r="L225" s="126">
        <v>83.5</v>
      </c>
      <c r="M225" s="126">
        <v>0</v>
      </c>
      <c r="N225" s="128">
        <v>140</v>
      </c>
      <c r="O225" s="126">
        <v>12.9</v>
      </c>
      <c r="P225" s="126">
        <v>7.9</v>
      </c>
      <c r="Q225" s="126">
        <v>48.9</v>
      </c>
      <c r="R225" s="126">
        <v>71.899999999999991</v>
      </c>
      <c r="S225" s="126">
        <v>79.100000000000009</v>
      </c>
      <c r="T225" s="126">
        <v>0</v>
      </c>
      <c r="U225" s="128">
        <v>140</v>
      </c>
      <c r="V225" s="126">
        <v>15.1</v>
      </c>
      <c r="W225" s="126">
        <v>7.9</v>
      </c>
      <c r="X225" s="126">
        <v>59</v>
      </c>
      <c r="Y225" s="126">
        <v>69.800000000000011</v>
      </c>
      <c r="Z225" s="126">
        <v>77</v>
      </c>
      <c r="AA225" s="126" t="s">
        <v>133</v>
      </c>
      <c r="AB225" s="128" t="s">
        <v>133</v>
      </c>
      <c r="AC225" s="126" t="s">
        <v>133</v>
      </c>
      <c r="AD225" s="126" t="s">
        <v>133</v>
      </c>
      <c r="AE225" s="126" t="s">
        <v>133</v>
      </c>
      <c r="AF225" s="126" t="s">
        <v>133</v>
      </c>
      <c r="AG225" s="126" t="s">
        <v>133</v>
      </c>
    </row>
    <row r="226" spans="1:33" x14ac:dyDescent="0.25">
      <c r="A226" t="s">
        <v>99</v>
      </c>
      <c r="B226">
        <v>5</v>
      </c>
      <c r="C226" t="s">
        <v>38</v>
      </c>
      <c r="D226" t="s">
        <v>530</v>
      </c>
      <c r="E226" s="128">
        <v>495</v>
      </c>
      <c r="F226" s="126">
        <v>2.5</v>
      </c>
      <c r="G226" s="128">
        <v>480</v>
      </c>
      <c r="H226" s="126">
        <v>18.399999999999999</v>
      </c>
      <c r="I226" s="126">
        <v>14.100000000000001</v>
      </c>
      <c r="J226" s="126">
        <v>55.000000000000007</v>
      </c>
      <c r="K226" s="126">
        <v>60.9</v>
      </c>
      <c r="L226" s="126">
        <v>67.5</v>
      </c>
      <c r="M226" s="126">
        <v>2.5</v>
      </c>
      <c r="N226" s="128">
        <v>480</v>
      </c>
      <c r="O226" s="126">
        <v>21.5</v>
      </c>
      <c r="P226" s="126">
        <v>9.4</v>
      </c>
      <c r="Q226" s="126">
        <v>58.4</v>
      </c>
      <c r="R226" s="126">
        <v>65.100000000000009</v>
      </c>
      <c r="S226" s="126">
        <v>69.100000000000009</v>
      </c>
      <c r="T226" s="126">
        <v>2.5</v>
      </c>
      <c r="U226" s="128">
        <v>480</v>
      </c>
      <c r="V226" s="126">
        <v>22.8</v>
      </c>
      <c r="W226" s="126">
        <v>4.5</v>
      </c>
      <c r="X226" s="126">
        <v>60.8</v>
      </c>
      <c r="Y226" s="126">
        <v>70.399999999999991</v>
      </c>
      <c r="Z226" s="126">
        <v>72.8</v>
      </c>
      <c r="AA226" s="126" t="s">
        <v>133</v>
      </c>
      <c r="AB226" s="128" t="s">
        <v>133</v>
      </c>
      <c r="AC226" s="126" t="s">
        <v>133</v>
      </c>
      <c r="AD226" s="126" t="s">
        <v>133</v>
      </c>
      <c r="AE226" s="126" t="s">
        <v>133</v>
      </c>
      <c r="AF226" s="126" t="s">
        <v>133</v>
      </c>
      <c r="AG226" s="126" t="s">
        <v>133</v>
      </c>
    </row>
    <row r="227" spans="1:33" x14ac:dyDescent="0.25">
      <c r="A227" t="s">
        <v>99</v>
      </c>
      <c r="B227">
        <v>6</v>
      </c>
      <c r="C227" t="s">
        <v>38</v>
      </c>
      <c r="D227" t="s">
        <v>531</v>
      </c>
      <c r="E227" s="128">
        <v>5455</v>
      </c>
      <c r="F227" s="126">
        <v>1.0999999999999999</v>
      </c>
      <c r="G227" s="128">
        <v>5390</v>
      </c>
      <c r="H227" s="126">
        <v>8.7999999999999989</v>
      </c>
      <c r="I227" s="126">
        <v>9.6</v>
      </c>
      <c r="J227" s="126">
        <v>47.400000000000006</v>
      </c>
      <c r="K227" s="126">
        <v>65.3</v>
      </c>
      <c r="L227" s="126">
        <v>81.600000000000009</v>
      </c>
      <c r="M227" s="126">
        <v>1.0999999999999999</v>
      </c>
      <c r="N227" s="128">
        <v>5390</v>
      </c>
      <c r="O227" s="126">
        <v>10.6</v>
      </c>
      <c r="P227" s="126">
        <v>7.5</v>
      </c>
      <c r="Q227" s="126">
        <v>54.500000000000007</v>
      </c>
      <c r="R227" s="126">
        <v>71.3</v>
      </c>
      <c r="S227" s="126">
        <v>81.900000000000006</v>
      </c>
      <c r="T227" s="126">
        <v>1.3</v>
      </c>
      <c r="U227" s="128">
        <v>5385</v>
      </c>
      <c r="V227" s="126">
        <v>12.9</v>
      </c>
      <c r="W227" s="126">
        <v>5.8000000000000007</v>
      </c>
      <c r="X227" s="126">
        <v>63.5</v>
      </c>
      <c r="Y227" s="126">
        <v>75.900000000000006</v>
      </c>
      <c r="Z227" s="126">
        <v>81.300000000000011</v>
      </c>
      <c r="AA227" s="126" t="s">
        <v>133</v>
      </c>
      <c r="AB227" s="128" t="s">
        <v>133</v>
      </c>
      <c r="AC227" s="126" t="s">
        <v>133</v>
      </c>
      <c r="AD227" s="126" t="s">
        <v>133</v>
      </c>
      <c r="AE227" s="126" t="s">
        <v>133</v>
      </c>
      <c r="AF227" s="126" t="s">
        <v>133</v>
      </c>
      <c r="AG227" s="126" t="s">
        <v>133</v>
      </c>
    </row>
    <row r="228" spans="1:33" x14ac:dyDescent="0.25">
      <c r="A228" t="s">
        <v>99</v>
      </c>
      <c r="B228">
        <v>7</v>
      </c>
      <c r="C228" t="s">
        <v>38</v>
      </c>
      <c r="D228" t="s">
        <v>532</v>
      </c>
      <c r="E228" s="128">
        <v>2305</v>
      </c>
      <c r="F228" s="126">
        <v>1.7000000000000002</v>
      </c>
      <c r="G228" s="128">
        <v>2265</v>
      </c>
      <c r="H228" s="126">
        <v>10.200000000000001</v>
      </c>
      <c r="I228" s="126">
        <v>7.9</v>
      </c>
      <c r="J228" s="126">
        <v>51.6</v>
      </c>
      <c r="K228" s="126">
        <v>67.7</v>
      </c>
      <c r="L228" s="126">
        <v>81.900000000000006</v>
      </c>
      <c r="M228" s="126">
        <v>2</v>
      </c>
      <c r="N228" s="128">
        <v>2260</v>
      </c>
      <c r="O228" s="126">
        <v>10.100000000000001</v>
      </c>
      <c r="P228" s="126">
        <v>7.3</v>
      </c>
      <c r="Q228" s="126">
        <v>62.6</v>
      </c>
      <c r="R228" s="126">
        <v>75</v>
      </c>
      <c r="S228" s="126">
        <v>82.7</v>
      </c>
      <c r="T228" s="126">
        <v>2.1</v>
      </c>
      <c r="U228" s="128">
        <v>2260</v>
      </c>
      <c r="V228" s="126">
        <v>12.3</v>
      </c>
      <c r="W228" s="126">
        <v>6.2</v>
      </c>
      <c r="X228" s="126">
        <v>66.7</v>
      </c>
      <c r="Y228" s="126">
        <v>76.400000000000006</v>
      </c>
      <c r="Z228" s="126">
        <v>81.5</v>
      </c>
      <c r="AA228" s="126" t="s">
        <v>133</v>
      </c>
      <c r="AB228" s="128" t="s">
        <v>133</v>
      </c>
      <c r="AC228" s="126" t="s">
        <v>133</v>
      </c>
      <c r="AD228" s="126" t="s">
        <v>133</v>
      </c>
      <c r="AE228" s="126" t="s">
        <v>133</v>
      </c>
      <c r="AF228" s="126" t="s">
        <v>133</v>
      </c>
      <c r="AG228" s="126" t="s">
        <v>133</v>
      </c>
    </row>
    <row r="229" spans="1:33" x14ac:dyDescent="0.25">
      <c r="A229" t="s">
        <v>99</v>
      </c>
      <c r="B229">
        <v>8</v>
      </c>
      <c r="C229" t="s">
        <v>38</v>
      </c>
      <c r="D229" t="s">
        <v>533</v>
      </c>
      <c r="E229" s="128">
        <v>11365</v>
      </c>
      <c r="F229" s="126">
        <v>2.4</v>
      </c>
      <c r="G229" s="128">
        <v>11090</v>
      </c>
      <c r="H229" s="126">
        <v>11.1</v>
      </c>
      <c r="I229" s="126">
        <v>11.200000000000001</v>
      </c>
      <c r="J229" s="126">
        <v>63.9</v>
      </c>
      <c r="K229" s="126">
        <v>71.399999999999991</v>
      </c>
      <c r="L229" s="126">
        <v>77.600000000000009</v>
      </c>
      <c r="M229" s="126">
        <v>2.8000000000000003</v>
      </c>
      <c r="N229" s="128">
        <v>11050</v>
      </c>
      <c r="O229" s="126">
        <v>12.3</v>
      </c>
      <c r="P229" s="126">
        <v>8.9</v>
      </c>
      <c r="Q229" s="126">
        <v>71</v>
      </c>
      <c r="R229" s="126">
        <v>76.2</v>
      </c>
      <c r="S229" s="126">
        <v>78.8</v>
      </c>
      <c r="T229" s="126">
        <v>2.8000000000000003</v>
      </c>
      <c r="U229" s="128">
        <v>11050</v>
      </c>
      <c r="V229" s="126">
        <v>13.8</v>
      </c>
      <c r="W229" s="126">
        <v>7.3999999999999995</v>
      </c>
      <c r="X229" s="126">
        <v>72.3</v>
      </c>
      <c r="Y229" s="126">
        <v>77</v>
      </c>
      <c r="Z229" s="126">
        <v>78.7</v>
      </c>
      <c r="AA229" s="126" t="s">
        <v>133</v>
      </c>
      <c r="AB229" s="128" t="s">
        <v>133</v>
      </c>
      <c r="AC229" s="126" t="s">
        <v>133</v>
      </c>
      <c r="AD229" s="126" t="s">
        <v>133</v>
      </c>
      <c r="AE229" s="126" t="s">
        <v>133</v>
      </c>
      <c r="AF229" s="126" t="s">
        <v>133</v>
      </c>
      <c r="AG229" s="126" t="s">
        <v>133</v>
      </c>
    </row>
    <row r="230" spans="1:33" x14ac:dyDescent="0.25">
      <c r="A230" t="s">
        <v>99</v>
      </c>
      <c r="B230">
        <v>9</v>
      </c>
      <c r="C230" t="s">
        <v>38</v>
      </c>
      <c r="D230" t="s">
        <v>534</v>
      </c>
      <c r="E230" s="128">
        <v>9685</v>
      </c>
      <c r="F230" s="126">
        <v>2.9000000000000004</v>
      </c>
      <c r="G230" s="128">
        <v>9400</v>
      </c>
      <c r="H230" s="126">
        <v>10.3</v>
      </c>
      <c r="I230" s="126">
        <v>9.1999999999999993</v>
      </c>
      <c r="J230" s="126">
        <v>63.3</v>
      </c>
      <c r="K230" s="126">
        <v>73.400000000000006</v>
      </c>
      <c r="L230" s="126">
        <v>80.5</v>
      </c>
      <c r="M230" s="126">
        <v>3.2</v>
      </c>
      <c r="N230" s="128">
        <v>9380</v>
      </c>
      <c r="O230" s="126">
        <v>11.1</v>
      </c>
      <c r="P230" s="126">
        <v>7.8</v>
      </c>
      <c r="Q230" s="126">
        <v>67.2</v>
      </c>
      <c r="R230" s="126">
        <v>76.7</v>
      </c>
      <c r="S230" s="126">
        <v>81.100000000000009</v>
      </c>
      <c r="T230" s="126">
        <v>3.2</v>
      </c>
      <c r="U230" s="128">
        <v>9370</v>
      </c>
      <c r="V230" s="126">
        <v>13.100000000000001</v>
      </c>
      <c r="W230" s="126">
        <v>6.2</v>
      </c>
      <c r="X230" s="126">
        <v>70.2</v>
      </c>
      <c r="Y230" s="126">
        <v>77.8</v>
      </c>
      <c r="Z230" s="126">
        <v>80.7</v>
      </c>
      <c r="AA230" s="126" t="s">
        <v>133</v>
      </c>
      <c r="AB230" s="128" t="s">
        <v>133</v>
      </c>
      <c r="AC230" s="126" t="s">
        <v>133</v>
      </c>
      <c r="AD230" s="126" t="s">
        <v>133</v>
      </c>
      <c r="AE230" s="126" t="s">
        <v>133</v>
      </c>
      <c r="AF230" s="126" t="s">
        <v>133</v>
      </c>
      <c r="AG230" s="126" t="s">
        <v>133</v>
      </c>
    </row>
    <row r="231" spans="1:33" x14ac:dyDescent="0.25">
      <c r="A231" t="s">
        <v>99</v>
      </c>
      <c r="B231" t="s">
        <v>28</v>
      </c>
      <c r="C231" t="s">
        <v>38</v>
      </c>
      <c r="D231" t="s">
        <v>535</v>
      </c>
      <c r="E231" s="128">
        <v>2910</v>
      </c>
      <c r="F231" s="126">
        <v>3.1</v>
      </c>
      <c r="G231" s="128">
        <v>2820</v>
      </c>
      <c r="H231" s="126">
        <v>8.6000000000000014</v>
      </c>
      <c r="I231" s="126">
        <v>4.9000000000000004</v>
      </c>
      <c r="J231" s="126">
        <v>55.000000000000007</v>
      </c>
      <c r="K231" s="126">
        <v>72.8</v>
      </c>
      <c r="L231" s="126">
        <v>86.5</v>
      </c>
      <c r="M231" s="126">
        <v>3.4000000000000004</v>
      </c>
      <c r="N231" s="128">
        <v>2810</v>
      </c>
      <c r="O231" s="126">
        <v>9</v>
      </c>
      <c r="P231" s="126">
        <v>8.1</v>
      </c>
      <c r="Q231" s="126">
        <v>55.300000000000004</v>
      </c>
      <c r="R231" s="126">
        <v>73</v>
      </c>
      <c r="S231" s="126">
        <v>82.800000000000011</v>
      </c>
      <c r="T231" s="126">
        <v>3.5000000000000004</v>
      </c>
      <c r="U231" s="128">
        <v>2805</v>
      </c>
      <c r="V231" s="126">
        <v>12.8</v>
      </c>
      <c r="W231" s="126">
        <v>7.0000000000000009</v>
      </c>
      <c r="X231" s="126">
        <v>64</v>
      </c>
      <c r="Y231" s="126">
        <v>76.5</v>
      </c>
      <c r="Z231" s="126">
        <v>80.2</v>
      </c>
      <c r="AA231" s="126" t="s">
        <v>133</v>
      </c>
      <c r="AB231" s="128" t="s">
        <v>133</v>
      </c>
      <c r="AC231" s="126" t="s">
        <v>133</v>
      </c>
      <c r="AD231" s="126" t="s">
        <v>133</v>
      </c>
      <c r="AE231" s="126" t="s">
        <v>133</v>
      </c>
      <c r="AF231" s="126" t="s">
        <v>133</v>
      </c>
      <c r="AG231" s="126" t="s">
        <v>133</v>
      </c>
    </row>
    <row r="232" spans="1:33" x14ac:dyDescent="0.25">
      <c r="A232" t="s">
        <v>99</v>
      </c>
      <c r="B232" t="s">
        <v>29</v>
      </c>
      <c r="C232" t="s">
        <v>38</v>
      </c>
      <c r="D232" t="s">
        <v>536</v>
      </c>
      <c r="E232" s="128">
        <v>5905</v>
      </c>
      <c r="F232" s="126">
        <v>1.7000000000000002</v>
      </c>
      <c r="G232" s="128">
        <v>5805</v>
      </c>
      <c r="H232" s="126">
        <v>10.4</v>
      </c>
      <c r="I232" s="126">
        <v>12.2</v>
      </c>
      <c r="J232" s="126">
        <v>52.400000000000006</v>
      </c>
      <c r="K232" s="126">
        <v>66.900000000000006</v>
      </c>
      <c r="L232" s="126">
        <v>77.3</v>
      </c>
      <c r="M232" s="126">
        <v>1.9</v>
      </c>
      <c r="N232" s="128">
        <v>5790</v>
      </c>
      <c r="O232" s="126">
        <v>12.1</v>
      </c>
      <c r="P232" s="126">
        <v>8.9</v>
      </c>
      <c r="Q232" s="126">
        <v>60.8</v>
      </c>
      <c r="R232" s="126">
        <v>73.8</v>
      </c>
      <c r="S232" s="126">
        <v>79.100000000000009</v>
      </c>
      <c r="T232" s="126">
        <v>2</v>
      </c>
      <c r="U232" s="128">
        <v>5785</v>
      </c>
      <c r="V232" s="126">
        <v>14.000000000000002</v>
      </c>
      <c r="W232" s="126">
        <v>6.7</v>
      </c>
      <c r="X232" s="126">
        <v>65.2</v>
      </c>
      <c r="Y232" s="126">
        <v>75.599999999999994</v>
      </c>
      <c r="Z232" s="126">
        <v>79.2</v>
      </c>
      <c r="AA232" s="126" t="s">
        <v>133</v>
      </c>
      <c r="AB232" s="128" t="s">
        <v>133</v>
      </c>
      <c r="AC232" s="126" t="s">
        <v>133</v>
      </c>
      <c r="AD232" s="126" t="s">
        <v>133</v>
      </c>
      <c r="AE232" s="126" t="s">
        <v>133</v>
      </c>
      <c r="AF232" s="126" t="s">
        <v>133</v>
      </c>
      <c r="AG232" s="126" t="s">
        <v>133</v>
      </c>
    </row>
    <row r="233" spans="1:33" x14ac:dyDescent="0.25">
      <c r="A233" t="s">
        <v>99</v>
      </c>
      <c r="B233" t="s">
        <v>30</v>
      </c>
      <c r="C233" t="s">
        <v>38</v>
      </c>
      <c r="D233" t="s">
        <v>537</v>
      </c>
      <c r="E233" s="128">
        <v>3530</v>
      </c>
      <c r="F233" s="126">
        <v>1.9</v>
      </c>
      <c r="G233" s="128">
        <v>3460</v>
      </c>
      <c r="H233" s="126">
        <v>10.4</v>
      </c>
      <c r="I233" s="126">
        <v>12.2</v>
      </c>
      <c r="J233" s="126">
        <v>40.800000000000004</v>
      </c>
      <c r="K233" s="126">
        <v>60.9</v>
      </c>
      <c r="L233" s="126">
        <v>77.5</v>
      </c>
      <c r="M233" s="126">
        <v>2.5</v>
      </c>
      <c r="N233" s="128">
        <v>3440</v>
      </c>
      <c r="O233" s="126">
        <v>13.700000000000001</v>
      </c>
      <c r="P233" s="126">
        <v>11.1</v>
      </c>
      <c r="Q233" s="126">
        <v>62.1</v>
      </c>
      <c r="R233" s="126">
        <v>70.5</v>
      </c>
      <c r="S233" s="126">
        <v>75.2</v>
      </c>
      <c r="T233" s="126">
        <v>2.6</v>
      </c>
      <c r="U233" s="128">
        <v>3435</v>
      </c>
      <c r="V233" s="126">
        <v>16</v>
      </c>
      <c r="W233" s="126">
        <v>8.2000000000000011</v>
      </c>
      <c r="X233" s="126">
        <v>67.2</v>
      </c>
      <c r="Y233" s="126">
        <v>73.099999999999994</v>
      </c>
      <c r="Z233" s="126">
        <v>75.8</v>
      </c>
      <c r="AA233" s="126" t="s">
        <v>133</v>
      </c>
      <c r="AB233" s="128" t="s">
        <v>133</v>
      </c>
      <c r="AC233" s="126" t="s">
        <v>133</v>
      </c>
      <c r="AD233" s="126" t="s">
        <v>133</v>
      </c>
      <c r="AE233" s="126" t="s">
        <v>133</v>
      </c>
      <c r="AF233" s="126" t="s">
        <v>133</v>
      </c>
      <c r="AG233" s="126" t="s">
        <v>133</v>
      </c>
    </row>
    <row r="234" spans="1:33" x14ac:dyDescent="0.25">
      <c r="A234" t="s">
        <v>99</v>
      </c>
      <c r="B234" t="s">
        <v>31</v>
      </c>
      <c r="C234" t="s">
        <v>38</v>
      </c>
      <c r="D234" t="s">
        <v>538</v>
      </c>
      <c r="E234" s="128">
        <v>12235</v>
      </c>
      <c r="F234" s="126">
        <v>2.5</v>
      </c>
      <c r="G234" s="128">
        <v>11925</v>
      </c>
      <c r="H234" s="126">
        <v>11.3</v>
      </c>
      <c r="I234" s="126">
        <v>11.700000000000001</v>
      </c>
      <c r="J234" s="126">
        <v>66.100000000000009</v>
      </c>
      <c r="K234" s="126">
        <v>72.899999999999991</v>
      </c>
      <c r="L234" s="126">
        <v>77</v>
      </c>
      <c r="M234" s="126">
        <v>2.9000000000000004</v>
      </c>
      <c r="N234" s="128">
        <v>11880</v>
      </c>
      <c r="O234" s="126">
        <v>12.3</v>
      </c>
      <c r="P234" s="126">
        <v>9.4</v>
      </c>
      <c r="Q234" s="126">
        <v>71.5</v>
      </c>
      <c r="R234" s="126">
        <v>76.599999999999994</v>
      </c>
      <c r="S234" s="126">
        <v>78.3</v>
      </c>
      <c r="T234" s="126">
        <v>2.9000000000000004</v>
      </c>
      <c r="U234" s="128">
        <v>11875</v>
      </c>
      <c r="V234" s="126">
        <v>14.100000000000001</v>
      </c>
      <c r="W234" s="126">
        <v>7.2000000000000011</v>
      </c>
      <c r="X234" s="126">
        <v>73.2</v>
      </c>
      <c r="Y234" s="126">
        <v>77.400000000000006</v>
      </c>
      <c r="Z234" s="126">
        <v>78.8</v>
      </c>
      <c r="AA234" s="126" t="s">
        <v>133</v>
      </c>
      <c r="AB234" s="128" t="s">
        <v>133</v>
      </c>
      <c r="AC234" s="126" t="s">
        <v>133</v>
      </c>
      <c r="AD234" s="126" t="s">
        <v>133</v>
      </c>
      <c r="AE234" s="126" t="s">
        <v>133</v>
      </c>
      <c r="AF234" s="126" t="s">
        <v>133</v>
      </c>
      <c r="AG234" s="126" t="s">
        <v>133</v>
      </c>
    </row>
    <row r="235" spans="1:33" x14ac:dyDescent="0.25">
      <c r="A235" t="s">
        <v>99</v>
      </c>
      <c r="B235" t="s">
        <v>32</v>
      </c>
      <c r="C235" t="s">
        <v>38</v>
      </c>
      <c r="D235" t="s">
        <v>539</v>
      </c>
      <c r="E235" s="128">
        <v>2775</v>
      </c>
      <c r="F235" s="126">
        <v>2.1</v>
      </c>
      <c r="G235" s="128">
        <v>2720</v>
      </c>
      <c r="H235" s="126">
        <v>10.3</v>
      </c>
      <c r="I235" s="126">
        <v>16.600000000000001</v>
      </c>
      <c r="J235" s="126">
        <v>63.1</v>
      </c>
      <c r="K235" s="126">
        <v>68.800000000000011</v>
      </c>
      <c r="L235" s="126">
        <v>73.099999999999994</v>
      </c>
      <c r="M235" s="126">
        <v>2.1</v>
      </c>
      <c r="N235" s="128">
        <v>2720</v>
      </c>
      <c r="O235" s="126">
        <v>11.8</v>
      </c>
      <c r="P235" s="126">
        <v>11.600000000000001</v>
      </c>
      <c r="Q235" s="126">
        <v>68.400000000000006</v>
      </c>
      <c r="R235" s="126">
        <v>73.8</v>
      </c>
      <c r="S235" s="126">
        <v>76.599999999999994</v>
      </c>
      <c r="T235" s="126">
        <v>2.1</v>
      </c>
      <c r="U235" s="128">
        <v>2720</v>
      </c>
      <c r="V235" s="126">
        <v>13.3</v>
      </c>
      <c r="W235" s="126">
        <v>9.4</v>
      </c>
      <c r="X235" s="126">
        <v>71.099999999999994</v>
      </c>
      <c r="Y235" s="126">
        <v>75.7</v>
      </c>
      <c r="Z235" s="126">
        <v>77.3</v>
      </c>
      <c r="AA235" s="126" t="s">
        <v>133</v>
      </c>
      <c r="AB235" s="128" t="s">
        <v>133</v>
      </c>
      <c r="AC235" s="126" t="s">
        <v>133</v>
      </c>
      <c r="AD235" s="126" t="s">
        <v>133</v>
      </c>
      <c r="AE235" s="126" t="s">
        <v>133</v>
      </c>
      <c r="AF235" s="126" t="s">
        <v>133</v>
      </c>
      <c r="AG235" s="126" t="s">
        <v>133</v>
      </c>
    </row>
    <row r="236" spans="1:33" x14ac:dyDescent="0.25">
      <c r="A236" t="s">
        <v>99</v>
      </c>
      <c r="B236" t="s">
        <v>27</v>
      </c>
      <c r="C236" t="s">
        <v>38</v>
      </c>
      <c r="D236" t="s">
        <v>540</v>
      </c>
      <c r="E236" s="128">
        <v>4125</v>
      </c>
      <c r="F236" s="126">
        <v>1.8000000000000003</v>
      </c>
      <c r="G236" s="128">
        <v>4050</v>
      </c>
      <c r="H236" s="126">
        <v>12.1</v>
      </c>
      <c r="I236" s="126">
        <v>14.100000000000001</v>
      </c>
      <c r="J236" s="126">
        <v>45.6</v>
      </c>
      <c r="K236" s="126">
        <v>60</v>
      </c>
      <c r="L236" s="126">
        <v>73.8</v>
      </c>
      <c r="M236" s="126">
        <v>2.1999999999999997</v>
      </c>
      <c r="N236" s="128">
        <v>4035</v>
      </c>
      <c r="O236" s="126">
        <v>14.7</v>
      </c>
      <c r="P236" s="126">
        <v>10.9</v>
      </c>
      <c r="Q236" s="126">
        <v>55.900000000000006</v>
      </c>
      <c r="R236" s="126">
        <v>67.400000000000006</v>
      </c>
      <c r="S236" s="126">
        <v>74.400000000000006</v>
      </c>
      <c r="T236" s="126">
        <v>2.1999999999999997</v>
      </c>
      <c r="U236" s="128">
        <v>4035</v>
      </c>
      <c r="V236" s="126">
        <v>16.5</v>
      </c>
      <c r="W236" s="126">
        <v>8.5</v>
      </c>
      <c r="X236" s="126">
        <v>60.5</v>
      </c>
      <c r="Y236" s="126">
        <v>70.100000000000009</v>
      </c>
      <c r="Z236" s="126">
        <v>75</v>
      </c>
      <c r="AA236" s="126" t="s">
        <v>133</v>
      </c>
      <c r="AB236" s="128" t="s">
        <v>133</v>
      </c>
      <c r="AC236" s="126" t="s">
        <v>133</v>
      </c>
      <c r="AD236" s="126" t="s">
        <v>133</v>
      </c>
      <c r="AE236" s="126" t="s">
        <v>133</v>
      </c>
      <c r="AF236" s="126" t="s">
        <v>133</v>
      </c>
      <c r="AG236" s="126" t="s">
        <v>133</v>
      </c>
    </row>
    <row r="237" spans="1:33" x14ac:dyDescent="0.25">
      <c r="A237" t="s">
        <v>99</v>
      </c>
      <c r="B237" t="s">
        <v>33</v>
      </c>
      <c r="C237" t="s">
        <v>38</v>
      </c>
      <c r="D237" t="s">
        <v>541</v>
      </c>
      <c r="E237" s="128">
        <v>5410</v>
      </c>
      <c r="F237" s="126">
        <v>1.2</v>
      </c>
      <c r="G237" s="128">
        <v>5350</v>
      </c>
      <c r="H237" s="126">
        <v>11.8</v>
      </c>
      <c r="I237" s="126">
        <v>13</v>
      </c>
      <c r="J237" s="126">
        <v>44.800000000000004</v>
      </c>
      <c r="K237" s="126">
        <v>60.699999999999996</v>
      </c>
      <c r="L237" s="126">
        <v>75.3</v>
      </c>
      <c r="M237" s="126">
        <v>1.3</v>
      </c>
      <c r="N237" s="128">
        <v>5340</v>
      </c>
      <c r="O237" s="126">
        <v>13.100000000000001</v>
      </c>
      <c r="P237" s="126">
        <v>9.7000000000000011</v>
      </c>
      <c r="Q237" s="126">
        <v>57.8</v>
      </c>
      <c r="R237" s="126">
        <v>69.900000000000006</v>
      </c>
      <c r="S237" s="126">
        <v>77.100000000000009</v>
      </c>
      <c r="T237" s="126">
        <v>1.4000000000000001</v>
      </c>
      <c r="U237" s="128">
        <v>5330</v>
      </c>
      <c r="V237" s="126">
        <v>14.899999999999999</v>
      </c>
      <c r="W237" s="126">
        <v>7.8</v>
      </c>
      <c r="X237" s="126">
        <v>62.1</v>
      </c>
      <c r="Y237" s="126">
        <v>72.399999999999991</v>
      </c>
      <c r="Z237" s="126">
        <v>77.3</v>
      </c>
      <c r="AA237" s="126" t="s">
        <v>133</v>
      </c>
      <c r="AB237" s="128" t="s">
        <v>133</v>
      </c>
      <c r="AC237" s="126" t="s">
        <v>133</v>
      </c>
      <c r="AD237" s="126" t="s">
        <v>133</v>
      </c>
      <c r="AE237" s="126" t="s">
        <v>133</v>
      </c>
      <c r="AF237" s="126" t="s">
        <v>133</v>
      </c>
      <c r="AG237" s="126" t="s">
        <v>133</v>
      </c>
    </row>
    <row r="238" spans="1:33" x14ac:dyDescent="0.25">
      <c r="A238" t="s">
        <v>99</v>
      </c>
      <c r="B238" t="s">
        <v>34</v>
      </c>
      <c r="C238" t="s">
        <v>38</v>
      </c>
      <c r="D238" t="s">
        <v>542</v>
      </c>
      <c r="E238" s="128">
        <v>9390</v>
      </c>
      <c r="F238" s="126">
        <v>2.1</v>
      </c>
      <c r="G238" s="128">
        <v>9195</v>
      </c>
      <c r="H238" s="126">
        <v>13.4</v>
      </c>
      <c r="I238" s="126">
        <v>17.8</v>
      </c>
      <c r="J238" s="126">
        <v>55.7</v>
      </c>
      <c r="K238" s="126">
        <v>62.7</v>
      </c>
      <c r="L238" s="126">
        <v>68.800000000000011</v>
      </c>
      <c r="M238" s="126">
        <v>2.1999999999999997</v>
      </c>
      <c r="N238" s="128">
        <v>9180</v>
      </c>
      <c r="O238" s="126">
        <v>14.7</v>
      </c>
      <c r="P238" s="126">
        <v>14.899999999999999</v>
      </c>
      <c r="Q238" s="126">
        <v>61.4</v>
      </c>
      <c r="R238" s="126">
        <v>67</v>
      </c>
      <c r="S238" s="126">
        <v>70.399999999999991</v>
      </c>
      <c r="T238" s="126">
        <v>2.2999999999999998</v>
      </c>
      <c r="U238" s="128">
        <v>9175</v>
      </c>
      <c r="V238" s="126">
        <v>17</v>
      </c>
      <c r="W238" s="126">
        <v>11.600000000000001</v>
      </c>
      <c r="X238" s="126">
        <v>64.099999999999994</v>
      </c>
      <c r="Y238" s="126">
        <v>69.100000000000009</v>
      </c>
      <c r="Z238" s="126">
        <v>71.399999999999991</v>
      </c>
      <c r="AA238" s="126" t="s">
        <v>133</v>
      </c>
      <c r="AB238" s="128" t="s">
        <v>133</v>
      </c>
      <c r="AC238" s="126" t="s">
        <v>133</v>
      </c>
      <c r="AD238" s="126" t="s">
        <v>133</v>
      </c>
      <c r="AE238" s="126" t="s">
        <v>133</v>
      </c>
      <c r="AF238" s="126" t="s">
        <v>133</v>
      </c>
      <c r="AG238" s="126" t="s">
        <v>133</v>
      </c>
    </row>
    <row r="239" spans="1:33" x14ac:dyDescent="0.25">
      <c r="A239" t="s">
        <v>99</v>
      </c>
      <c r="B239" t="s">
        <v>35</v>
      </c>
      <c r="C239" t="s">
        <v>38</v>
      </c>
      <c r="D239" t="s">
        <v>543</v>
      </c>
      <c r="E239" s="128">
        <v>1335</v>
      </c>
      <c r="F239" s="126">
        <v>1.9</v>
      </c>
      <c r="G239" s="128">
        <v>1305</v>
      </c>
      <c r="H239" s="126">
        <v>9.9</v>
      </c>
      <c r="I239" s="126">
        <v>7.9</v>
      </c>
      <c r="J239" s="126">
        <v>59.9</v>
      </c>
      <c r="K239" s="126">
        <v>76.900000000000006</v>
      </c>
      <c r="L239" s="126">
        <v>82.2</v>
      </c>
      <c r="M239" s="126">
        <v>2</v>
      </c>
      <c r="N239" s="128">
        <v>1305</v>
      </c>
      <c r="O239" s="126">
        <v>11.5</v>
      </c>
      <c r="P239" s="126">
        <v>6.9</v>
      </c>
      <c r="Q239" s="126">
        <v>67.900000000000006</v>
      </c>
      <c r="R239" s="126">
        <v>79.100000000000009</v>
      </c>
      <c r="S239" s="126">
        <v>81.600000000000009</v>
      </c>
      <c r="T239" s="126">
        <v>2.1</v>
      </c>
      <c r="U239" s="128">
        <v>1305</v>
      </c>
      <c r="V239" s="126">
        <v>12.2</v>
      </c>
      <c r="W239" s="126">
        <v>5.7</v>
      </c>
      <c r="X239" s="126">
        <v>69.7</v>
      </c>
      <c r="Y239" s="126">
        <v>79.800000000000011</v>
      </c>
      <c r="Z239" s="126">
        <v>82.100000000000009</v>
      </c>
      <c r="AA239" s="126" t="s">
        <v>133</v>
      </c>
      <c r="AB239" s="128" t="s">
        <v>133</v>
      </c>
      <c r="AC239" s="126" t="s">
        <v>133</v>
      </c>
      <c r="AD239" s="126" t="s">
        <v>133</v>
      </c>
      <c r="AE239" s="126" t="s">
        <v>133</v>
      </c>
      <c r="AF239" s="126" t="s">
        <v>133</v>
      </c>
      <c r="AG239" s="126" t="s">
        <v>133</v>
      </c>
    </row>
    <row r="240" spans="1:33" x14ac:dyDescent="0.25">
      <c r="A240" t="s">
        <v>99</v>
      </c>
      <c r="B240" t="s">
        <v>36</v>
      </c>
      <c r="C240" t="s">
        <v>38</v>
      </c>
      <c r="D240" t="s">
        <v>544</v>
      </c>
      <c r="E240" s="128">
        <v>2550</v>
      </c>
      <c r="F240" s="126">
        <v>2.9000000000000004</v>
      </c>
      <c r="G240" s="128">
        <v>2480</v>
      </c>
      <c r="H240" s="126">
        <v>12.8</v>
      </c>
      <c r="I240" s="126">
        <v>5.8000000000000007</v>
      </c>
      <c r="J240" s="126">
        <v>47</v>
      </c>
      <c r="K240" s="126">
        <v>69.100000000000009</v>
      </c>
      <c r="L240" s="126">
        <v>81.400000000000006</v>
      </c>
      <c r="M240" s="126">
        <v>3.2</v>
      </c>
      <c r="N240" s="128">
        <v>2470</v>
      </c>
      <c r="O240" s="126">
        <v>14.100000000000001</v>
      </c>
      <c r="P240" s="126">
        <v>6.4</v>
      </c>
      <c r="Q240" s="126">
        <v>55.800000000000004</v>
      </c>
      <c r="R240" s="126">
        <v>72.2</v>
      </c>
      <c r="S240" s="126">
        <v>79.5</v>
      </c>
      <c r="T240" s="126">
        <v>3.4000000000000004</v>
      </c>
      <c r="U240" s="128">
        <v>2465</v>
      </c>
      <c r="V240" s="126">
        <v>16.3</v>
      </c>
      <c r="W240" s="126">
        <v>5.9</v>
      </c>
      <c r="X240" s="126">
        <v>59.4</v>
      </c>
      <c r="Y240" s="126">
        <v>72.5</v>
      </c>
      <c r="Z240" s="126">
        <v>77.8</v>
      </c>
      <c r="AA240" s="126" t="s">
        <v>133</v>
      </c>
      <c r="AB240" s="128" t="s">
        <v>133</v>
      </c>
      <c r="AC240" s="126" t="s">
        <v>133</v>
      </c>
      <c r="AD240" s="126" t="s">
        <v>133</v>
      </c>
      <c r="AE240" s="126" t="s">
        <v>133</v>
      </c>
      <c r="AF240" s="126" t="s">
        <v>133</v>
      </c>
      <c r="AG240" s="126" t="s">
        <v>133</v>
      </c>
    </row>
    <row r="241" spans="1:33" x14ac:dyDescent="0.25">
      <c r="A241" t="s">
        <v>99</v>
      </c>
      <c r="B241" t="s">
        <v>37</v>
      </c>
      <c r="C241" t="s">
        <v>38</v>
      </c>
      <c r="D241" t="s">
        <v>545</v>
      </c>
      <c r="E241" s="128">
        <v>2820</v>
      </c>
      <c r="F241" s="126">
        <v>2</v>
      </c>
      <c r="G241" s="128">
        <v>2765</v>
      </c>
      <c r="H241" s="126">
        <v>12.8</v>
      </c>
      <c r="I241" s="126">
        <v>9.4</v>
      </c>
      <c r="J241" s="126">
        <v>58.4</v>
      </c>
      <c r="K241" s="126">
        <v>69</v>
      </c>
      <c r="L241" s="126">
        <v>77.8</v>
      </c>
      <c r="M241" s="126">
        <v>2.1999999999999997</v>
      </c>
      <c r="N241" s="128">
        <v>2760</v>
      </c>
      <c r="O241" s="126">
        <v>13.700000000000001</v>
      </c>
      <c r="P241" s="126">
        <v>9.1</v>
      </c>
      <c r="Q241" s="126">
        <v>67.100000000000009</v>
      </c>
      <c r="R241" s="126">
        <v>73.599999999999994</v>
      </c>
      <c r="S241" s="126">
        <v>77.2</v>
      </c>
      <c r="T241" s="126">
        <v>2.2999999999999998</v>
      </c>
      <c r="U241" s="128">
        <v>2755</v>
      </c>
      <c r="V241" s="126">
        <v>15.2</v>
      </c>
      <c r="W241" s="126">
        <v>7.1000000000000005</v>
      </c>
      <c r="X241" s="126">
        <v>71</v>
      </c>
      <c r="Y241" s="126">
        <v>75.400000000000006</v>
      </c>
      <c r="Z241" s="126">
        <v>77.8</v>
      </c>
      <c r="AA241" s="126" t="s">
        <v>133</v>
      </c>
      <c r="AB241" s="128" t="s">
        <v>133</v>
      </c>
      <c r="AC241" s="126" t="s">
        <v>133</v>
      </c>
      <c r="AD241" s="126" t="s">
        <v>133</v>
      </c>
      <c r="AE241" s="126" t="s">
        <v>133</v>
      </c>
      <c r="AF241" s="126" t="s">
        <v>133</v>
      </c>
      <c r="AG241" s="126" t="s">
        <v>133</v>
      </c>
    </row>
    <row r="242" spans="1:33" x14ac:dyDescent="0.25">
      <c r="A242" t="s">
        <v>98</v>
      </c>
      <c r="B242">
        <v>1</v>
      </c>
      <c r="C242" t="s">
        <v>38</v>
      </c>
      <c r="D242" t="s">
        <v>546</v>
      </c>
      <c r="E242" s="128">
        <v>2305</v>
      </c>
      <c r="F242" s="126">
        <v>1.2</v>
      </c>
      <c r="G242" s="128">
        <v>2280</v>
      </c>
      <c r="H242" s="126">
        <v>7.1000000000000005</v>
      </c>
      <c r="I242" s="126">
        <v>12.7</v>
      </c>
      <c r="J242" s="126">
        <v>58.199999999999996</v>
      </c>
      <c r="K242" s="126">
        <v>68.7</v>
      </c>
      <c r="L242" s="126">
        <v>80.300000000000011</v>
      </c>
      <c r="M242" s="126">
        <v>1.4000000000000001</v>
      </c>
      <c r="N242" s="128">
        <v>2275</v>
      </c>
      <c r="O242" s="126">
        <v>15.6</v>
      </c>
      <c r="P242" s="126">
        <v>8.1</v>
      </c>
      <c r="Q242" s="126">
        <v>58.199999999999996</v>
      </c>
      <c r="R242" s="126">
        <v>71.5</v>
      </c>
      <c r="S242" s="126">
        <v>76.3</v>
      </c>
      <c r="T242" s="126">
        <v>1.5</v>
      </c>
      <c r="U242" s="128">
        <v>2275</v>
      </c>
      <c r="V242" s="126">
        <v>12.7</v>
      </c>
      <c r="W242" s="126">
        <v>11</v>
      </c>
      <c r="X242" s="126">
        <v>55.900000000000006</v>
      </c>
      <c r="Y242" s="126">
        <v>71.8</v>
      </c>
      <c r="Z242" s="126">
        <v>76.3</v>
      </c>
      <c r="AA242" s="126" t="s">
        <v>133</v>
      </c>
      <c r="AB242" s="128" t="s">
        <v>133</v>
      </c>
      <c r="AC242" s="126" t="s">
        <v>133</v>
      </c>
      <c r="AD242" s="126" t="s">
        <v>133</v>
      </c>
      <c r="AE242" s="126" t="s">
        <v>133</v>
      </c>
      <c r="AF242" s="126" t="s">
        <v>133</v>
      </c>
      <c r="AG242" s="126" t="s">
        <v>133</v>
      </c>
    </row>
    <row r="243" spans="1:33" x14ac:dyDescent="0.25">
      <c r="A243" t="s">
        <v>98</v>
      </c>
      <c r="B243">
        <v>2</v>
      </c>
      <c r="C243" t="s">
        <v>38</v>
      </c>
      <c r="D243" t="s">
        <v>547</v>
      </c>
      <c r="E243" s="128">
        <v>3845</v>
      </c>
      <c r="F243" s="126">
        <v>2.7</v>
      </c>
      <c r="G243" s="128">
        <v>3740</v>
      </c>
      <c r="H243" s="126">
        <v>9.1999999999999993</v>
      </c>
      <c r="I243" s="126">
        <v>9.1</v>
      </c>
      <c r="J243" s="126">
        <v>48.8</v>
      </c>
      <c r="K243" s="126">
        <v>67.300000000000011</v>
      </c>
      <c r="L243" s="126">
        <v>81.7</v>
      </c>
      <c r="M243" s="126">
        <v>2.6</v>
      </c>
      <c r="N243" s="128">
        <v>3745</v>
      </c>
      <c r="O243" s="126">
        <v>12.3</v>
      </c>
      <c r="P243" s="126">
        <v>5.5</v>
      </c>
      <c r="Q243" s="126">
        <v>51.300000000000004</v>
      </c>
      <c r="R243" s="126">
        <v>73.599999999999994</v>
      </c>
      <c r="S243" s="126">
        <v>82.2</v>
      </c>
      <c r="T243" s="126">
        <v>2.8000000000000003</v>
      </c>
      <c r="U243" s="128">
        <v>3735</v>
      </c>
      <c r="V243" s="126">
        <v>13.5</v>
      </c>
      <c r="W243" s="126">
        <v>6.6000000000000005</v>
      </c>
      <c r="X243" s="126">
        <v>57.9</v>
      </c>
      <c r="Y243" s="126">
        <v>74.099999999999994</v>
      </c>
      <c r="Z243" s="126">
        <v>79.900000000000006</v>
      </c>
      <c r="AA243" s="126" t="s">
        <v>133</v>
      </c>
      <c r="AB243" s="128" t="s">
        <v>133</v>
      </c>
      <c r="AC243" s="126" t="s">
        <v>133</v>
      </c>
      <c r="AD243" s="126" t="s">
        <v>133</v>
      </c>
      <c r="AE243" s="126" t="s">
        <v>133</v>
      </c>
      <c r="AF243" s="126" t="s">
        <v>133</v>
      </c>
      <c r="AG243" s="126" t="s">
        <v>133</v>
      </c>
    </row>
    <row r="244" spans="1:33" x14ac:dyDescent="0.25">
      <c r="A244" t="s">
        <v>98</v>
      </c>
      <c r="B244">
        <v>3</v>
      </c>
      <c r="C244" t="s">
        <v>38</v>
      </c>
      <c r="D244" t="s">
        <v>548</v>
      </c>
      <c r="E244" s="128">
        <v>7275</v>
      </c>
      <c r="F244" s="126">
        <v>1.2</v>
      </c>
      <c r="G244" s="128">
        <v>7185</v>
      </c>
      <c r="H244" s="126">
        <v>9.6</v>
      </c>
      <c r="I244" s="126">
        <v>11.200000000000001</v>
      </c>
      <c r="J244" s="126">
        <v>48.5</v>
      </c>
      <c r="K244" s="126">
        <v>64.8</v>
      </c>
      <c r="L244" s="126">
        <v>79.2</v>
      </c>
      <c r="M244" s="126">
        <v>1.3</v>
      </c>
      <c r="N244" s="128">
        <v>7180</v>
      </c>
      <c r="O244" s="126">
        <v>10.4</v>
      </c>
      <c r="P244" s="126">
        <v>7.3999999999999995</v>
      </c>
      <c r="Q244" s="126">
        <v>57.000000000000007</v>
      </c>
      <c r="R244" s="126">
        <v>73.099999999999994</v>
      </c>
      <c r="S244" s="126">
        <v>82.2</v>
      </c>
      <c r="T244" s="126">
        <v>1.4000000000000001</v>
      </c>
      <c r="U244" s="128">
        <v>7170</v>
      </c>
      <c r="V244" s="126">
        <v>12.2</v>
      </c>
      <c r="W244" s="126">
        <v>6.3</v>
      </c>
      <c r="X244" s="126">
        <v>62.8</v>
      </c>
      <c r="Y244" s="126">
        <v>76</v>
      </c>
      <c r="Z244" s="126">
        <v>81.5</v>
      </c>
      <c r="AA244" s="126" t="s">
        <v>133</v>
      </c>
      <c r="AB244" s="128" t="s">
        <v>133</v>
      </c>
      <c r="AC244" s="126" t="s">
        <v>133</v>
      </c>
      <c r="AD244" s="126" t="s">
        <v>133</v>
      </c>
      <c r="AE244" s="126" t="s">
        <v>133</v>
      </c>
      <c r="AF244" s="126" t="s">
        <v>133</v>
      </c>
      <c r="AG244" s="126" t="s">
        <v>133</v>
      </c>
    </row>
    <row r="245" spans="1:33" x14ac:dyDescent="0.25">
      <c r="A245" t="s">
        <v>98</v>
      </c>
      <c r="B245">
        <v>4</v>
      </c>
      <c r="C245" t="s">
        <v>38</v>
      </c>
      <c r="D245" t="s">
        <v>549</v>
      </c>
      <c r="E245" s="128">
        <v>115</v>
      </c>
      <c r="F245" s="126">
        <v>1.7000000000000002</v>
      </c>
      <c r="G245" s="128">
        <v>115</v>
      </c>
      <c r="H245" s="126">
        <v>7.9</v>
      </c>
      <c r="I245" s="126">
        <v>7.0000000000000009</v>
      </c>
      <c r="J245" s="126">
        <v>60.5</v>
      </c>
      <c r="K245" s="126">
        <v>68.400000000000006</v>
      </c>
      <c r="L245" s="126">
        <v>85.1</v>
      </c>
      <c r="M245" s="126">
        <v>1.7000000000000002</v>
      </c>
      <c r="N245" s="128">
        <v>115</v>
      </c>
      <c r="O245" s="126">
        <v>8.7999999999999989</v>
      </c>
      <c r="P245" s="126">
        <v>10.5</v>
      </c>
      <c r="Q245" s="126">
        <v>51.800000000000004</v>
      </c>
      <c r="R245" s="126">
        <v>71.099999999999994</v>
      </c>
      <c r="S245" s="126">
        <v>80.7</v>
      </c>
      <c r="T245" s="126">
        <v>1.7000000000000002</v>
      </c>
      <c r="U245" s="128">
        <v>115</v>
      </c>
      <c r="V245" s="126">
        <v>7.9</v>
      </c>
      <c r="W245" s="126">
        <v>5.3</v>
      </c>
      <c r="X245" s="126">
        <v>70.2</v>
      </c>
      <c r="Y245" s="126">
        <v>82.5</v>
      </c>
      <c r="Z245" s="126">
        <v>86.8</v>
      </c>
      <c r="AA245" s="126" t="s">
        <v>133</v>
      </c>
      <c r="AB245" s="128" t="s">
        <v>133</v>
      </c>
      <c r="AC245" s="126" t="s">
        <v>133</v>
      </c>
      <c r="AD245" s="126" t="s">
        <v>133</v>
      </c>
      <c r="AE245" s="126" t="s">
        <v>133</v>
      </c>
      <c r="AF245" s="126" t="s">
        <v>133</v>
      </c>
      <c r="AG245" s="126" t="s">
        <v>133</v>
      </c>
    </row>
    <row r="246" spans="1:33" x14ac:dyDescent="0.25">
      <c r="A246" t="s">
        <v>98</v>
      </c>
      <c r="B246">
        <v>5</v>
      </c>
      <c r="C246" t="s">
        <v>38</v>
      </c>
      <c r="D246" t="s">
        <v>550</v>
      </c>
      <c r="E246" s="128">
        <v>490</v>
      </c>
      <c r="F246" s="126">
        <v>1.9</v>
      </c>
      <c r="G246" s="128">
        <v>480</v>
      </c>
      <c r="H246" s="126">
        <v>16</v>
      </c>
      <c r="I246" s="126">
        <v>12.7</v>
      </c>
      <c r="J246" s="126">
        <v>57.699999999999996</v>
      </c>
      <c r="K246" s="126">
        <v>64.600000000000009</v>
      </c>
      <c r="L246" s="126">
        <v>71.3</v>
      </c>
      <c r="M246" s="126">
        <v>2.1999999999999997</v>
      </c>
      <c r="N246" s="128">
        <v>480</v>
      </c>
      <c r="O246" s="126">
        <v>15.299999999999999</v>
      </c>
      <c r="P246" s="126">
        <v>9.1</v>
      </c>
      <c r="Q246" s="126">
        <v>60.8</v>
      </c>
      <c r="R246" s="126">
        <v>69.7</v>
      </c>
      <c r="S246" s="126">
        <v>75.5</v>
      </c>
      <c r="T246" s="126">
        <v>2.4</v>
      </c>
      <c r="U246" s="128">
        <v>480</v>
      </c>
      <c r="V246" s="126">
        <v>17.200000000000003</v>
      </c>
      <c r="W246" s="126">
        <v>7.3999999999999995</v>
      </c>
      <c r="X246" s="126">
        <v>65</v>
      </c>
      <c r="Y246" s="126">
        <v>73.400000000000006</v>
      </c>
      <c r="Z246" s="126">
        <v>75.400000000000006</v>
      </c>
      <c r="AA246" s="126" t="s">
        <v>133</v>
      </c>
      <c r="AB246" s="128" t="s">
        <v>133</v>
      </c>
      <c r="AC246" s="126" t="s">
        <v>133</v>
      </c>
      <c r="AD246" s="126" t="s">
        <v>133</v>
      </c>
      <c r="AE246" s="126" t="s">
        <v>133</v>
      </c>
      <c r="AF246" s="126" t="s">
        <v>133</v>
      </c>
      <c r="AG246" s="126" t="s">
        <v>133</v>
      </c>
    </row>
    <row r="247" spans="1:33" x14ac:dyDescent="0.25">
      <c r="A247" t="s">
        <v>98</v>
      </c>
      <c r="B247">
        <v>6</v>
      </c>
      <c r="C247" t="s">
        <v>38</v>
      </c>
      <c r="D247" t="s">
        <v>551</v>
      </c>
      <c r="E247" s="128">
        <v>5645</v>
      </c>
      <c r="F247" s="126">
        <v>1.3</v>
      </c>
      <c r="G247" s="128">
        <v>5565</v>
      </c>
      <c r="H247" s="126">
        <v>9</v>
      </c>
      <c r="I247" s="126">
        <v>9.4</v>
      </c>
      <c r="J247" s="126">
        <v>46.6</v>
      </c>
      <c r="K247" s="126">
        <v>65.5</v>
      </c>
      <c r="L247" s="126">
        <v>81.5</v>
      </c>
      <c r="M247" s="126">
        <v>1.4000000000000001</v>
      </c>
      <c r="N247" s="128">
        <v>5565</v>
      </c>
      <c r="O247" s="126">
        <v>10.3</v>
      </c>
      <c r="P247" s="126">
        <v>6.5</v>
      </c>
      <c r="Q247" s="126">
        <v>56.2</v>
      </c>
      <c r="R247" s="126">
        <v>73.099999999999994</v>
      </c>
      <c r="S247" s="126">
        <v>83.100000000000009</v>
      </c>
      <c r="T247" s="126">
        <v>1.6</v>
      </c>
      <c r="U247" s="128">
        <v>5550</v>
      </c>
      <c r="V247" s="126">
        <v>12.7</v>
      </c>
      <c r="W247" s="126">
        <v>5.7</v>
      </c>
      <c r="X247" s="126">
        <v>64.3</v>
      </c>
      <c r="Y247" s="126">
        <v>76</v>
      </c>
      <c r="Z247" s="126">
        <v>81.600000000000009</v>
      </c>
      <c r="AA247" s="126" t="s">
        <v>133</v>
      </c>
      <c r="AB247" s="128" t="s">
        <v>133</v>
      </c>
      <c r="AC247" s="126" t="s">
        <v>133</v>
      </c>
      <c r="AD247" s="126" t="s">
        <v>133</v>
      </c>
      <c r="AE247" s="126" t="s">
        <v>133</v>
      </c>
      <c r="AF247" s="126" t="s">
        <v>133</v>
      </c>
      <c r="AG247" s="126" t="s">
        <v>133</v>
      </c>
    </row>
    <row r="248" spans="1:33" x14ac:dyDescent="0.25">
      <c r="A248" t="s">
        <v>98</v>
      </c>
      <c r="B248">
        <v>7</v>
      </c>
      <c r="C248" t="s">
        <v>38</v>
      </c>
      <c r="D248" t="s">
        <v>552</v>
      </c>
      <c r="E248" s="128">
        <v>2390</v>
      </c>
      <c r="F248" s="126">
        <v>1.2</v>
      </c>
      <c r="G248" s="128">
        <v>2365</v>
      </c>
      <c r="H248" s="126">
        <v>9.3000000000000007</v>
      </c>
      <c r="I248" s="126">
        <v>8.3000000000000007</v>
      </c>
      <c r="J248" s="126">
        <v>50.9</v>
      </c>
      <c r="K248" s="126">
        <v>67.900000000000006</v>
      </c>
      <c r="L248" s="126">
        <v>82.4</v>
      </c>
      <c r="M248" s="126">
        <v>1.5</v>
      </c>
      <c r="N248" s="128">
        <v>2355</v>
      </c>
      <c r="O248" s="126">
        <v>10.6</v>
      </c>
      <c r="P248" s="126">
        <v>6.4</v>
      </c>
      <c r="Q248" s="126">
        <v>62.7</v>
      </c>
      <c r="R248" s="126">
        <v>75.7</v>
      </c>
      <c r="S248" s="126">
        <v>83</v>
      </c>
      <c r="T248" s="126">
        <v>1.7000000000000002</v>
      </c>
      <c r="U248" s="128">
        <v>2350</v>
      </c>
      <c r="V248" s="126">
        <v>12.3</v>
      </c>
      <c r="W248" s="126">
        <v>5.7</v>
      </c>
      <c r="X248" s="126">
        <v>68.2</v>
      </c>
      <c r="Y248" s="126">
        <v>77.8</v>
      </c>
      <c r="Z248" s="126">
        <v>82.100000000000009</v>
      </c>
      <c r="AA248" s="126" t="s">
        <v>133</v>
      </c>
      <c r="AB248" s="128" t="s">
        <v>133</v>
      </c>
      <c r="AC248" s="126" t="s">
        <v>133</v>
      </c>
      <c r="AD248" s="126" t="s">
        <v>133</v>
      </c>
      <c r="AE248" s="126" t="s">
        <v>133</v>
      </c>
      <c r="AF248" s="126" t="s">
        <v>133</v>
      </c>
      <c r="AG248" s="126" t="s">
        <v>133</v>
      </c>
    </row>
    <row r="249" spans="1:33" x14ac:dyDescent="0.25">
      <c r="A249" t="s">
        <v>98</v>
      </c>
      <c r="B249">
        <v>8</v>
      </c>
      <c r="C249" t="s">
        <v>38</v>
      </c>
      <c r="D249" t="s">
        <v>553</v>
      </c>
      <c r="E249" s="128">
        <v>10765</v>
      </c>
      <c r="F249" s="126">
        <v>2.1999999999999997</v>
      </c>
      <c r="G249" s="128">
        <v>10530</v>
      </c>
      <c r="H249" s="126">
        <v>11.9</v>
      </c>
      <c r="I249" s="126">
        <v>11.700000000000001</v>
      </c>
      <c r="J249" s="126">
        <v>64.5</v>
      </c>
      <c r="K249" s="126">
        <v>71.3</v>
      </c>
      <c r="L249" s="126">
        <v>76.5</v>
      </c>
      <c r="M249" s="126">
        <v>2.4</v>
      </c>
      <c r="N249" s="128">
        <v>10510</v>
      </c>
      <c r="O249" s="126">
        <v>12.6</v>
      </c>
      <c r="P249" s="126">
        <v>8.7000000000000011</v>
      </c>
      <c r="Q249" s="126">
        <v>70.899999999999991</v>
      </c>
      <c r="R249" s="126">
        <v>76</v>
      </c>
      <c r="S249" s="126">
        <v>78.7</v>
      </c>
      <c r="T249" s="126">
        <v>2.4</v>
      </c>
      <c r="U249" s="128">
        <v>10505</v>
      </c>
      <c r="V249" s="126">
        <v>13.200000000000001</v>
      </c>
      <c r="W249" s="126">
        <v>6.9</v>
      </c>
      <c r="X249" s="126">
        <v>74</v>
      </c>
      <c r="Y249" s="126">
        <v>78.100000000000009</v>
      </c>
      <c r="Z249" s="126">
        <v>79.900000000000006</v>
      </c>
      <c r="AA249" s="126" t="s">
        <v>133</v>
      </c>
      <c r="AB249" s="128" t="s">
        <v>133</v>
      </c>
      <c r="AC249" s="126" t="s">
        <v>133</v>
      </c>
      <c r="AD249" s="126" t="s">
        <v>133</v>
      </c>
      <c r="AE249" s="126" t="s">
        <v>133</v>
      </c>
      <c r="AF249" s="126" t="s">
        <v>133</v>
      </c>
      <c r="AG249" s="126" t="s">
        <v>133</v>
      </c>
    </row>
    <row r="250" spans="1:33" x14ac:dyDescent="0.25">
      <c r="A250" t="s">
        <v>98</v>
      </c>
      <c r="B250">
        <v>9</v>
      </c>
      <c r="C250" t="s">
        <v>38</v>
      </c>
      <c r="D250" t="s">
        <v>554</v>
      </c>
      <c r="E250" s="128">
        <v>9270</v>
      </c>
      <c r="F250" s="126">
        <v>3.1</v>
      </c>
      <c r="G250" s="128">
        <v>8990</v>
      </c>
      <c r="H250" s="126">
        <v>12</v>
      </c>
      <c r="I250" s="126">
        <v>9.7000000000000011</v>
      </c>
      <c r="J250" s="126">
        <v>61.5</v>
      </c>
      <c r="K250" s="126">
        <v>71.5</v>
      </c>
      <c r="L250" s="126">
        <v>78.3</v>
      </c>
      <c r="M250" s="126">
        <v>3.3000000000000003</v>
      </c>
      <c r="N250" s="128">
        <v>8960</v>
      </c>
      <c r="O250" s="126">
        <v>12.2</v>
      </c>
      <c r="P250" s="126">
        <v>7.0000000000000009</v>
      </c>
      <c r="Q250" s="126">
        <v>66.600000000000009</v>
      </c>
      <c r="R250" s="126">
        <v>76.5</v>
      </c>
      <c r="S250" s="126">
        <v>80.900000000000006</v>
      </c>
      <c r="T250" s="126">
        <v>3.4000000000000004</v>
      </c>
      <c r="U250" s="128">
        <v>8955</v>
      </c>
      <c r="V250" s="126">
        <v>14.200000000000001</v>
      </c>
      <c r="W250" s="126">
        <v>6.3</v>
      </c>
      <c r="X250" s="126">
        <v>69.300000000000011</v>
      </c>
      <c r="Y250" s="126">
        <v>77</v>
      </c>
      <c r="Z250" s="126">
        <v>79.600000000000009</v>
      </c>
      <c r="AA250" s="126" t="s">
        <v>133</v>
      </c>
      <c r="AB250" s="128" t="s">
        <v>133</v>
      </c>
      <c r="AC250" s="126" t="s">
        <v>133</v>
      </c>
      <c r="AD250" s="126" t="s">
        <v>133</v>
      </c>
      <c r="AE250" s="126" t="s">
        <v>133</v>
      </c>
      <c r="AF250" s="126" t="s">
        <v>133</v>
      </c>
      <c r="AG250" s="126" t="s">
        <v>133</v>
      </c>
    </row>
    <row r="251" spans="1:33" x14ac:dyDescent="0.25">
      <c r="A251" t="s">
        <v>98</v>
      </c>
      <c r="B251" t="s">
        <v>28</v>
      </c>
      <c r="C251" t="s">
        <v>38</v>
      </c>
      <c r="D251" t="s">
        <v>555</v>
      </c>
      <c r="E251" s="128">
        <v>3490</v>
      </c>
      <c r="F251" s="126">
        <v>2.2999999999999998</v>
      </c>
      <c r="G251" s="128">
        <v>3405</v>
      </c>
      <c r="H251" s="126">
        <v>8.6000000000000014</v>
      </c>
      <c r="I251" s="126">
        <v>5.2</v>
      </c>
      <c r="J251" s="126">
        <v>53.7</v>
      </c>
      <c r="K251" s="126">
        <v>72.5</v>
      </c>
      <c r="L251" s="126">
        <v>86.2</v>
      </c>
      <c r="M251" s="126">
        <v>2.5</v>
      </c>
      <c r="N251" s="128">
        <v>3400</v>
      </c>
      <c r="O251" s="126">
        <v>9.1999999999999993</v>
      </c>
      <c r="P251" s="126">
        <v>7.3</v>
      </c>
      <c r="Q251" s="126">
        <v>56.600000000000009</v>
      </c>
      <c r="R251" s="126">
        <v>73.599999999999994</v>
      </c>
      <c r="S251" s="126">
        <v>83.6</v>
      </c>
      <c r="T251" s="126">
        <v>2.7</v>
      </c>
      <c r="U251" s="128">
        <v>3395</v>
      </c>
      <c r="V251" s="126">
        <v>13</v>
      </c>
      <c r="W251" s="126">
        <v>7.2000000000000011</v>
      </c>
      <c r="X251" s="126">
        <v>65.7</v>
      </c>
      <c r="Y251" s="126">
        <v>76.5</v>
      </c>
      <c r="Z251" s="126">
        <v>79.900000000000006</v>
      </c>
      <c r="AA251" s="126" t="s">
        <v>133</v>
      </c>
      <c r="AB251" s="128" t="s">
        <v>133</v>
      </c>
      <c r="AC251" s="126" t="s">
        <v>133</v>
      </c>
      <c r="AD251" s="126" t="s">
        <v>133</v>
      </c>
      <c r="AE251" s="126" t="s">
        <v>133</v>
      </c>
      <c r="AF251" s="126" t="s">
        <v>133</v>
      </c>
      <c r="AG251" s="126" t="s">
        <v>133</v>
      </c>
    </row>
    <row r="252" spans="1:33" x14ac:dyDescent="0.25">
      <c r="A252" t="s">
        <v>98</v>
      </c>
      <c r="B252" t="s">
        <v>29</v>
      </c>
      <c r="C252" t="s">
        <v>38</v>
      </c>
      <c r="D252" t="s">
        <v>556</v>
      </c>
      <c r="E252" s="128">
        <v>6315</v>
      </c>
      <c r="F252" s="126">
        <v>1.5</v>
      </c>
      <c r="G252" s="128">
        <v>6220</v>
      </c>
      <c r="H252" s="126">
        <v>11.200000000000001</v>
      </c>
      <c r="I252" s="126">
        <v>11.700000000000001</v>
      </c>
      <c r="J252" s="126">
        <v>53.300000000000004</v>
      </c>
      <c r="K252" s="126">
        <v>67.2</v>
      </c>
      <c r="L252" s="126">
        <v>77</v>
      </c>
      <c r="M252" s="126">
        <v>1.6</v>
      </c>
      <c r="N252" s="128">
        <v>6210</v>
      </c>
      <c r="O252" s="126">
        <v>11.8</v>
      </c>
      <c r="P252" s="126">
        <v>8.1</v>
      </c>
      <c r="Q252" s="126">
        <v>61.8</v>
      </c>
      <c r="R252" s="126">
        <v>74.8</v>
      </c>
      <c r="S252" s="126">
        <v>80.2</v>
      </c>
      <c r="T252" s="126">
        <v>1.8000000000000003</v>
      </c>
      <c r="U252" s="128">
        <v>6205</v>
      </c>
      <c r="V252" s="126">
        <v>13.200000000000001</v>
      </c>
      <c r="W252" s="126">
        <v>6.8000000000000007</v>
      </c>
      <c r="X252" s="126">
        <v>66.600000000000009</v>
      </c>
      <c r="Y252" s="126">
        <v>76.3</v>
      </c>
      <c r="Z252" s="126">
        <v>80</v>
      </c>
      <c r="AA252" s="126" t="s">
        <v>133</v>
      </c>
      <c r="AB252" s="128" t="s">
        <v>133</v>
      </c>
      <c r="AC252" s="126" t="s">
        <v>133</v>
      </c>
      <c r="AD252" s="126" t="s">
        <v>133</v>
      </c>
      <c r="AE252" s="126" t="s">
        <v>133</v>
      </c>
      <c r="AF252" s="126" t="s">
        <v>133</v>
      </c>
      <c r="AG252" s="126" t="s">
        <v>133</v>
      </c>
    </row>
    <row r="253" spans="1:33" x14ac:dyDescent="0.25">
      <c r="A253" t="s">
        <v>98</v>
      </c>
      <c r="B253" t="s">
        <v>30</v>
      </c>
      <c r="C253" t="s">
        <v>38</v>
      </c>
      <c r="D253" t="s">
        <v>557</v>
      </c>
      <c r="E253" s="128">
        <v>3675</v>
      </c>
      <c r="F253" s="126">
        <v>2</v>
      </c>
      <c r="G253" s="128">
        <v>3600</v>
      </c>
      <c r="H253" s="126">
        <v>12.1</v>
      </c>
      <c r="I253" s="126">
        <v>13.100000000000001</v>
      </c>
      <c r="J253" s="126">
        <v>41.8</v>
      </c>
      <c r="K253" s="126">
        <v>60.4</v>
      </c>
      <c r="L253" s="126">
        <v>74.900000000000006</v>
      </c>
      <c r="M253" s="126">
        <v>2.5</v>
      </c>
      <c r="N253" s="128">
        <v>3585</v>
      </c>
      <c r="O253" s="126">
        <v>14.3</v>
      </c>
      <c r="P253" s="126">
        <v>9.9</v>
      </c>
      <c r="Q253" s="126">
        <v>62.8</v>
      </c>
      <c r="R253" s="126">
        <v>71</v>
      </c>
      <c r="S253" s="126">
        <v>75.900000000000006</v>
      </c>
      <c r="T253" s="126">
        <v>2.8000000000000003</v>
      </c>
      <c r="U253" s="128">
        <v>3575</v>
      </c>
      <c r="V253" s="126">
        <v>15.299999999999999</v>
      </c>
      <c r="W253" s="126">
        <v>8.4</v>
      </c>
      <c r="X253" s="126">
        <v>68.5</v>
      </c>
      <c r="Y253" s="126">
        <v>74</v>
      </c>
      <c r="Z253" s="126">
        <v>76.3</v>
      </c>
      <c r="AA253" s="126" t="s">
        <v>133</v>
      </c>
      <c r="AB253" s="128" t="s">
        <v>133</v>
      </c>
      <c r="AC253" s="126" t="s">
        <v>133</v>
      </c>
      <c r="AD253" s="126" t="s">
        <v>133</v>
      </c>
      <c r="AE253" s="126" t="s">
        <v>133</v>
      </c>
      <c r="AF253" s="126" t="s">
        <v>133</v>
      </c>
      <c r="AG253" s="126" t="s">
        <v>133</v>
      </c>
    </row>
    <row r="254" spans="1:33" x14ac:dyDescent="0.25">
      <c r="A254" t="s">
        <v>98</v>
      </c>
      <c r="B254" t="s">
        <v>31</v>
      </c>
      <c r="C254" t="s">
        <v>38</v>
      </c>
      <c r="D254" t="s">
        <v>558</v>
      </c>
      <c r="E254" s="128">
        <v>12260</v>
      </c>
      <c r="F254" s="126">
        <v>2.6</v>
      </c>
      <c r="G254" s="128">
        <v>11935</v>
      </c>
      <c r="H254" s="126">
        <v>11.600000000000001</v>
      </c>
      <c r="I254" s="126">
        <v>11.8</v>
      </c>
      <c r="J254" s="126">
        <v>65.900000000000006</v>
      </c>
      <c r="K254" s="126">
        <v>72.3</v>
      </c>
      <c r="L254" s="126">
        <v>76.599999999999994</v>
      </c>
      <c r="M254" s="126">
        <v>3</v>
      </c>
      <c r="N254" s="128">
        <v>11890</v>
      </c>
      <c r="O254" s="126">
        <v>12.1</v>
      </c>
      <c r="P254" s="126">
        <v>9.4</v>
      </c>
      <c r="Q254" s="126">
        <v>71</v>
      </c>
      <c r="R254" s="126">
        <v>76.400000000000006</v>
      </c>
      <c r="S254" s="126">
        <v>78.5</v>
      </c>
      <c r="T254" s="126">
        <v>3</v>
      </c>
      <c r="U254" s="128">
        <v>11885</v>
      </c>
      <c r="V254" s="126">
        <v>13.700000000000001</v>
      </c>
      <c r="W254" s="126">
        <v>6.9</v>
      </c>
      <c r="X254" s="126">
        <v>74.099999999999994</v>
      </c>
      <c r="Y254" s="126">
        <v>78.2</v>
      </c>
      <c r="Z254" s="126">
        <v>79.400000000000006</v>
      </c>
      <c r="AA254" s="126" t="s">
        <v>133</v>
      </c>
      <c r="AB254" s="128" t="s">
        <v>133</v>
      </c>
      <c r="AC254" s="126" t="s">
        <v>133</v>
      </c>
      <c r="AD254" s="126" t="s">
        <v>133</v>
      </c>
      <c r="AE254" s="126" t="s">
        <v>133</v>
      </c>
      <c r="AF254" s="126" t="s">
        <v>133</v>
      </c>
      <c r="AG254" s="126" t="s">
        <v>133</v>
      </c>
    </row>
    <row r="255" spans="1:33" x14ac:dyDescent="0.25">
      <c r="A255" t="s">
        <v>98</v>
      </c>
      <c r="B255" t="s">
        <v>32</v>
      </c>
      <c r="C255" t="s">
        <v>38</v>
      </c>
      <c r="D255" t="s">
        <v>559</v>
      </c>
      <c r="E255" s="128">
        <v>2835</v>
      </c>
      <c r="F255" s="126">
        <v>1.4000000000000001</v>
      </c>
      <c r="G255" s="128">
        <v>2795</v>
      </c>
      <c r="H255" s="126">
        <v>10.7</v>
      </c>
      <c r="I255" s="126">
        <v>17.100000000000001</v>
      </c>
      <c r="J255" s="126">
        <v>63.4</v>
      </c>
      <c r="K255" s="126">
        <v>68.5</v>
      </c>
      <c r="L255" s="126">
        <v>72.2</v>
      </c>
      <c r="M255" s="126">
        <v>1.4000000000000001</v>
      </c>
      <c r="N255" s="128">
        <v>2795</v>
      </c>
      <c r="O255" s="126">
        <v>11.8</v>
      </c>
      <c r="P255" s="126">
        <v>12.1</v>
      </c>
      <c r="Q255" s="126">
        <v>68.900000000000006</v>
      </c>
      <c r="R255" s="126">
        <v>73.8</v>
      </c>
      <c r="S255" s="126">
        <v>76.2</v>
      </c>
      <c r="T255" s="126">
        <v>1.5</v>
      </c>
      <c r="U255" s="128">
        <v>2795</v>
      </c>
      <c r="V255" s="126">
        <v>13.900000000000002</v>
      </c>
      <c r="W255" s="126">
        <v>8.7000000000000011</v>
      </c>
      <c r="X255" s="126">
        <v>70.899999999999991</v>
      </c>
      <c r="Y255" s="126">
        <v>75.7</v>
      </c>
      <c r="Z255" s="126">
        <v>77.400000000000006</v>
      </c>
      <c r="AA255" s="126" t="s">
        <v>133</v>
      </c>
      <c r="AB255" s="128" t="s">
        <v>133</v>
      </c>
      <c r="AC255" s="126" t="s">
        <v>133</v>
      </c>
      <c r="AD255" s="126" t="s">
        <v>133</v>
      </c>
      <c r="AE255" s="126" t="s">
        <v>133</v>
      </c>
      <c r="AF255" s="126" t="s">
        <v>133</v>
      </c>
      <c r="AG255" s="126" t="s">
        <v>133</v>
      </c>
    </row>
    <row r="256" spans="1:33" x14ac:dyDescent="0.25">
      <c r="A256" t="s">
        <v>98</v>
      </c>
      <c r="B256" t="s">
        <v>27</v>
      </c>
      <c r="C256" t="s">
        <v>38</v>
      </c>
      <c r="D256" t="s">
        <v>560</v>
      </c>
      <c r="E256" s="128">
        <v>4245</v>
      </c>
      <c r="F256" s="126">
        <v>1.4000000000000001</v>
      </c>
      <c r="G256" s="128">
        <v>4185</v>
      </c>
      <c r="H256" s="126">
        <v>13.900000000000002</v>
      </c>
      <c r="I256" s="126">
        <v>14.000000000000002</v>
      </c>
      <c r="J256" s="126">
        <v>45.800000000000004</v>
      </c>
      <c r="K256" s="126">
        <v>59.4</v>
      </c>
      <c r="L256" s="126">
        <v>72.099999999999994</v>
      </c>
      <c r="M256" s="126">
        <v>1.7000000000000002</v>
      </c>
      <c r="N256" s="128">
        <v>4175</v>
      </c>
      <c r="O256" s="126">
        <v>15.2</v>
      </c>
      <c r="P256" s="126">
        <v>10.9</v>
      </c>
      <c r="Q256" s="126">
        <v>56.000000000000007</v>
      </c>
      <c r="R256" s="126">
        <v>66.7</v>
      </c>
      <c r="S256" s="126">
        <v>73.8</v>
      </c>
      <c r="T256" s="126">
        <v>1.8000000000000003</v>
      </c>
      <c r="U256" s="128">
        <v>4165</v>
      </c>
      <c r="V256" s="126">
        <v>17.599999999999998</v>
      </c>
      <c r="W256" s="126">
        <v>7.3</v>
      </c>
      <c r="X256" s="126">
        <v>61.6</v>
      </c>
      <c r="Y256" s="126">
        <v>70.5</v>
      </c>
      <c r="Z256" s="126">
        <v>75</v>
      </c>
      <c r="AA256" s="126" t="s">
        <v>133</v>
      </c>
      <c r="AB256" s="128" t="s">
        <v>133</v>
      </c>
      <c r="AC256" s="126" t="s">
        <v>133</v>
      </c>
      <c r="AD256" s="126" t="s">
        <v>133</v>
      </c>
      <c r="AE256" s="126" t="s">
        <v>133</v>
      </c>
      <c r="AF256" s="126" t="s">
        <v>133</v>
      </c>
      <c r="AG256" s="126" t="s">
        <v>133</v>
      </c>
    </row>
    <row r="257" spans="1:33" x14ac:dyDescent="0.25">
      <c r="A257" t="s">
        <v>98</v>
      </c>
      <c r="B257" t="s">
        <v>33</v>
      </c>
      <c r="C257" t="s">
        <v>38</v>
      </c>
      <c r="D257" t="s">
        <v>561</v>
      </c>
      <c r="E257" s="128">
        <v>5775</v>
      </c>
      <c r="F257" s="126">
        <v>1.4000000000000001</v>
      </c>
      <c r="G257" s="128">
        <v>5695</v>
      </c>
      <c r="H257" s="126">
        <v>12.1</v>
      </c>
      <c r="I257" s="126">
        <v>12.3</v>
      </c>
      <c r="J257" s="126">
        <v>46.400000000000006</v>
      </c>
      <c r="K257" s="126">
        <v>61.6</v>
      </c>
      <c r="L257" s="126">
        <v>75.599999999999994</v>
      </c>
      <c r="M257" s="126">
        <v>1.6</v>
      </c>
      <c r="N257" s="128">
        <v>5685</v>
      </c>
      <c r="O257" s="126">
        <v>12.2</v>
      </c>
      <c r="P257" s="126">
        <v>9.4</v>
      </c>
      <c r="Q257" s="126">
        <v>58.599999999999994</v>
      </c>
      <c r="R257" s="126">
        <v>71.099999999999994</v>
      </c>
      <c r="S257" s="126">
        <v>78.5</v>
      </c>
      <c r="T257" s="126">
        <v>1.7000000000000002</v>
      </c>
      <c r="U257" s="128">
        <v>5680</v>
      </c>
      <c r="V257" s="126">
        <v>13</v>
      </c>
      <c r="W257" s="126">
        <v>7.5</v>
      </c>
      <c r="X257" s="126">
        <v>64.900000000000006</v>
      </c>
      <c r="Y257" s="126">
        <v>74.599999999999994</v>
      </c>
      <c r="Z257" s="126">
        <v>79.5</v>
      </c>
      <c r="AA257" s="126" t="s">
        <v>133</v>
      </c>
      <c r="AB257" s="128" t="s">
        <v>133</v>
      </c>
      <c r="AC257" s="126" t="s">
        <v>133</v>
      </c>
      <c r="AD257" s="126" t="s">
        <v>133</v>
      </c>
      <c r="AE257" s="126" t="s">
        <v>133</v>
      </c>
      <c r="AF257" s="126" t="s">
        <v>133</v>
      </c>
      <c r="AG257" s="126" t="s">
        <v>133</v>
      </c>
    </row>
    <row r="258" spans="1:33" x14ac:dyDescent="0.25">
      <c r="A258" t="s">
        <v>98</v>
      </c>
      <c r="B258" t="s">
        <v>34</v>
      </c>
      <c r="C258" t="s">
        <v>38</v>
      </c>
      <c r="D258" t="s">
        <v>562</v>
      </c>
      <c r="E258" s="128">
        <v>9515</v>
      </c>
      <c r="F258" s="126">
        <v>2.1999999999999997</v>
      </c>
      <c r="G258" s="128">
        <v>9305</v>
      </c>
      <c r="H258" s="126">
        <v>13.4</v>
      </c>
      <c r="I258" s="126">
        <v>18.2</v>
      </c>
      <c r="J258" s="126">
        <v>56.300000000000004</v>
      </c>
      <c r="K258" s="126">
        <v>63</v>
      </c>
      <c r="L258" s="126">
        <v>68.400000000000006</v>
      </c>
      <c r="M258" s="126">
        <v>2.4</v>
      </c>
      <c r="N258" s="128">
        <v>9290</v>
      </c>
      <c r="O258" s="126">
        <v>13.8</v>
      </c>
      <c r="P258" s="126">
        <v>13.3</v>
      </c>
      <c r="Q258" s="126">
        <v>63.4</v>
      </c>
      <c r="R258" s="126">
        <v>69.7</v>
      </c>
      <c r="S258" s="126">
        <v>73</v>
      </c>
      <c r="T258" s="126">
        <v>2.4</v>
      </c>
      <c r="U258" s="128">
        <v>9285</v>
      </c>
      <c r="V258" s="126">
        <v>16</v>
      </c>
      <c r="W258" s="126">
        <v>11</v>
      </c>
      <c r="X258" s="126">
        <v>65.900000000000006</v>
      </c>
      <c r="Y258" s="126">
        <v>70.7</v>
      </c>
      <c r="Z258" s="126">
        <v>73</v>
      </c>
      <c r="AA258" s="126" t="s">
        <v>133</v>
      </c>
      <c r="AB258" s="128" t="s">
        <v>133</v>
      </c>
      <c r="AC258" s="126" t="s">
        <v>133</v>
      </c>
      <c r="AD258" s="126" t="s">
        <v>133</v>
      </c>
      <c r="AE258" s="126" t="s">
        <v>133</v>
      </c>
      <c r="AF258" s="126" t="s">
        <v>133</v>
      </c>
      <c r="AG258" s="126" t="s">
        <v>133</v>
      </c>
    </row>
    <row r="259" spans="1:33" x14ac:dyDescent="0.25">
      <c r="A259" t="s">
        <v>98</v>
      </c>
      <c r="B259" t="s">
        <v>35</v>
      </c>
      <c r="C259" t="s">
        <v>38</v>
      </c>
      <c r="D259" t="s">
        <v>563</v>
      </c>
      <c r="E259" s="128">
        <v>1375</v>
      </c>
      <c r="F259" s="126">
        <v>1.0999999999999999</v>
      </c>
      <c r="G259" s="128">
        <v>1360</v>
      </c>
      <c r="H259" s="126">
        <v>11.700000000000001</v>
      </c>
      <c r="I259" s="126">
        <v>8.2000000000000011</v>
      </c>
      <c r="J259" s="126">
        <v>60.6</v>
      </c>
      <c r="K259" s="126">
        <v>75.3</v>
      </c>
      <c r="L259" s="126">
        <v>80.100000000000009</v>
      </c>
      <c r="M259" s="126">
        <v>1.0999999999999999</v>
      </c>
      <c r="N259" s="128">
        <v>1360</v>
      </c>
      <c r="O259" s="126">
        <v>11.4</v>
      </c>
      <c r="P259" s="126">
        <v>5.6000000000000005</v>
      </c>
      <c r="Q259" s="126">
        <v>69.800000000000011</v>
      </c>
      <c r="R259" s="126">
        <v>80.100000000000009</v>
      </c>
      <c r="S259" s="126">
        <v>83.100000000000009</v>
      </c>
      <c r="T259" s="126">
        <v>1.0999999999999999</v>
      </c>
      <c r="U259" s="128">
        <v>1360</v>
      </c>
      <c r="V259" s="126">
        <v>11.700000000000001</v>
      </c>
      <c r="W259" s="126">
        <v>5.8000000000000007</v>
      </c>
      <c r="X259" s="126">
        <v>71.399999999999991</v>
      </c>
      <c r="Y259" s="126">
        <v>80.300000000000011</v>
      </c>
      <c r="Z259" s="126">
        <v>82.5</v>
      </c>
      <c r="AA259" s="126" t="s">
        <v>133</v>
      </c>
      <c r="AB259" s="128" t="s">
        <v>133</v>
      </c>
      <c r="AC259" s="126" t="s">
        <v>133</v>
      </c>
      <c r="AD259" s="126" t="s">
        <v>133</v>
      </c>
      <c r="AE259" s="126" t="s">
        <v>133</v>
      </c>
      <c r="AF259" s="126" t="s">
        <v>133</v>
      </c>
      <c r="AG259" s="126" t="s">
        <v>133</v>
      </c>
    </row>
    <row r="260" spans="1:33" x14ac:dyDescent="0.25">
      <c r="A260" t="s">
        <v>98</v>
      </c>
      <c r="B260" t="s">
        <v>36</v>
      </c>
      <c r="C260" t="s">
        <v>38</v>
      </c>
      <c r="D260" t="s">
        <v>564</v>
      </c>
      <c r="E260" s="128">
        <v>2710</v>
      </c>
      <c r="F260" s="126">
        <v>2.9000000000000004</v>
      </c>
      <c r="G260" s="128">
        <v>2630</v>
      </c>
      <c r="H260" s="126">
        <v>12.4</v>
      </c>
      <c r="I260" s="126">
        <v>6.1</v>
      </c>
      <c r="J260" s="126">
        <v>48.3</v>
      </c>
      <c r="K260" s="126">
        <v>69.5</v>
      </c>
      <c r="L260" s="126">
        <v>81.400000000000006</v>
      </c>
      <c r="M260" s="126">
        <v>3.4000000000000004</v>
      </c>
      <c r="N260" s="128">
        <v>2615</v>
      </c>
      <c r="O260" s="126">
        <v>14.400000000000002</v>
      </c>
      <c r="P260" s="126">
        <v>6.2</v>
      </c>
      <c r="Q260" s="126">
        <v>54.900000000000006</v>
      </c>
      <c r="R260" s="126">
        <v>72.399999999999991</v>
      </c>
      <c r="S260" s="126">
        <v>79.400000000000006</v>
      </c>
      <c r="T260" s="126">
        <v>3.6999999999999997</v>
      </c>
      <c r="U260" s="128">
        <v>2610</v>
      </c>
      <c r="V260" s="126">
        <v>16.5</v>
      </c>
      <c r="W260" s="126">
        <v>6.6000000000000005</v>
      </c>
      <c r="X260" s="126">
        <v>58.8</v>
      </c>
      <c r="Y260" s="126">
        <v>71.5</v>
      </c>
      <c r="Z260" s="126">
        <v>76.900000000000006</v>
      </c>
      <c r="AA260" s="126" t="s">
        <v>133</v>
      </c>
      <c r="AB260" s="128" t="s">
        <v>133</v>
      </c>
      <c r="AC260" s="126" t="s">
        <v>133</v>
      </c>
      <c r="AD260" s="126" t="s">
        <v>133</v>
      </c>
      <c r="AE260" s="126" t="s">
        <v>133</v>
      </c>
      <c r="AF260" s="126" t="s">
        <v>133</v>
      </c>
      <c r="AG260" s="126" t="s">
        <v>133</v>
      </c>
    </row>
    <row r="261" spans="1:33" x14ac:dyDescent="0.25">
      <c r="A261" t="s">
        <v>98</v>
      </c>
      <c r="B261" t="s">
        <v>37</v>
      </c>
      <c r="C261" t="s">
        <v>38</v>
      </c>
      <c r="D261" t="s">
        <v>565</v>
      </c>
      <c r="E261" s="128">
        <v>2965</v>
      </c>
      <c r="F261" s="126">
        <v>1.9</v>
      </c>
      <c r="G261" s="128">
        <v>2905</v>
      </c>
      <c r="H261" s="126">
        <v>12.5</v>
      </c>
      <c r="I261" s="126">
        <v>10.8</v>
      </c>
      <c r="J261" s="126">
        <v>58.8</v>
      </c>
      <c r="K261" s="126">
        <v>68.600000000000009</v>
      </c>
      <c r="L261" s="126">
        <v>76.7</v>
      </c>
      <c r="M261" s="126">
        <v>2.1</v>
      </c>
      <c r="N261" s="128">
        <v>2900</v>
      </c>
      <c r="O261" s="126">
        <v>13.3</v>
      </c>
      <c r="P261" s="126">
        <v>8</v>
      </c>
      <c r="Q261" s="126">
        <v>69.600000000000009</v>
      </c>
      <c r="R261" s="126">
        <v>75.400000000000006</v>
      </c>
      <c r="S261" s="126">
        <v>78.7</v>
      </c>
      <c r="T261" s="126">
        <v>2.1</v>
      </c>
      <c r="U261" s="128">
        <v>2900</v>
      </c>
      <c r="V261" s="126">
        <v>13.900000000000002</v>
      </c>
      <c r="W261" s="126">
        <v>6.4</v>
      </c>
      <c r="X261" s="126">
        <v>73.900000000000006</v>
      </c>
      <c r="Y261" s="126">
        <v>77.900000000000006</v>
      </c>
      <c r="Z261" s="126">
        <v>79.7</v>
      </c>
      <c r="AA261" s="126" t="s">
        <v>133</v>
      </c>
      <c r="AB261" s="128" t="s">
        <v>133</v>
      </c>
      <c r="AC261" s="126" t="s">
        <v>133</v>
      </c>
      <c r="AD261" s="126" t="s">
        <v>133</v>
      </c>
      <c r="AE261" s="126" t="s">
        <v>133</v>
      </c>
      <c r="AF261" s="126" t="s">
        <v>133</v>
      </c>
      <c r="AG261" s="126" t="s">
        <v>133</v>
      </c>
    </row>
    <row r="262" spans="1:33" x14ac:dyDescent="0.25">
      <c r="A262" t="s">
        <v>97</v>
      </c>
      <c r="B262">
        <v>1</v>
      </c>
      <c r="C262" t="s">
        <v>38</v>
      </c>
      <c r="D262" t="s">
        <v>566</v>
      </c>
      <c r="E262" s="128">
        <v>2480</v>
      </c>
      <c r="F262" s="126">
        <v>1.4000000000000001</v>
      </c>
      <c r="G262" s="128">
        <v>2445</v>
      </c>
      <c r="H262" s="126">
        <v>8.9</v>
      </c>
      <c r="I262" s="126">
        <v>11.600000000000001</v>
      </c>
      <c r="J262" s="126">
        <v>59.699999999999996</v>
      </c>
      <c r="K262" s="126">
        <v>69.300000000000011</v>
      </c>
      <c r="L262" s="126">
        <v>79.5</v>
      </c>
      <c r="M262" s="126">
        <v>1.2</v>
      </c>
      <c r="N262" s="128">
        <v>2450</v>
      </c>
      <c r="O262" s="126">
        <v>13.700000000000001</v>
      </c>
      <c r="P262" s="126">
        <v>6.1</v>
      </c>
      <c r="Q262" s="126">
        <v>61.5</v>
      </c>
      <c r="R262" s="126">
        <v>75.8</v>
      </c>
      <c r="S262" s="126">
        <v>80.2</v>
      </c>
      <c r="T262" s="126">
        <v>1.3</v>
      </c>
      <c r="U262" s="128">
        <v>2450</v>
      </c>
      <c r="V262" s="126">
        <v>11.5</v>
      </c>
      <c r="W262" s="126">
        <v>11.600000000000001</v>
      </c>
      <c r="X262" s="126">
        <v>57.400000000000006</v>
      </c>
      <c r="Y262" s="126">
        <v>72.5</v>
      </c>
      <c r="Z262" s="126">
        <v>77</v>
      </c>
      <c r="AA262" s="126" t="s">
        <v>133</v>
      </c>
      <c r="AB262" s="128" t="s">
        <v>133</v>
      </c>
      <c r="AC262" s="126" t="s">
        <v>133</v>
      </c>
      <c r="AD262" s="126" t="s">
        <v>133</v>
      </c>
      <c r="AE262" s="126" t="s">
        <v>133</v>
      </c>
      <c r="AF262" s="126" t="s">
        <v>133</v>
      </c>
      <c r="AG262" s="126" t="s">
        <v>133</v>
      </c>
    </row>
    <row r="263" spans="1:33" x14ac:dyDescent="0.25">
      <c r="A263" t="s">
        <v>97</v>
      </c>
      <c r="B263">
        <v>2</v>
      </c>
      <c r="C263" t="s">
        <v>38</v>
      </c>
      <c r="D263" t="s">
        <v>567</v>
      </c>
      <c r="E263" s="128">
        <v>4160</v>
      </c>
      <c r="F263" s="126">
        <v>1.7000000000000002</v>
      </c>
      <c r="G263" s="128">
        <v>4085</v>
      </c>
      <c r="H263" s="126">
        <v>8.6000000000000014</v>
      </c>
      <c r="I263" s="126">
        <v>8.9</v>
      </c>
      <c r="J263" s="126">
        <v>47.800000000000004</v>
      </c>
      <c r="K263" s="126">
        <v>68</v>
      </c>
      <c r="L263" s="126">
        <v>82.5</v>
      </c>
      <c r="M263" s="126">
        <v>1.9</v>
      </c>
      <c r="N263" s="128">
        <v>4080</v>
      </c>
      <c r="O263" s="126">
        <v>12.4</v>
      </c>
      <c r="P263" s="126">
        <v>5.4</v>
      </c>
      <c r="Q263" s="126">
        <v>50.2</v>
      </c>
      <c r="R263" s="126">
        <v>72.3</v>
      </c>
      <c r="S263" s="126">
        <v>82.2</v>
      </c>
      <c r="T263" s="126">
        <v>2.2999999999999998</v>
      </c>
      <c r="U263" s="128">
        <v>4065</v>
      </c>
      <c r="V263" s="126">
        <v>13.5</v>
      </c>
      <c r="W263" s="126">
        <v>6.1</v>
      </c>
      <c r="X263" s="126">
        <v>57.8</v>
      </c>
      <c r="Y263" s="126">
        <v>74.2</v>
      </c>
      <c r="Z263" s="126">
        <v>80.400000000000006</v>
      </c>
      <c r="AA263" s="126" t="s">
        <v>133</v>
      </c>
      <c r="AB263" s="128" t="s">
        <v>133</v>
      </c>
      <c r="AC263" s="126" t="s">
        <v>133</v>
      </c>
      <c r="AD263" s="126" t="s">
        <v>133</v>
      </c>
      <c r="AE263" s="126" t="s">
        <v>133</v>
      </c>
      <c r="AF263" s="126" t="s">
        <v>133</v>
      </c>
      <c r="AG263" s="126" t="s">
        <v>133</v>
      </c>
    </row>
    <row r="264" spans="1:33" x14ac:dyDescent="0.25">
      <c r="A264" t="s">
        <v>97</v>
      </c>
      <c r="B264">
        <v>3</v>
      </c>
      <c r="C264" t="s">
        <v>38</v>
      </c>
      <c r="D264" t="s">
        <v>568</v>
      </c>
      <c r="E264" s="128">
        <v>7680</v>
      </c>
      <c r="F264" s="126">
        <v>1.2</v>
      </c>
      <c r="G264" s="128">
        <v>7585</v>
      </c>
      <c r="H264" s="126">
        <v>8</v>
      </c>
      <c r="I264" s="126">
        <v>11.3</v>
      </c>
      <c r="J264" s="126">
        <v>49</v>
      </c>
      <c r="K264" s="126">
        <v>67.5</v>
      </c>
      <c r="L264" s="126">
        <v>80.600000000000009</v>
      </c>
      <c r="M264" s="126">
        <v>1.2</v>
      </c>
      <c r="N264" s="128">
        <v>7585</v>
      </c>
      <c r="O264" s="126">
        <v>10.6</v>
      </c>
      <c r="P264" s="126">
        <v>6.9</v>
      </c>
      <c r="Q264" s="126">
        <v>54.900000000000006</v>
      </c>
      <c r="R264" s="126">
        <v>72.5</v>
      </c>
      <c r="S264" s="126">
        <v>82.5</v>
      </c>
      <c r="T264" s="126">
        <v>1.4000000000000001</v>
      </c>
      <c r="U264" s="128">
        <v>7575</v>
      </c>
      <c r="V264" s="126">
        <v>11.8</v>
      </c>
      <c r="W264" s="126">
        <v>6.8000000000000007</v>
      </c>
      <c r="X264" s="126">
        <v>61.7</v>
      </c>
      <c r="Y264" s="126">
        <v>75.900000000000006</v>
      </c>
      <c r="Z264" s="126">
        <v>81.400000000000006</v>
      </c>
      <c r="AA264" s="126" t="s">
        <v>133</v>
      </c>
      <c r="AB264" s="128" t="s">
        <v>133</v>
      </c>
      <c r="AC264" s="126" t="s">
        <v>133</v>
      </c>
      <c r="AD264" s="126" t="s">
        <v>133</v>
      </c>
      <c r="AE264" s="126" t="s">
        <v>133</v>
      </c>
      <c r="AF264" s="126" t="s">
        <v>133</v>
      </c>
      <c r="AG264" s="126" t="s">
        <v>133</v>
      </c>
    </row>
    <row r="265" spans="1:33" x14ac:dyDescent="0.25">
      <c r="A265" t="s">
        <v>97</v>
      </c>
      <c r="B265">
        <v>4</v>
      </c>
      <c r="C265" t="s">
        <v>38</v>
      </c>
      <c r="D265" t="s">
        <v>569</v>
      </c>
      <c r="E265" s="128">
        <v>115</v>
      </c>
      <c r="F265" s="126">
        <v>1.8000000000000003</v>
      </c>
      <c r="G265" s="128">
        <v>110</v>
      </c>
      <c r="H265" s="126">
        <v>17.100000000000001</v>
      </c>
      <c r="I265" s="126">
        <v>4.5</v>
      </c>
      <c r="J265" s="126">
        <v>65.8</v>
      </c>
      <c r="K265" s="126">
        <v>75.7</v>
      </c>
      <c r="L265" s="126">
        <v>78.400000000000006</v>
      </c>
      <c r="M265" s="126">
        <v>1.8000000000000003</v>
      </c>
      <c r="N265" s="128">
        <v>110</v>
      </c>
      <c r="O265" s="126">
        <v>10.8</v>
      </c>
      <c r="P265" s="126">
        <v>5.4</v>
      </c>
      <c r="Q265" s="126">
        <v>59.5</v>
      </c>
      <c r="R265" s="126">
        <v>78.400000000000006</v>
      </c>
      <c r="S265" s="126">
        <v>83.8</v>
      </c>
      <c r="T265" s="126">
        <v>1.8000000000000003</v>
      </c>
      <c r="U265" s="128">
        <v>110</v>
      </c>
      <c r="V265" s="126">
        <v>12.6</v>
      </c>
      <c r="W265" s="126">
        <v>6.3</v>
      </c>
      <c r="X265" s="126">
        <v>58.599999999999994</v>
      </c>
      <c r="Y265" s="126">
        <v>72.099999999999994</v>
      </c>
      <c r="Z265" s="126">
        <v>81.100000000000009</v>
      </c>
      <c r="AA265" s="126" t="s">
        <v>133</v>
      </c>
      <c r="AB265" s="128" t="s">
        <v>133</v>
      </c>
      <c r="AC265" s="126" t="s">
        <v>133</v>
      </c>
      <c r="AD265" s="126" t="s">
        <v>133</v>
      </c>
      <c r="AE265" s="126" t="s">
        <v>133</v>
      </c>
      <c r="AF265" s="126" t="s">
        <v>133</v>
      </c>
      <c r="AG265" s="126" t="s">
        <v>133</v>
      </c>
    </row>
    <row r="266" spans="1:33" x14ac:dyDescent="0.25">
      <c r="A266" t="s">
        <v>97</v>
      </c>
      <c r="B266">
        <v>5</v>
      </c>
      <c r="C266" t="s">
        <v>38</v>
      </c>
      <c r="D266" t="s">
        <v>570</v>
      </c>
      <c r="E266" s="128">
        <v>480</v>
      </c>
      <c r="F266" s="126">
        <v>2.6</v>
      </c>
      <c r="G266" s="128">
        <v>470</v>
      </c>
      <c r="H266" s="126">
        <v>13.8</v>
      </c>
      <c r="I266" s="126">
        <v>12.7</v>
      </c>
      <c r="J266" s="126">
        <v>58.5</v>
      </c>
      <c r="K266" s="126">
        <v>65.900000000000006</v>
      </c>
      <c r="L266" s="126">
        <v>73.5</v>
      </c>
      <c r="M266" s="126">
        <v>3</v>
      </c>
      <c r="N266" s="128">
        <v>470</v>
      </c>
      <c r="O266" s="126">
        <v>14.799999999999999</v>
      </c>
      <c r="P266" s="126">
        <v>7.0000000000000009</v>
      </c>
      <c r="Q266" s="126">
        <v>63.1</v>
      </c>
      <c r="R266" s="126">
        <v>73.099999999999994</v>
      </c>
      <c r="S266" s="126">
        <v>78.2</v>
      </c>
      <c r="T266" s="126">
        <v>3</v>
      </c>
      <c r="U266" s="128">
        <v>470</v>
      </c>
      <c r="V266" s="126">
        <v>18.5</v>
      </c>
      <c r="W266" s="126">
        <v>6.1</v>
      </c>
      <c r="X266" s="126">
        <v>65.600000000000009</v>
      </c>
      <c r="Y266" s="126">
        <v>73.099999999999994</v>
      </c>
      <c r="Z266" s="126">
        <v>75.3</v>
      </c>
      <c r="AA266" s="126" t="s">
        <v>133</v>
      </c>
      <c r="AB266" s="128" t="s">
        <v>133</v>
      </c>
      <c r="AC266" s="126" t="s">
        <v>133</v>
      </c>
      <c r="AD266" s="126" t="s">
        <v>133</v>
      </c>
      <c r="AE266" s="126" t="s">
        <v>133</v>
      </c>
      <c r="AF266" s="126" t="s">
        <v>133</v>
      </c>
      <c r="AG266" s="126" t="s">
        <v>133</v>
      </c>
    </row>
    <row r="267" spans="1:33" x14ac:dyDescent="0.25">
      <c r="A267" t="s">
        <v>97</v>
      </c>
      <c r="B267">
        <v>6</v>
      </c>
      <c r="C267" t="s">
        <v>38</v>
      </c>
      <c r="D267" t="s">
        <v>571</v>
      </c>
      <c r="E267" s="128">
        <v>5320</v>
      </c>
      <c r="F267" s="126">
        <v>1.2</v>
      </c>
      <c r="G267" s="128">
        <v>5255</v>
      </c>
      <c r="H267" s="126">
        <v>8.2000000000000011</v>
      </c>
      <c r="I267" s="126">
        <v>10.6</v>
      </c>
      <c r="J267" s="126">
        <v>45.300000000000004</v>
      </c>
      <c r="K267" s="126">
        <v>65.2</v>
      </c>
      <c r="L267" s="126">
        <v>81.2</v>
      </c>
      <c r="M267" s="126">
        <v>1.4000000000000001</v>
      </c>
      <c r="N267" s="128">
        <v>5250</v>
      </c>
      <c r="O267" s="126">
        <v>9.5</v>
      </c>
      <c r="P267" s="126">
        <v>6.8000000000000007</v>
      </c>
      <c r="Q267" s="126">
        <v>54.6</v>
      </c>
      <c r="R267" s="126">
        <v>72.899999999999991</v>
      </c>
      <c r="S267" s="126">
        <v>83.7</v>
      </c>
      <c r="T267" s="126">
        <v>1.5</v>
      </c>
      <c r="U267" s="128">
        <v>5240</v>
      </c>
      <c r="V267" s="126">
        <v>12.6</v>
      </c>
      <c r="W267" s="126">
        <v>6.5</v>
      </c>
      <c r="X267" s="126">
        <v>64.099999999999994</v>
      </c>
      <c r="Y267" s="126">
        <v>75.400000000000006</v>
      </c>
      <c r="Z267" s="126">
        <v>80.900000000000006</v>
      </c>
      <c r="AA267" s="126" t="s">
        <v>133</v>
      </c>
      <c r="AB267" s="128" t="s">
        <v>133</v>
      </c>
      <c r="AC267" s="126" t="s">
        <v>133</v>
      </c>
      <c r="AD267" s="126" t="s">
        <v>133</v>
      </c>
      <c r="AE267" s="126" t="s">
        <v>133</v>
      </c>
      <c r="AF267" s="126" t="s">
        <v>133</v>
      </c>
      <c r="AG267" s="126" t="s">
        <v>133</v>
      </c>
    </row>
    <row r="268" spans="1:33" x14ac:dyDescent="0.25">
      <c r="A268" t="s">
        <v>97</v>
      </c>
      <c r="B268">
        <v>7</v>
      </c>
      <c r="C268" t="s">
        <v>38</v>
      </c>
      <c r="D268" t="s">
        <v>572</v>
      </c>
      <c r="E268" s="128">
        <v>2515</v>
      </c>
      <c r="F268" s="126">
        <v>1.0999999999999999</v>
      </c>
      <c r="G268" s="128">
        <v>2490</v>
      </c>
      <c r="H268" s="126">
        <v>8.5</v>
      </c>
      <c r="I268" s="126">
        <v>9.1</v>
      </c>
      <c r="J268" s="126">
        <v>51</v>
      </c>
      <c r="K268" s="126">
        <v>69.400000000000006</v>
      </c>
      <c r="L268" s="126">
        <v>82.300000000000011</v>
      </c>
      <c r="M268" s="126">
        <v>1.5</v>
      </c>
      <c r="N268" s="128">
        <v>2480</v>
      </c>
      <c r="O268" s="126">
        <v>10.4</v>
      </c>
      <c r="P268" s="126">
        <v>6.6000000000000005</v>
      </c>
      <c r="Q268" s="126">
        <v>64</v>
      </c>
      <c r="R268" s="126">
        <v>76.3</v>
      </c>
      <c r="S268" s="126">
        <v>83</v>
      </c>
      <c r="T268" s="126">
        <v>1.5</v>
      </c>
      <c r="U268" s="128">
        <v>2480</v>
      </c>
      <c r="V268" s="126">
        <v>12</v>
      </c>
      <c r="W268" s="126">
        <v>6.3</v>
      </c>
      <c r="X268" s="126">
        <v>69.100000000000009</v>
      </c>
      <c r="Y268" s="126">
        <v>77.5</v>
      </c>
      <c r="Z268" s="126">
        <v>81.7</v>
      </c>
      <c r="AA268" s="126" t="s">
        <v>133</v>
      </c>
      <c r="AB268" s="128" t="s">
        <v>133</v>
      </c>
      <c r="AC268" s="126" t="s">
        <v>133</v>
      </c>
      <c r="AD268" s="126" t="s">
        <v>133</v>
      </c>
      <c r="AE268" s="126" t="s">
        <v>133</v>
      </c>
      <c r="AF268" s="126" t="s">
        <v>133</v>
      </c>
      <c r="AG268" s="126" t="s">
        <v>133</v>
      </c>
    </row>
    <row r="269" spans="1:33" x14ac:dyDescent="0.25">
      <c r="A269" t="s">
        <v>97</v>
      </c>
      <c r="B269">
        <v>8</v>
      </c>
      <c r="C269" t="s">
        <v>38</v>
      </c>
      <c r="D269" t="s">
        <v>573</v>
      </c>
      <c r="E269" s="128">
        <v>9300</v>
      </c>
      <c r="F269" s="126">
        <v>2.2999999999999998</v>
      </c>
      <c r="G269" s="128">
        <v>9085</v>
      </c>
      <c r="H269" s="126">
        <v>10.4</v>
      </c>
      <c r="I269" s="126">
        <v>12.5</v>
      </c>
      <c r="J269" s="126">
        <v>64.8</v>
      </c>
      <c r="K269" s="126">
        <v>71.899999999999991</v>
      </c>
      <c r="L269" s="126">
        <v>77.100000000000009</v>
      </c>
      <c r="M269" s="126">
        <v>2.5</v>
      </c>
      <c r="N269" s="128">
        <v>9070</v>
      </c>
      <c r="O269" s="126">
        <v>12</v>
      </c>
      <c r="P269" s="126">
        <v>8.5</v>
      </c>
      <c r="Q269" s="126">
        <v>71.8</v>
      </c>
      <c r="R269" s="126">
        <v>76.8</v>
      </c>
      <c r="S269" s="126">
        <v>79.5</v>
      </c>
      <c r="T269" s="126">
        <v>2.6</v>
      </c>
      <c r="U269" s="128">
        <v>9060</v>
      </c>
      <c r="V269" s="126">
        <v>13.600000000000001</v>
      </c>
      <c r="W269" s="126">
        <v>8</v>
      </c>
      <c r="X269" s="126">
        <v>73.400000000000006</v>
      </c>
      <c r="Y269" s="126">
        <v>77</v>
      </c>
      <c r="Z269" s="126">
        <v>78.400000000000006</v>
      </c>
      <c r="AA269" s="126" t="s">
        <v>133</v>
      </c>
      <c r="AB269" s="128" t="s">
        <v>133</v>
      </c>
      <c r="AC269" s="126" t="s">
        <v>133</v>
      </c>
      <c r="AD269" s="126" t="s">
        <v>133</v>
      </c>
      <c r="AE269" s="126" t="s">
        <v>133</v>
      </c>
      <c r="AF269" s="126" t="s">
        <v>133</v>
      </c>
      <c r="AG269" s="126" t="s">
        <v>133</v>
      </c>
    </row>
    <row r="270" spans="1:33" x14ac:dyDescent="0.25">
      <c r="A270" t="s">
        <v>97</v>
      </c>
      <c r="B270">
        <v>9</v>
      </c>
      <c r="C270" t="s">
        <v>38</v>
      </c>
      <c r="D270" t="s">
        <v>574</v>
      </c>
      <c r="E270" s="128">
        <v>9350</v>
      </c>
      <c r="F270" s="126">
        <v>2.2999999999999998</v>
      </c>
      <c r="G270" s="128">
        <v>9135</v>
      </c>
      <c r="H270" s="126">
        <v>10</v>
      </c>
      <c r="I270" s="126">
        <v>10.3</v>
      </c>
      <c r="J270" s="126">
        <v>62.9</v>
      </c>
      <c r="K270" s="126">
        <v>73.3</v>
      </c>
      <c r="L270" s="126">
        <v>79.800000000000011</v>
      </c>
      <c r="M270" s="126">
        <v>2.5</v>
      </c>
      <c r="N270" s="128">
        <v>9110</v>
      </c>
      <c r="O270" s="126">
        <v>12</v>
      </c>
      <c r="P270" s="126">
        <v>6.5</v>
      </c>
      <c r="Q270" s="126">
        <v>66.8</v>
      </c>
      <c r="R270" s="126">
        <v>76.7</v>
      </c>
      <c r="S270" s="126">
        <v>81.5</v>
      </c>
      <c r="T270" s="126">
        <v>2.7</v>
      </c>
      <c r="U270" s="128">
        <v>9100</v>
      </c>
      <c r="V270" s="126">
        <v>14.000000000000002</v>
      </c>
      <c r="W270" s="126">
        <v>6.5</v>
      </c>
      <c r="X270" s="126">
        <v>69.800000000000011</v>
      </c>
      <c r="Y270" s="126">
        <v>76.900000000000006</v>
      </c>
      <c r="Z270" s="126">
        <v>79.5</v>
      </c>
      <c r="AA270" s="126" t="s">
        <v>133</v>
      </c>
      <c r="AB270" s="128" t="s">
        <v>133</v>
      </c>
      <c r="AC270" s="126" t="s">
        <v>133</v>
      </c>
      <c r="AD270" s="126" t="s">
        <v>133</v>
      </c>
      <c r="AE270" s="126" t="s">
        <v>133</v>
      </c>
      <c r="AF270" s="126" t="s">
        <v>133</v>
      </c>
      <c r="AG270" s="126" t="s">
        <v>133</v>
      </c>
    </row>
    <row r="271" spans="1:33" x14ac:dyDescent="0.25">
      <c r="A271" t="s">
        <v>97</v>
      </c>
      <c r="B271" t="s">
        <v>28</v>
      </c>
      <c r="C271" t="s">
        <v>38</v>
      </c>
      <c r="D271" t="s">
        <v>575</v>
      </c>
      <c r="E271" s="128">
        <v>3615</v>
      </c>
      <c r="F271" s="126">
        <v>2.1</v>
      </c>
      <c r="G271" s="128">
        <v>3540</v>
      </c>
      <c r="H271" s="126">
        <v>7.8</v>
      </c>
      <c r="I271" s="126">
        <v>9.9</v>
      </c>
      <c r="J271" s="126">
        <v>53.900000000000006</v>
      </c>
      <c r="K271" s="126">
        <v>68.600000000000009</v>
      </c>
      <c r="L271" s="126">
        <v>82.2</v>
      </c>
      <c r="M271" s="126">
        <v>2.1</v>
      </c>
      <c r="N271" s="128">
        <v>3540</v>
      </c>
      <c r="O271" s="126">
        <v>10.200000000000001</v>
      </c>
      <c r="P271" s="126">
        <v>7.0000000000000009</v>
      </c>
      <c r="Q271" s="126">
        <v>57.300000000000004</v>
      </c>
      <c r="R271" s="126">
        <v>72.5</v>
      </c>
      <c r="S271" s="126">
        <v>82.800000000000011</v>
      </c>
      <c r="T271" s="126">
        <v>2.5</v>
      </c>
      <c r="U271" s="128">
        <v>3525</v>
      </c>
      <c r="V271" s="126">
        <v>13.600000000000001</v>
      </c>
      <c r="W271" s="126">
        <v>8.1</v>
      </c>
      <c r="X271" s="126">
        <v>67.300000000000011</v>
      </c>
      <c r="Y271" s="126">
        <v>75.5</v>
      </c>
      <c r="Z271" s="126">
        <v>78.3</v>
      </c>
      <c r="AA271" s="126" t="s">
        <v>133</v>
      </c>
      <c r="AB271" s="128" t="s">
        <v>133</v>
      </c>
      <c r="AC271" s="126" t="s">
        <v>133</v>
      </c>
      <c r="AD271" s="126" t="s">
        <v>133</v>
      </c>
      <c r="AE271" s="126" t="s">
        <v>133</v>
      </c>
      <c r="AF271" s="126" t="s">
        <v>133</v>
      </c>
      <c r="AG271" s="126" t="s">
        <v>133</v>
      </c>
    </row>
    <row r="272" spans="1:33" x14ac:dyDescent="0.25">
      <c r="A272" t="s">
        <v>97</v>
      </c>
      <c r="B272" t="s">
        <v>29</v>
      </c>
      <c r="C272" t="s">
        <v>38</v>
      </c>
      <c r="D272" t="s">
        <v>576</v>
      </c>
      <c r="E272" s="128">
        <v>6350</v>
      </c>
      <c r="F272" s="126">
        <v>1.6</v>
      </c>
      <c r="G272" s="128">
        <v>6250</v>
      </c>
      <c r="H272" s="126">
        <v>9.6</v>
      </c>
      <c r="I272" s="126">
        <v>12.8</v>
      </c>
      <c r="J272" s="126">
        <v>51.4</v>
      </c>
      <c r="K272" s="126">
        <v>66.5</v>
      </c>
      <c r="L272" s="126">
        <v>77.600000000000009</v>
      </c>
      <c r="M272" s="126">
        <v>1.7000000000000002</v>
      </c>
      <c r="N272" s="128">
        <v>6245</v>
      </c>
      <c r="O272" s="126">
        <v>11.600000000000001</v>
      </c>
      <c r="P272" s="126">
        <v>8.9</v>
      </c>
      <c r="Q272" s="126">
        <v>61.199999999999996</v>
      </c>
      <c r="R272" s="126">
        <v>74.3</v>
      </c>
      <c r="S272" s="126">
        <v>79.5</v>
      </c>
      <c r="T272" s="126">
        <v>1.8000000000000003</v>
      </c>
      <c r="U272" s="128">
        <v>6235</v>
      </c>
      <c r="V272" s="126">
        <v>14.100000000000001</v>
      </c>
      <c r="W272" s="126">
        <v>7.6</v>
      </c>
      <c r="X272" s="126">
        <v>66.100000000000009</v>
      </c>
      <c r="Y272" s="126">
        <v>75.2</v>
      </c>
      <c r="Z272" s="126">
        <v>78.3</v>
      </c>
      <c r="AA272" s="126" t="s">
        <v>133</v>
      </c>
      <c r="AB272" s="128" t="s">
        <v>133</v>
      </c>
      <c r="AC272" s="126" t="s">
        <v>133</v>
      </c>
      <c r="AD272" s="126" t="s">
        <v>133</v>
      </c>
      <c r="AE272" s="126" t="s">
        <v>133</v>
      </c>
      <c r="AF272" s="126" t="s">
        <v>133</v>
      </c>
      <c r="AG272" s="126" t="s">
        <v>133</v>
      </c>
    </row>
    <row r="273" spans="1:33" x14ac:dyDescent="0.25">
      <c r="A273" t="s">
        <v>97</v>
      </c>
      <c r="B273" t="s">
        <v>30</v>
      </c>
      <c r="C273" t="s">
        <v>38</v>
      </c>
      <c r="D273" t="s">
        <v>577</v>
      </c>
      <c r="E273" s="128">
        <v>3990</v>
      </c>
      <c r="F273" s="126">
        <v>2</v>
      </c>
      <c r="G273" s="128">
        <v>3910</v>
      </c>
      <c r="H273" s="126">
        <v>10.3</v>
      </c>
      <c r="I273" s="126">
        <v>14.799999999999999</v>
      </c>
      <c r="J273" s="126">
        <v>43.6</v>
      </c>
      <c r="K273" s="126">
        <v>61.5</v>
      </c>
      <c r="L273" s="126">
        <v>74.900000000000006</v>
      </c>
      <c r="M273" s="126">
        <v>2.1999999999999997</v>
      </c>
      <c r="N273" s="128">
        <v>3900</v>
      </c>
      <c r="O273" s="126">
        <v>12</v>
      </c>
      <c r="P273" s="126">
        <v>9.6</v>
      </c>
      <c r="Q273" s="126">
        <v>65.7</v>
      </c>
      <c r="R273" s="126">
        <v>74.400000000000006</v>
      </c>
      <c r="S273" s="126">
        <v>78.3</v>
      </c>
      <c r="T273" s="126">
        <v>2.6</v>
      </c>
      <c r="U273" s="128">
        <v>3890</v>
      </c>
      <c r="V273" s="126">
        <v>14.3</v>
      </c>
      <c r="W273" s="126">
        <v>9.1999999999999993</v>
      </c>
      <c r="X273" s="126">
        <v>67.800000000000011</v>
      </c>
      <c r="Y273" s="126">
        <v>74.099999999999994</v>
      </c>
      <c r="Z273" s="126">
        <v>76.599999999999994</v>
      </c>
      <c r="AA273" s="126" t="s">
        <v>133</v>
      </c>
      <c r="AB273" s="128" t="s">
        <v>133</v>
      </c>
      <c r="AC273" s="126" t="s">
        <v>133</v>
      </c>
      <c r="AD273" s="126" t="s">
        <v>133</v>
      </c>
      <c r="AE273" s="126" t="s">
        <v>133</v>
      </c>
      <c r="AF273" s="126" t="s">
        <v>133</v>
      </c>
      <c r="AG273" s="126" t="s">
        <v>133</v>
      </c>
    </row>
    <row r="274" spans="1:33" x14ac:dyDescent="0.25">
      <c r="A274" t="s">
        <v>97</v>
      </c>
      <c r="B274" t="s">
        <v>31</v>
      </c>
      <c r="C274" t="s">
        <v>38</v>
      </c>
      <c r="D274" t="s">
        <v>578</v>
      </c>
      <c r="E274" s="128">
        <v>12695</v>
      </c>
      <c r="F274" s="126">
        <v>2.2999999999999998</v>
      </c>
      <c r="G274" s="128">
        <v>12405</v>
      </c>
      <c r="H274" s="126">
        <v>10.7</v>
      </c>
      <c r="I274" s="126">
        <v>13.600000000000001</v>
      </c>
      <c r="J274" s="126">
        <v>64.2</v>
      </c>
      <c r="K274" s="126">
        <v>71</v>
      </c>
      <c r="L274" s="126">
        <v>75.599999999999994</v>
      </c>
      <c r="M274" s="126">
        <v>2.4</v>
      </c>
      <c r="N274" s="128">
        <v>12390</v>
      </c>
      <c r="O274" s="126">
        <v>12.4</v>
      </c>
      <c r="P274" s="126">
        <v>8.7999999999999989</v>
      </c>
      <c r="Q274" s="126">
        <v>71.599999999999994</v>
      </c>
      <c r="R274" s="126">
        <v>76.900000000000006</v>
      </c>
      <c r="S274" s="126">
        <v>78.8</v>
      </c>
      <c r="T274" s="126">
        <v>2.5</v>
      </c>
      <c r="U274" s="128">
        <v>12375</v>
      </c>
      <c r="V274" s="126">
        <v>14.200000000000001</v>
      </c>
      <c r="W274" s="126">
        <v>8.3000000000000007</v>
      </c>
      <c r="X274" s="126">
        <v>73.2</v>
      </c>
      <c r="Y274" s="126">
        <v>76.3</v>
      </c>
      <c r="Z274" s="126">
        <v>77.600000000000009</v>
      </c>
      <c r="AA274" s="126" t="s">
        <v>133</v>
      </c>
      <c r="AB274" s="128" t="s">
        <v>133</v>
      </c>
      <c r="AC274" s="126" t="s">
        <v>133</v>
      </c>
      <c r="AD274" s="126" t="s">
        <v>133</v>
      </c>
      <c r="AE274" s="126" t="s">
        <v>133</v>
      </c>
      <c r="AF274" s="126" t="s">
        <v>133</v>
      </c>
      <c r="AG274" s="126" t="s">
        <v>133</v>
      </c>
    </row>
    <row r="275" spans="1:33" x14ac:dyDescent="0.25">
      <c r="A275" t="s">
        <v>97</v>
      </c>
      <c r="B275" t="s">
        <v>32</v>
      </c>
      <c r="C275" t="s">
        <v>38</v>
      </c>
      <c r="D275" t="s">
        <v>579</v>
      </c>
      <c r="E275" s="128">
        <v>3040</v>
      </c>
      <c r="F275" s="126">
        <v>1.4000000000000001</v>
      </c>
      <c r="G275" s="128">
        <v>2995</v>
      </c>
      <c r="H275" s="126">
        <v>9.1</v>
      </c>
      <c r="I275" s="126">
        <v>17.100000000000001</v>
      </c>
      <c r="J275" s="126">
        <v>63.5</v>
      </c>
      <c r="K275" s="126">
        <v>70.100000000000009</v>
      </c>
      <c r="L275" s="126">
        <v>73.900000000000006</v>
      </c>
      <c r="M275" s="126">
        <v>1.5</v>
      </c>
      <c r="N275" s="128">
        <v>2995</v>
      </c>
      <c r="O275" s="126">
        <v>10.9</v>
      </c>
      <c r="P275" s="126">
        <v>11.600000000000001</v>
      </c>
      <c r="Q275" s="126">
        <v>69.800000000000011</v>
      </c>
      <c r="R275" s="126">
        <v>75.3</v>
      </c>
      <c r="S275" s="126">
        <v>77.5</v>
      </c>
      <c r="T275" s="126">
        <v>1.6</v>
      </c>
      <c r="U275" s="128">
        <v>2990</v>
      </c>
      <c r="V275" s="126">
        <v>12.8</v>
      </c>
      <c r="W275" s="126">
        <v>10.5</v>
      </c>
      <c r="X275" s="126">
        <v>71.099999999999994</v>
      </c>
      <c r="Y275" s="126">
        <v>75.3</v>
      </c>
      <c r="Z275" s="126">
        <v>76.7</v>
      </c>
      <c r="AA275" s="126" t="s">
        <v>133</v>
      </c>
      <c r="AB275" s="128" t="s">
        <v>133</v>
      </c>
      <c r="AC275" s="126" t="s">
        <v>133</v>
      </c>
      <c r="AD275" s="126" t="s">
        <v>133</v>
      </c>
      <c r="AE275" s="126" t="s">
        <v>133</v>
      </c>
      <c r="AF275" s="126" t="s">
        <v>133</v>
      </c>
      <c r="AG275" s="126" t="s">
        <v>133</v>
      </c>
    </row>
    <row r="276" spans="1:33" x14ac:dyDescent="0.25">
      <c r="A276" t="s">
        <v>97</v>
      </c>
      <c r="B276" t="s">
        <v>27</v>
      </c>
      <c r="C276" t="s">
        <v>38</v>
      </c>
      <c r="D276" t="s">
        <v>580</v>
      </c>
      <c r="E276" s="128">
        <v>4250</v>
      </c>
      <c r="F276" s="126">
        <v>1.4000000000000001</v>
      </c>
      <c r="G276" s="128">
        <v>4185</v>
      </c>
      <c r="H276" s="126">
        <v>13.100000000000001</v>
      </c>
      <c r="I276" s="126">
        <v>14.400000000000002</v>
      </c>
      <c r="J276" s="126">
        <v>46.2</v>
      </c>
      <c r="K276" s="126">
        <v>60.3</v>
      </c>
      <c r="L276" s="126">
        <v>72.5</v>
      </c>
      <c r="M276" s="126">
        <v>1.6</v>
      </c>
      <c r="N276" s="128">
        <v>4180</v>
      </c>
      <c r="O276" s="126">
        <v>15.299999999999999</v>
      </c>
      <c r="P276" s="126">
        <v>9.4</v>
      </c>
      <c r="Q276" s="126">
        <v>57.2</v>
      </c>
      <c r="R276" s="126">
        <v>68.800000000000011</v>
      </c>
      <c r="S276" s="126">
        <v>75.3</v>
      </c>
      <c r="T276" s="126">
        <v>1.7000000000000002</v>
      </c>
      <c r="U276" s="128">
        <v>4175</v>
      </c>
      <c r="V276" s="126">
        <v>17.599999999999998</v>
      </c>
      <c r="W276" s="126">
        <v>9.5</v>
      </c>
      <c r="X276" s="126">
        <v>60.5</v>
      </c>
      <c r="Y276" s="126">
        <v>68.900000000000006</v>
      </c>
      <c r="Z276" s="126">
        <v>72.899999999999991</v>
      </c>
      <c r="AA276" s="126" t="s">
        <v>133</v>
      </c>
      <c r="AB276" s="128" t="s">
        <v>133</v>
      </c>
      <c r="AC276" s="126" t="s">
        <v>133</v>
      </c>
      <c r="AD276" s="126" t="s">
        <v>133</v>
      </c>
      <c r="AE276" s="126" t="s">
        <v>133</v>
      </c>
      <c r="AF276" s="126" t="s">
        <v>133</v>
      </c>
      <c r="AG276" s="126" t="s">
        <v>133</v>
      </c>
    </row>
    <row r="277" spans="1:33" x14ac:dyDescent="0.25">
      <c r="A277" t="s">
        <v>97</v>
      </c>
      <c r="B277" t="s">
        <v>33</v>
      </c>
      <c r="C277" t="s">
        <v>38</v>
      </c>
      <c r="D277" t="s">
        <v>581</v>
      </c>
      <c r="E277" s="128">
        <v>5790</v>
      </c>
      <c r="F277" s="126">
        <v>1.3</v>
      </c>
      <c r="G277" s="128">
        <v>5720</v>
      </c>
      <c r="H277" s="126">
        <v>9.8000000000000007</v>
      </c>
      <c r="I277" s="126">
        <v>14.200000000000001</v>
      </c>
      <c r="J277" s="126">
        <v>45.2</v>
      </c>
      <c r="K277" s="126">
        <v>61.1</v>
      </c>
      <c r="L277" s="126">
        <v>76</v>
      </c>
      <c r="M277" s="126">
        <v>1.4000000000000001</v>
      </c>
      <c r="N277" s="128">
        <v>5715</v>
      </c>
      <c r="O277" s="126">
        <v>11.700000000000001</v>
      </c>
      <c r="P277" s="126">
        <v>8.7999999999999989</v>
      </c>
      <c r="Q277" s="126">
        <v>58.5</v>
      </c>
      <c r="R277" s="126">
        <v>72</v>
      </c>
      <c r="S277" s="126">
        <v>79.5</v>
      </c>
      <c r="T277" s="126">
        <v>1.5</v>
      </c>
      <c r="U277" s="128">
        <v>5705</v>
      </c>
      <c r="V277" s="126">
        <v>13.100000000000001</v>
      </c>
      <c r="W277" s="126">
        <v>8.5</v>
      </c>
      <c r="X277" s="126">
        <v>64.5</v>
      </c>
      <c r="Y277" s="126">
        <v>73.900000000000006</v>
      </c>
      <c r="Z277" s="126">
        <v>78.400000000000006</v>
      </c>
      <c r="AA277" s="126" t="s">
        <v>133</v>
      </c>
      <c r="AB277" s="128" t="s">
        <v>133</v>
      </c>
      <c r="AC277" s="126" t="s">
        <v>133</v>
      </c>
      <c r="AD277" s="126" t="s">
        <v>133</v>
      </c>
      <c r="AE277" s="126" t="s">
        <v>133</v>
      </c>
      <c r="AF277" s="126" t="s">
        <v>133</v>
      </c>
      <c r="AG277" s="126" t="s">
        <v>133</v>
      </c>
    </row>
    <row r="278" spans="1:33" x14ac:dyDescent="0.25">
      <c r="A278" t="s">
        <v>97</v>
      </c>
      <c r="B278" t="s">
        <v>34</v>
      </c>
      <c r="C278" t="s">
        <v>38</v>
      </c>
      <c r="D278" t="s">
        <v>582</v>
      </c>
      <c r="E278" s="128">
        <v>9675</v>
      </c>
      <c r="F278" s="126">
        <v>1.7000000000000002</v>
      </c>
      <c r="G278" s="128">
        <v>9510</v>
      </c>
      <c r="H278" s="126">
        <v>10.7</v>
      </c>
      <c r="I278" s="126">
        <v>19.2</v>
      </c>
      <c r="J278" s="126">
        <v>56.800000000000004</v>
      </c>
      <c r="K278" s="126">
        <v>64.400000000000006</v>
      </c>
      <c r="L278" s="126">
        <v>70.100000000000009</v>
      </c>
      <c r="M278" s="126">
        <v>1.9</v>
      </c>
      <c r="N278" s="128">
        <v>9485</v>
      </c>
      <c r="O278" s="126">
        <v>13.600000000000001</v>
      </c>
      <c r="P278" s="126">
        <v>13.200000000000001</v>
      </c>
      <c r="Q278" s="126">
        <v>64.3</v>
      </c>
      <c r="R278" s="126">
        <v>69.900000000000006</v>
      </c>
      <c r="S278" s="126">
        <v>73.2</v>
      </c>
      <c r="T278" s="126">
        <v>2</v>
      </c>
      <c r="U278" s="128">
        <v>9480</v>
      </c>
      <c r="V278" s="126">
        <v>16.900000000000002</v>
      </c>
      <c r="W278" s="126">
        <v>12.9</v>
      </c>
      <c r="X278" s="126">
        <v>64.5</v>
      </c>
      <c r="Y278" s="126">
        <v>68.5</v>
      </c>
      <c r="Z278" s="126">
        <v>70.300000000000011</v>
      </c>
      <c r="AA278" s="126" t="s">
        <v>133</v>
      </c>
      <c r="AB278" s="128" t="s">
        <v>133</v>
      </c>
      <c r="AC278" s="126" t="s">
        <v>133</v>
      </c>
      <c r="AD278" s="126" t="s">
        <v>133</v>
      </c>
      <c r="AE278" s="126" t="s">
        <v>133</v>
      </c>
      <c r="AF278" s="126" t="s">
        <v>133</v>
      </c>
      <c r="AG278" s="126" t="s">
        <v>133</v>
      </c>
    </row>
    <row r="279" spans="1:33" x14ac:dyDescent="0.25">
      <c r="A279" t="s">
        <v>97</v>
      </c>
      <c r="B279" t="s">
        <v>35</v>
      </c>
      <c r="C279" t="s">
        <v>38</v>
      </c>
      <c r="D279" t="s">
        <v>583</v>
      </c>
      <c r="E279" s="128">
        <v>1510</v>
      </c>
      <c r="F279" s="126">
        <v>1.8000000000000003</v>
      </c>
      <c r="G279" s="128">
        <v>1485</v>
      </c>
      <c r="H279" s="126">
        <v>9.9</v>
      </c>
      <c r="I279" s="126">
        <v>8</v>
      </c>
      <c r="J279" s="126">
        <v>60.8</v>
      </c>
      <c r="K279" s="126">
        <v>77.5</v>
      </c>
      <c r="L279" s="126">
        <v>82.100000000000009</v>
      </c>
      <c r="M279" s="126">
        <v>1.8000000000000003</v>
      </c>
      <c r="N279" s="128">
        <v>1485</v>
      </c>
      <c r="O279" s="126">
        <v>10.5</v>
      </c>
      <c r="P279" s="126">
        <v>5.3</v>
      </c>
      <c r="Q279" s="126">
        <v>68.7</v>
      </c>
      <c r="R279" s="126">
        <v>81</v>
      </c>
      <c r="S279" s="126">
        <v>84.3</v>
      </c>
      <c r="T279" s="126">
        <v>2</v>
      </c>
      <c r="U279" s="128">
        <v>1480</v>
      </c>
      <c r="V279" s="126">
        <v>11.9</v>
      </c>
      <c r="W279" s="126">
        <v>6.3</v>
      </c>
      <c r="X279" s="126">
        <v>71.399999999999991</v>
      </c>
      <c r="Y279" s="126">
        <v>79.7</v>
      </c>
      <c r="Z279" s="126">
        <v>81.800000000000011</v>
      </c>
      <c r="AA279" s="126" t="s">
        <v>133</v>
      </c>
      <c r="AB279" s="128" t="s">
        <v>133</v>
      </c>
      <c r="AC279" s="126" t="s">
        <v>133</v>
      </c>
      <c r="AD279" s="126" t="s">
        <v>133</v>
      </c>
      <c r="AE279" s="126" t="s">
        <v>133</v>
      </c>
      <c r="AF279" s="126" t="s">
        <v>133</v>
      </c>
      <c r="AG279" s="126" t="s">
        <v>133</v>
      </c>
    </row>
    <row r="280" spans="1:33" x14ac:dyDescent="0.25">
      <c r="A280" t="s">
        <v>97</v>
      </c>
      <c r="B280" t="s">
        <v>36</v>
      </c>
      <c r="C280" t="s">
        <v>38</v>
      </c>
      <c r="D280" t="s">
        <v>584</v>
      </c>
      <c r="E280" s="128">
        <v>2055</v>
      </c>
      <c r="F280" s="126">
        <v>3</v>
      </c>
      <c r="G280" s="128">
        <v>1995</v>
      </c>
      <c r="H280" s="126">
        <v>10</v>
      </c>
      <c r="I280" s="126">
        <v>6.7</v>
      </c>
      <c r="J280" s="126">
        <v>45.800000000000004</v>
      </c>
      <c r="K280" s="126">
        <v>72.2</v>
      </c>
      <c r="L280" s="126">
        <v>83.3</v>
      </c>
      <c r="M280" s="126">
        <v>3.9</v>
      </c>
      <c r="N280" s="128">
        <v>1975</v>
      </c>
      <c r="O280" s="126">
        <v>13.8</v>
      </c>
      <c r="P280" s="126">
        <v>5.4</v>
      </c>
      <c r="Q280" s="126">
        <v>57.500000000000007</v>
      </c>
      <c r="R280" s="126">
        <v>74.2</v>
      </c>
      <c r="S280" s="126">
        <v>80.7</v>
      </c>
      <c r="T280" s="126">
        <v>4.1000000000000005</v>
      </c>
      <c r="U280" s="128">
        <v>1970</v>
      </c>
      <c r="V280" s="126">
        <v>17.100000000000001</v>
      </c>
      <c r="W280" s="126">
        <v>7.3</v>
      </c>
      <c r="X280" s="126">
        <v>61.1</v>
      </c>
      <c r="Y280" s="126">
        <v>71.8</v>
      </c>
      <c r="Z280" s="126">
        <v>75.599999999999994</v>
      </c>
      <c r="AA280" s="126" t="s">
        <v>133</v>
      </c>
      <c r="AB280" s="128" t="s">
        <v>133</v>
      </c>
      <c r="AC280" s="126" t="s">
        <v>133</v>
      </c>
      <c r="AD280" s="126" t="s">
        <v>133</v>
      </c>
      <c r="AE280" s="126" t="s">
        <v>133</v>
      </c>
      <c r="AF280" s="126" t="s">
        <v>133</v>
      </c>
      <c r="AG280" s="126" t="s">
        <v>133</v>
      </c>
    </row>
    <row r="281" spans="1:33" x14ac:dyDescent="0.25">
      <c r="A281" t="s">
        <v>97</v>
      </c>
      <c r="B281" t="s">
        <v>37</v>
      </c>
      <c r="C281" t="s">
        <v>38</v>
      </c>
      <c r="D281" t="s">
        <v>585</v>
      </c>
      <c r="E281" s="128">
        <v>2825</v>
      </c>
      <c r="F281" s="126">
        <v>1.7000000000000002</v>
      </c>
      <c r="G281" s="128">
        <v>2780</v>
      </c>
      <c r="H281" s="126">
        <v>11.200000000000001</v>
      </c>
      <c r="I281" s="126">
        <v>11.4</v>
      </c>
      <c r="J281" s="126">
        <v>59.599999999999994</v>
      </c>
      <c r="K281" s="126">
        <v>68.900000000000006</v>
      </c>
      <c r="L281" s="126">
        <v>77.400000000000006</v>
      </c>
      <c r="M281" s="126">
        <v>2.1</v>
      </c>
      <c r="N281" s="128">
        <v>2770</v>
      </c>
      <c r="O281" s="126">
        <v>12.4</v>
      </c>
      <c r="P281" s="126">
        <v>7.2000000000000011</v>
      </c>
      <c r="Q281" s="126">
        <v>71.599999999999994</v>
      </c>
      <c r="R281" s="126">
        <v>78</v>
      </c>
      <c r="S281" s="126">
        <v>80.400000000000006</v>
      </c>
      <c r="T281" s="126">
        <v>2.1</v>
      </c>
      <c r="U281" s="128">
        <v>2765</v>
      </c>
      <c r="V281" s="126">
        <v>14.000000000000002</v>
      </c>
      <c r="W281" s="126">
        <v>7.3</v>
      </c>
      <c r="X281" s="126">
        <v>72.899999999999991</v>
      </c>
      <c r="Y281" s="126">
        <v>76.7</v>
      </c>
      <c r="Z281" s="126">
        <v>78.7</v>
      </c>
      <c r="AA281" s="126" t="s">
        <v>133</v>
      </c>
      <c r="AB281" s="128" t="s">
        <v>133</v>
      </c>
      <c r="AC281" s="126" t="s">
        <v>133</v>
      </c>
      <c r="AD281" s="126" t="s">
        <v>133</v>
      </c>
      <c r="AE281" s="126" t="s">
        <v>133</v>
      </c>
      <c r="AF281" s="126" t="s">
        <v>133</v>
      </c>
      <c r="AG281" s="126" t="s">
        <v>133</v>
      </c>
    </row>
    <row r="282" spans="1:33" x14ac:dyDescent="0.25">
      <c r="A282" t="s">
        <v>96</v>
      </c>
      <c r="B282">
        <v>1</v>
      </c>
      <c r="C282" t="s">
        <v>38</v>
      </c>
      <c r="D282" t="s">
        <v>586</v>
      </c>
      <c r="E282" s="128">
        <v>2515</v>
      </c>
      <c r="F282" s="126">
        <v>1.4000000000000001</v>
      </c>
      <c r="G282" s="128">
        <v>2480</v>
      </c>
      <c r="H282" s="126">
        <v>8.7999999999999989</v>
      </c>
      <c r="I282" s="126">
        <v>10</v>
      </c>
      <c r="J282" s="126">
        <v>67.2</v>
      </c>
      <c r="K282" s="126">
        <v>74.599999999999994</v>
      </c>
      <c r="L282" s="126">
        <v>81.2</v>
      </c>
      <c r="M282" s="126">
        <v>1.4000000000000001</v>
      </c>
      <c r="N282" s="128">
        <v>2480</v>
      </c>
      <c r="O282" s="126">
        <v>11.8</v>
      </c>
      <c r="P282" s="126">
        <v>8.5</v>
      </c>
      <c r="Q282" s="126">
        <v>60.9</v>
      </c>
      <c r="R282" s="126">
        <v>75.5</v>
      </c>
      <c r="S282" s="126">
        <v>79.7</v>
      </c>
      <c r="T282" s="126">
        <v>1.4000000000000001</v>
      </c>
      <c r="U282" s="128">
        <v>2480</v>
      </c>
      <c r="V282" s="126">
        <v>10.8</v>
      </c>
      <c r="W282" s="126">
        <v>10</v>
      </c>
      <c r="X282" s="126">
        <v>60.5</v>
      </c>
      <c r="Y282" s="126">
        <v>74.7</v>
      </c>
      <c r="Z282" s="126">
        <v>79.2</v>
      </c>
      <c r="AA282" s="126" t="s">
        <v>133</v>
      </c>
      <c r="AB282" s="128" t="s">
        <v>133</v>
      </c>
      <c r="AC282" s="126" t="s">
        <v>133</v>
      </c>
      <c r="AD282" s="126" t="s">
        <v>133</v>
      </c>
      <c r="AE282" s="126" t="s">
        <v>133</v>
      </c>
      <c r="AF282" s="126" t="s">
        <v>133</v>
      </c>
      <c r="AG282" s="126" t="s">
        <v>133</v>
      </c>
    </row>
    <row r="283" spans="1:33" x14ac:dyDescent="0.25">
      <c r="A283" t="s">
        <v>96</v>
      </c>
      <c r="B283">
        <v>2</v>
      </c>
      <c r="C283" t="s">
        <v>38</v>
      </c>
      <c r="D283" t="s">
        <v>587</v>
      </c>
      <c r="E283" s="128">
        <v>4580</v>
      </c>
      <c r="F283" s="126">
        <v>2</v>
      </c>
      <c r="G283" s="128">
        <v>4490</v>
      </c>
      <c r="H283" s="126">
        <v>8.4</v>
      </c>
      <c r="I283" s="126">
        <v>8.6000000000000014</v>
      </c>
      <c r="J283" s="126">
        <v>49.1</v>
      </c>
      <c r="K283" s="126">
        <v>69.600000000000009</v>
      </c>
      <c r="L283" s="126">
        <v>83</v>
      </c>
      <c r="M283" s="126">
        <v>2.1</v>
      </c>
      <c r="N283" s="128">
        <v>4485</v>
      </c>
      <c r="O283" s="126">
        <v>11.600000000000001</v>
      </c>
      <c r="P283" s="126">
        <v>6</v>
      </c>
      <c r="Q283" s="126">
        <v>51.1</v>
      </c>
      <c r="R283" s="126">
        <v>73</v>
      </c>
      <c r="S283" s="126">
        <v>82.300000000000011</v>
      </c>
      <c r="T283" s="126">
        <v>2.2999999999999998</v>
      </c>
      <c r="U283" s="128">
        <v>4475</v>
      </c>
      <c r="V283" s="126">
        <v>13.5</v>
      </c>
      <c r="W283" s="126">
        <v>5.5</v>
      </c>
      <c r="X283" s="126">
        <v>58.099999999999994</v>
      </c>
      <c r="Y283" s="126">
        <v>74.8</v>
      </c>
      <c r="Z283" s="126">
        <v>81</v>
      </c>
      <c r="AA283" s="126" t="s">
        <v>133</v>
      </c>
      <c r="AB283" s="128" t="s">
        <v>133</v>
      </c>
      <c r="AC283" s="126" t="s">
        <v>133</v>
      </c>
      <c r="AD283" s="126" t="s">
        <v>133</v>
      </c>
      <c r="AE283" s="126" t="s">
        <v>133</v>
      </c>
      <c r="AF283" s="126" t="s">
        <v>133</v>
      </c>
      <c r="AG283" s="126" t="s">
        <v>133</v>
      </c>
    </row>
    <row r="284" spans="1:33" x14ac:dyDescent="0.25">
      <c r="A284" t="s">
        <v>96</v>
      </c>
      <c r="B284">
        <v>3</v>
      </c>
      <c r="C284" t="s">
        <v>38</v>
      </c>
      <c r="D284" t="s">
        <v>588</v>
      </c>
      <c r="E284" s="128">
        <v>8435</v>
      </c>
      <c r="F284" s="126">
        <v>1.0999999999999999</v>
      </c>
      <c r="G284" s="128">
        <v>8340</v>
      </c>
      <c r="H284" s="126">
        <v>7.3</v>
      </c>
      <c r="I284" s="126">
        <v>10.9</v>
      </c>
      <c r="J284" s="126">
        <v>49</v>
      </c>
      <c r="K284" s="126">
        <v>68.2</v>
      </c>
      <c r="L284" s="126">
        <v>81.800000000000011</v>
      </c>
      <c r="M284" s="126">
        <v>1.3</v>
      </c>
      <c r="N284" s="128">
        <v>8325</v>
      </c>
      <c r="O284" s="126">
        <v>9.1999999999999993</v>
      </c>
      <c r="P284" s="126">
        <v>7.3999999999999995</v>
      </c>
      <c r="Q284" s="126">
        <v>57.2</v>
      </c>
      <c r="R284" s="126">
        <v>74.2</v>
      </c>
      <c r="S284" s="126">
        <v>83.399999999999991</v>
      </c>
      <c r="T284" s="126">
        <v>1.4000000000000001</v>
      </c>
      <c r="U284" s="128">
        <v>8315</v>
      </c>
      <c r="V284" s="126">
        <v>12.8</v>
      </c>
      <c r="W284" s="126">
        <v>6.7</v>
      </c>
      <c r="X284" s="126">
        <v>63</v>
      </c>
      <c r="Y284" s="126">
        <v>75.5</v>
      </c>
      <c r="Z284" s="126">
        <v>80.5</v>
      </c>
      <c r="AA284" s="126" t="s">
        <v>133</v>
      </c>
      <c r="AB284" s="128" t="s">
        <v>133</v>
      </c>
      <c r="AC284" s="126" t="s">
        <v>133</v>
      </c>
      <c r="AD284" s="126" t="s">
        <v>133</v>
      </c>
      <c r="AE284" s="126" t="s">
        <v>133</v>
      </c>
      <c r="AF284" s="126" t="s">
        <v>133</v>
      </c>
      <c r="AG284" s="126" t="s">
        <v>133</v>
      </c>
    </row>
    <row r="285" spans="1:33" x14ac:dyDescent="0.25">
      <c r="A285" t="s">
        <v>96</v>
      </c>
      <c r="B285">
        <v>4</v>
      </c>
      <c r="C285" t="s">
        <v>38</v>
      </c>
      <c r="D285" t="s">
        <v>589</v>
      </c>
      <c r="E285" s="128">
        <v>110</v>
      </c>
      <c r="F285" s="126">
        <v>0</v>
      </c>
      <c r="G285" s="128">
        <v>110</v>
      </c>
      <c r="H285" s="126">
        <v>6.4</v>
      </c>
      <c r="I285" s="126">
        <v>3.6000000000000005</v>
      </c>
      <c r="J285" s="126">
        <v>66.400000000000006</v>
      </c>
      <c r="K285" s="126">
        <v>79.100000000000009</v>
      </c>
      <c r="L285" s="126">
        <v>90</v>
      </c>
      <c r="M285" s="126">
        <v>0</v>
      </c>
      <c r="N285" s="128">
        <v>110</v>
      </c>
      <c r="O285" s="126">
        <v>9.1</v>
      </c>
      <c r="P285" s="126">
        <v>3.6000000000000005</v>
      </c>
      <c r="Q285" s="126">
        <v>60</v>
      </c>
      <c r="R285" s="126">
        <v>76.400000000000006</v>
      </c>
      <c r="S285" s="126">
        <v>87.3</v>
      </c>
      <c r="T285" s="126">
        <v>0</v>
      </c>
      <c r="U285" s="128">
        <v>110</v>
      </c>
      <c r="V285" s="126">
        <v>15.5</v>
      </c>
      <c r="W285" s="126">
        <v>5.5</v>
      </c>
      <c r="X285" s="126">
        <v>59.099999999999994</v>
      </c>
      <c r="Y285" s="126">
        <v>75.5</v>
      </c>
      <c r="Z285" s="126">
        <v>79.100000000000009</v>
      </c>
      <c r="AA285" s="126" t="s">
        <v>133</v>
      </c>
      <c r="AB285" s="128" t="s">
        <v>133</v>
      </c>
      <c r="AC285" s="126" t="s">
        <v>133</v>
      </c>
      <c r="AD285" s="126" t="s">
        <v>133</v>
      </c>
      <c r="AE285" s="126" t="s">
        <v>133</v>
      </c>
      <c r="AF285" s="126" t="s">
        <v>133</v>
      </c>
      <c r="AG285" s="126" t="s">
        <v>133</v>
      </c>
    </row>
    <row r="286" spans="1:33" x14ac:dyDescent="0.25">
      <c r="A286" t="s">
        <v>96</v>
      </c>
      <c r="B286">
        <v>5</v>
      </c>
      <c r="C286" t="s">
        <v>38</v>
      </c>
      <c r="D286" t="s">
        <v>590</v>
      </c>
      <c r="E286" s="128">
        <v>540</v>
      </c>
      <c r="F286" s="126">
        <v>1.5</v>
      </c>
      <c r="G286" s="128">
        <v>535</v>
      </c>
      <c r="H286" s="126">
        <v>14.100000000000001</v>
      </c>
      <c r="I286" s="126">
        <v>13.4</v>
      </c>
      <c r="J286" s="126">
        <v>55.000000000000007</v>
      </c>
      <c r="K286" s="126">
        <v>65.400000000000006</v>
      </c>
      <c r="L286" s="126">
        <v>72.599999999999994</v>
      </c>
      <c r="M286" s="126">
        <v>1.6</v>
      </c>
      <c r="N286" s="128">
        <v>535</v>
      </c>
      <c r="O286" s="126">
        <v>17.5</v>
      </c>
      <c r="P286" s="126">
        <v>6.9</v>
      </c>
      <c r="Q286" s="126">
        <v>58.599999999999994</v>
      </c>
      <c r="R286" s="126">
        <v>71</v>
      </c>
      <c r="S286" s="126">
        <v>75.599999999999994</v>
      </c>
      <c r="T286" s="126">
        <v>1.6</v>
      </c>
      <c r="U286" s="128">
        <v>535</v>
      </c>
      <c r="V286" s="126">
        <v>22.5</v>
      </c>
      <c r="W286" s="126">
        <v>6.6000000000000005</v>
      </c>
      <c r="X286" s="126">
        <v>59.9</v>
      </c>
      <c r="Y286" s="126">
        <v>68.5</v>
      </c>
      <c r="Z286" s="126">
        <v>70.8</v>
      </c>
      <c r="AA286" s="126" t="s">
        <v>133</v>
      </c>
      <c r="AB286" s="128" t="s">
        <v>133</v>
      </c>
      <c r="AC286" s="126" t="s">
        <v>133</v>
      </c>
      <c r="AD286" s="126" t="s">
        <v>133</v>
      </c>
      <c r="AE286" s="126" t="s">
        <v>133</v>
      </c>
      <c r="AF286" s="126" t="s">
        <v>133</v>
      </c>
      <c r="AG286" s="126" t="s">
        <v>133</v>
      </c>
    </row>
    <row r="287" spans="1:33" x14ac:dyDescent="0.25">
      <c r="A287" t="s">
        <v>96</v>
      </c>
      <c r="B287">
        <v>6</v>
      </c>
      <c r="C287" t="s">
        <v>38</v>
      </c>
      <c r="D287" t="s">
        <v>591</v>
      </c>
      <c r="E287" s="128">
        <v>5610</v>
      </c>
      <c r="F287" s="126">
        <v>1.0999999999999999</v>
      </c>
      <c r="G287" s="128">
        <v>5545</v>
      </c>
      <c r="H287" s="126">
        <v>7.5</v>
      </c>
      <c r="I287" s="126">
        <v>9.4</v>
      </c>
      <c r="J287" s="126">
        <v>45.9</v>
      </c>
      <c r="K287" s="126">
        <v>67.400000000000006</v>
      </c>
      <c r="L287" s="126">
        <v>83.2</v>
      </c>
      <c r="M287" s="126">
        <v>1.2</v>
      </c>
      <c r="N287" s="128">
        <v>5540</v>
      </c>
      <c r="O287" s="126">
        <v>8.6000000000000014</v>
      </c>
      <c r="P287" s="126">
        <v>6.1</v>
      </c>
      <c r="Q287" s="126">
        <v>55.900000000000006</v>
      </c>
      <c r="R287" s="126">
        <v>74.8</v>
      </c>
      <c r="S287" s="126">
        <v>85.3</v>
      </c>
      <c r="T287" s="126">
        <v>1.4000000000000001</v>
      </c>
      <c r="U287" s="128">
        <v>5530</v>
      </c>
      <c r="V287" s="126">
        <v>12.4</v>
      </c>
      <c r="W287" s="126">
        <v>6.3</v>
      </c>
      <c r="X287" s="126">
        <v>64.7</v>
      </c>
      <c r="Y287" s="126">
        <v>76</v>
      </c>
      <c r="Z287" s="126">
        <v>81.300000000000011</v>
      </c>
      <c r="AA287" s="126" t="s">
        <v>133</v>
      </c>
      <c r="AB287" s="128" t="s">
        <v>133</v>
      </c>
      <c r="AC287" s="126" t="s">
        <v>133</v>
      </c>
      <c r="AD287" s="126" t="s">
        <v>133</v>
      </c>
      <c r="AE287" s="126" t="s">
        <v>133</v>
      </c>
      <c r="AF287" s="126" t="s">
        <v>133</v>
      </c>
      <c r="AG287" s="126" t="s">
        <v>133</v>
      </c>
    </row>
    <row r="288" spans="1:33" x14ac:dyDescent="0.25">
      <c r="A288" t="s">
        <v>96</v>
      </c>
      <c r="B288">
        <v>7</v>
      </c>
      <c r="C288" t="s">
        <v>38</v>
      </c>
      <c r="D288" t="s">
        <v>592</v>
      </c>
      <c r="E288" s="128">
        <v>2475</v>
      </c>
      <c r="F288" s="126">
        <v>1.4000000000000001</v>
      </c>
      <c r="G288" s="128">
        <v>2440</v>
      </c>
      <c r="H288" s="126">
        <v>8</v>
      </c>
      <c r="I288" s="126">
        <v>8.9</v>
      </c>
      <c r="J288" s="126">
        <v>50.3</v>
      </c>
      <c r="K288" s="126">
        <v>70.599999999999994</v>
      </c>
      <c r="L288" s="126">
        <v>83.100000000000009</v>
      </c>
      <c r="M288" s="126">
        <v>1.7000000000000002</v>
      </c>
      <c r="N288" s="128">
        <v>2435</v>
      </c>
      <c r="O288" s="126">
        <v>10.200000000000001</v>
      </c>
      <c r="P288" s="126">
        <v>5.4</v>
      </c>
      <c r="Q288" s="126">
        <v>64.099999999999994</v>
      </c>
      <c r="R288" s="126">
        <v>77.600000000000009</v>
      </c>
      <c r="S288" s="126">
        <v>84.399999999999991</v>
      </c>
      <c r="T288" s="126">
        <v>1.8000000000000003</v>
      </c>
      <c r="U288" s="128">
        <v>2430</v>
      </c>
      <c r="V288" s="126">
        <v>13</v>
      </c>
      <c r="W288" s="126">
        <v>6.1</v>
      </c>
      <c r="X288" s="126">
        <v>68</v>
      </c>
      <c r="Y288" s="126">
        <v>77.600000000000009</v>
      </c>
      <c r="Z288" s="126">
        <v>80.800000000000011</v>
      </c>
      <c r="AA288" s="126" t="s">
        <v>133</v>
      </c>
      <c r="AB288" s="128" t="s">
        <v>133</v>
      </c>
      <c r="AC288" s="126" t="s">
        <v>133</v>
      </c>
      <c r="AD288" s="126" t="s">
        <v>133</v>
      </c>
      <c r="AE288" s="126" t="s">
        <v>133</v>
      </c>
      <c r="AF288" s="126" t="s">
        <v>133</v>
      </c>
      <c r="AG288" s="126" t="s">
        <v>133</v>
      </c>
    </row>
    <row r="289" spans="1:33" x14ac:dyDescent="0.25">
      <c r="A289" t="s">
        <v>96</v>
      </c>
      <c r="B289">
        <v>8</v>
      </c>
      <c r="C289" t="s">
        <v>38</v>
      </c>
      <c r="D289" t="s">
        <v>593</v>
      </c>
      <c r="E289" s="128">
        <v>8420</v>
      </c>
      <c r="F289" s="126">
        <v>1.8000000000000003</v>
      </c>
      <c r="G289" s="128">
        <v>8275</v>
      </c>
      <c r="H289" s="126">
        <v>9</v>
      </c>
      <c r="I289" s="126">
        <v>13.5</v>
      </c>
      <c r="J289" s="126">
        <v>63.6</v>
      </c>
      <c r="K289" s="126">
        <v>71.899999999999991</v>
      </c>
      <c r="L289" s="126">
        <v>77.5</v>
      </c>
      <c r="M289" s="126">
        <v>2</v>
      </c>
      <c r="N289" s="128">
        <v>8255</v>
      </c>
      <c r="O289" s="126">
        <v>11.5</v>
      </c>
      <c r="P289" s="126">
        <v>8.5</v>
      </c>
      <c r="Q289" s="126">
        <v>72.3</v>
      </c>
      <c r="R289" s="126">
        <v>77.600000000000009</v>
      </c>
      <c r="S289" s="126">
        <v>80</v>
      </c>
      <c r="T289" s="126">
        <v>2</v>
      </c>
      <c r="U289" s="128">
        <v>8250</v>
      </c>
      <c r="V289" s="126">
        <v>13.900000000000002</v>
      </c>
      <c r="W289" s="126">
        <v>7.7</v>
      </c>
      <c r="X289" s="126">
        <v>73.7</v>
      </c>
      <c r="Y289" s="126">
        <v>77.2</v>
      </c>
      <c r="Z289" s="126">
        <v>78.400000000000006</v>
      </c>
      <c r="AA289" s="126" t="s">
        <v>133</v>
      </c>
      <c r="AB289" s="128" t="s">
        <v>133</v>
      </c>
      <c r="AC289" s="126" t="s">
        <v>133</v>
      </c>
      <c r="AD289" s="126" t="s">
        <v>133</v>
      </c>
      <c r="AE289" s="126" t="s">
        <v>133</v>
      </c>
      <c r="AF289" s="126" t="s">
        <v>133</v>
      </c>
      <c r="AG289" s="126" t="s">
        <v>133</v>
      </c>
    </row>
    <row r="290" spans="1:33" x14ac:dyDescent="0.25">
      <c r="A290" t="s">
        <v>96</v>
      </c>
      <c r="B290">
        <v>9</v>
      </c>
      <c r="C290" t="s">
        <v>38</v>
      </c>
      <c r="D290" t="s">
        <v>594</v>
      </c>
      <c r="E290" s="128">
        <v>9310</v>
      </c>
      <c r="F290" s="126">
        <v>1.9</v>
      </c>
      <c r="G290" s="128">
        <v>9135</v>
      </c>
      <c r="H290" s="126">
        <v>9.4</v>
      </c>
      <c r="I290" s="126">
        <v>10.5</v>
      </c>
      <c r="J290" s="126">
        <v>61.5</v>
      </c>
      <c r="K290" s="126">
        <v>72.7</v>
      </c>
      <c r="L290" s="126">
        <v>80.100000000000009</v>
      </c>
      <c r="M290" s="126">
        <v>2.1999999999999997</v>
      </c>
      <c r="N290" s="128">
        <v>9105</v>
      </c>
      <c r="O290" s="126">
        <v>11.5</v>
      </c>
      <c r="P290" s="126">
        <v>6.7</v>
      </c>
      <c r="Q290" s="126">
        <v>67.800000000000011</v>
      </c>
      <c r="R290" s="126">
        <v>77.3</v>
      </c>
      <c r="S290" s="126">
        <v>81.7</v>
      </c>
      <c r="T290" s="126">
        <v>2.1999999999999997</v>
      </c>
      <c r="U290" s="128">
        <v>9100</v>
      </c>
      <c r="V290" s="126">
        <v>14.000000000000002</v>
      </c>
      <c r="W290" s="126">
        <v>6.5</v>
      </c>
      <c r="X290" s="126">
        <v>70.100000000000009</v>
      </c>
      <c r="Y290" s="126">
        <v>77.2</v>
      </c>
      <c r="Z290" s="126">
        <v>79.5</v>
      </c>
      <c r="AA290" s="126" t="s">
        <v>133</v>
      </c>
      <c r="AB290" s="128" t="s">
        <v>133</v>
      </c>
      <c r="AC290" s="126" t="s">
        <v>133</v>
      </c>
      <c r="AD290" s="126" t="s">
        <v>133</v>
      </c>
      <c r="AE290" s="126" t="s">
        <v>133</v>
      </c>
      <c r="AF290" s="126" t="s">
        <v>133</v>
      </c>
      <c r="AG290" s="126" t="s">
        <v>133</v>
      </c>
    </row>
    <row r="291" spans="1:33" x14ac:dyDescent="0.25">
      <c r="A291" t="s">
        <v>96</v>
      </c>
      <c r="B291" t="s">
        <v>28</v>
      </c>
      <c r="C291" t="s">
        <v>38</v>
      </c>
      <c r="D291" t="s">
        <v>595</v>
      </c>
      <c r="E291" s="128">
        <v>4200</v>
      </c>
      <c r="F291" s="126">
        <v>1.8000000000000003</v>
      </c>
      <c r="G291" s="128">
        <v>4125</v>
      </c>
      <c r="H291" s="126">
        <v>8.6000000000000014</v>
      </c>
      <c r="I291" s="126">
        <v>8.7999999999999989</v>
      </c>
      <c r="J291" s="126">
        <v>54.6</v>
      </c>
      <c r="K291" s="126">
        <v>69.100000000000009</v>
      </c>
      <c r="L291" s="126">
        <v>82.600000000000009</v>
      </c>
      <c r="M291" s="126">
        <v>1.9</v>
      </c>
      <c r="N291" s="128">
        <v>4120</v>
      </c>
      <c r="O291" s="126">
        <v>10.6</v>
      </c>
      <c r="P291" s="126">
        <v>6.6000000000000005</v>
      </c>
      <c r="Q291" s="126">
        <v>60.4</v>
      </c>
      <c r="R291" s="126">
        <v>74.900000000000006</v>
      </c>
      <c r="S291" s="126">
        <v>82.800000000000011</v>
      </c>
      <c r="T291" s="126">
        <v>2.1</v>
      </c>
      <c r="U291" s="128">
        <v>4110</v>
      </c>
      <c r="V291" s="126">
        <v>14.3</v>
      </c>
      <c r="W291" s="126">
        <v>6.2</v>
      </c>
      <c r="X291" s="126">
        <v>69</v>
      </c>
      <c r="Y291" s="126">
        <v>77.3</v>
      </c>
      <c r="Z291" s="126">
        <v>79.5</v>
      </c>
      <c r="AA291" s="126" t="s">
        <v>133</v>
      </c>
      <c r="AB291" s="128" t="s">
        <v>133</v>
      </c>
      <c r="AC291" s="126" t="s">
        <v>133</v>
      </c>
      <c r="AD291" s="126" t="s">
        <v>133</v>
      </c>
      <c r="AE291" s="126" t="s">
        <v>133</v>
      </c>
      <c r="AF291" s="126" t="s">
        <v>133</v>
      </c>
      <c r="AG291" s="126" t="s">
        <v>133</v>
      </c>
    </row>
    <row r="292" spans="1:33" x14ac:dyDescent="0.25">
      <c r="A292" t="s">
        <v>96</v>
      </c>
      <c r="B292" t="s">
        <v>29</v>
      </c>
      <c r="C292" t="s">
        <v>38</v>
      </c>
      <c r="D292" t="s">
        <v>596</v>
      </c>
      <c r="E292" s="128">
        <v>6680</v>
      </c>
      <c r="F292" s="126">
        <v>1.4000000000000001</v>
      </c>
      <c r="G292" s="128">
        <v>6585</v>
      </c>
      <c r="H292" s="126">
        <v>9.1</v>
      </c>
      <c r="I292" s="126">
        <v>12.2</v>
      </c>
      <c r="J292" s="126">
        <v>52.900000000000006</v>
      </c>
      <c r="K292" s="126">
        <v>68.5</v>
      </c>
      <c r="L292" s="126">
        <v>78.8</v>
      </c>
      <c r="M292" s="126">
        <v>1.5</v>
      </c>
      <c r="N292" s="128">
        <v>6575</v>
      </c>
      <c r="O292" s="126">
        <v>10.9</v>
      </c>
      <c r="P292" s="126">
        <v>9</v>
      </c>
      <c r="Q292" s="126">
        <v>62.2</v>
      </c>
      <c r="R292" s="126">
        <v>74.7</v>
      </c>
      <c r="S292" s="126">
        <v>80.100000000000009</v>
      </c>
      <c r="T292" s="126">
        <v>1.6</v>
      </c>
      <c r="U292" s="128">
        <v>6575</v>
      </c>
      <c r="V292" s="126">
        <v>13.8</v>
      </c>
      <c r="W292" s="126">
        <v>7.5</v>
      </c>
      <c r="X292" s="126">
        <v>67.2</v>
      </c>
      <c r="Y292" s="126">
        <v>75.7</v>
      </c>
      <c r="Z292" s="126">
        <v>78.7</v>
      </c>
      <c r="AA292" s="126" t="s">
        <v>133</v>
      </c>
      <c r="AB292" s="128" t="s">
        <v>133</v>
      </c>
      <c r="AC292" s="126" t="s">
        <v>133</v>
      </c>
      <c r="AD292" s="126" t="s">
        <v>133</v>
      </c>
      <c r="AE292" s="126" t="s">
        <v>133</v>
      </c>
      <c r="AF292" s="126" t="s">
        <v>133</v>
      </c>
      <c r="AG292" s="126" t="s">
        <v>133</v>
      </c>
    </row>
    <row r="293" spans="1:33" x14ac:dyDescent="0.25">
      <c r="A293" t="s">
        <v>96</v>
      </c>
      <c r="B293" t="s">
        <v>30</v>
      </c>
      <c r="C293" t="s">
        <v>38</v>
      </c>
      <c r="D293" t="s">
        <v>597</v>
      </c>
      <c r="E293" s="128">
        <v>3925</v>
      </c>
      <c r="F293" s="126">
        <v>1.7000000000000002</v>
      </c>
      <c r="G293" s="128">
        <v>3855</v>
      </c>
      <c r="H293" s="126">
        <v>9.1999999999999993</v>
      </c>
      <c r="I293" s="126">
        <v>14.799999999999999</v>
      </c>
      <c r="J293" s="126">
        <v>45.800000000000004</v>
      </c>
      <c r="K293" s="126">
        <v>62.7</v>
      </c>
      <c r="L293" s="126">
        <v>75.900000000000006</v>
      </c>
      <c r="M293" s="126">
        <v>2.1</v>
      </c>
      <c r="N293" s="128">
        <v>3845</v>
      </c>
      <c r="O293" s="126">
        <v>11.9</v>
      </c>
      <c r="P293" s="126">
        <v>8.9</v>
      </c>
      <c r="Q293" s="126">
        <v>66.900000000000006</v>
      </c>
      <c r="R293" s="126">
        <v>75.5</v>
      </c>
      <c r="S293" s="126">
        <v>79.2</v>
      </c>
      <c r="T293" s="126">
        <v>2.1999999999999997</v>
      </c>
      <c r="U293" s="128">
        <v>3840</v>
      </c>
      <c r="V293" s="126">
        <v>14.3</v>
      </c>
      <c r="W293" s="126">
        <v>8.1</v>
      </c>
      <c r="X293" s="126">
        <v>70.399999999999991</v>
      </c>
      <c r="Y293" s="126">
        <v>75.599999999999994</v>
      </c>
      <c r="Z293" s="126">
        <v>77.600000000000009</v>
      </c>
      <c r="AA293" s="126" t="s">
        <v>133</v>
      </c>
      <c r="AB293" s="128" t="s">
        <v>133</v>
      </c>
      <c r="AC293" s="126" t="s">
        <v>133</v>
      </c>
      <c r="AD293" s="126" t="s">
        <v>133</v>
      </c>
      <c r="AE293" s="126" t="s">
        <v>133</v>
      </c>
      <c r="AF293" s="126" t="s">
        <v>133</v>
      </c>
      <c r="AG293" s="126" t="s">
        <v>133</v>
      </c>
    </row>
    <row r="294" spans="1:33" x14ac:dyDescent="0.25">
      <c r="A294" t="s">
        <v>96</v>
      </c>
      <c r="B294" t="s">
        <v>31</v>
      </c>
      <c r="C294" t="s">
        <v>38</v>
      </c>
      <c r="D294" t="s">
        <v>598</v>
      </c>
      <c r="E294" s="128">
        <v>13290</v>
      </c>
      <c r="F294" s="126">
        <v>2</v>
      </c>
      <c r="G294" s="128">
        <v>13025</v>
      </c>
      <c r="H294" s="126">
        <v>10.4</v>
      </c>
      <c r="I294" s="126">
        <v>12.7</v>
      </c>
      <c r="J294" s="126">
        <v>65.100000000000009</v>
      </c>
      <c r="K294" s="126">
        <v>72.3</v>
      </c>
      <c r="L294" s="126">
        <v>77</v>
      </c>
      <c r="M294" s="126">
        <v>2.2999999999999998</v>
      </c>
      <c r="N294" s="128">
        <v>12990</v>
      </c>
      <c r="O294" s="126">
        <v>12</v>
      </c>
      <c r="P294" s="126">
        <v>8.9</v>
      </c>
      <c r="Q294" s="126">
        <v>72</v>
      </c>
      <c r="R294" s="126">
        <v>77.2</v>
      </c>
      <c r="S294" s="126">
        <v>79.2</v>
      </c>
      <c r="T294" s="126">
        <v>2.2999999999999998</v>
      </c>
      <c r="U294" s="128">
        <v>12980</v>
      </c>
      <c r="V294" s="126">
        <v>15.2</v>
      </c>
      <c r="W294" s="126">
        <v>7.7</v>
      </c>
      <c r="X294" s="126">
        <v>73</v>
      </c>
      <c r="Y294" s="126">
        <v>76</v>
      </c>
      <c r="Z294" s="126">
        <v>77.2</v>
      </c>
      <c r="AA294" s="126" t="s">
        <v>133</v>
      </c>
      <c r="AB294" s="128" t="s">
        <v>133</v>
      </c>
      <c r="AC294" s="126" t="s">
        <v>133</v>
      </c>
      <c r="AD294" s="126" t="s">
        <v>133</v>
      </c>
      <c r="AE294" s="126" t="s">
        <v>133</v>
      </c>
      <c r="AF294" s="126" t="s">
        <v>133</v>
      </c>
      <c r="AG294" s="126" t="s">
        <v>133</v>
      </c>
    </row>
    <row r="295" spans="1:33" x14ac:dyDescent="0.25">
      <c r="A295" t="s">
        <v>96</v>
      </c>
      <c r="B295" t="s">
        <v>32</v>
      </c>
      <c r="C295" t="s">
        <v>38</v>
      </c>
      <c r="D295" t="s">
        <v>599</v>
      </c>
      <c r="E295" s="128">
        <v>3390</v>
      </c>
      <c r="F295" s="126">
        <v>1.3</v>
      </c>
      <c r="G295" s="128">
        <v>3345</v>
      </c>
      <c r="H295" s="126">
        <v>8.5</v>
      </c>
      <c r="I295" s="126">
        <v>17.3</v>
      </c>
      <c r="J295" s="126">
        <v>63.5</v>
      </c>
      <c r="K295" s="126">
        <v>69.5</v>
      </c>
      <c r="L295" s="126">
        <v>74.2</v>
      </c>
      <c r="M295" s="126">
        <v>1.5</v>
      </c>
      <c r="N295" s="128">
        <v>3335</v>
      </c>
      <c r="O295" s="126">
        <v>10.8</v>
      </c>
      <c r="P295" s="126">
        <v>11.700000000000001</v>
      </c>
      <c r="Q295" s="126">
        <v>70.2</v>
      </c>
      <c r="R295" s="126">
        <v>75.599999999999994</v>
      </c>
      <c r="S295" s="126">
        <v>77.600000000000009</v>
      </c>
      <c r="T295" s="126">
        <v>1.6</v>
      </c>
      <c r="U295" s="128">
        <v>3335</v>
      </c>
      <c r="V295" s="126">
        <v>13.8</v>
      </c>
      <c r="W295" s="126">
        <v>10.200000000000001</v>
      </c>
      <c r="X295" s="126">
        <v>70.7</v>
      </c>
      <c r="Y295" s="126">
        <v>74.599999999999994</v>
      </c>
      <c r="Z295" s="126">
        <v>76.099999999999994</v>
      </c>
      <c r="AA295" s="126" t="s">
        <v>133</v>
      </c>
      <c r="AB295" s="128" t="s">
        <v>133</v>
      </c>
      <c r="AC295" s="126" t="s">
        <v>133</v>
      </c>
      <c r="AD295" s="126" t="s">
        <v>133</v>
      </c>
      <c r="AE295" s="126" t="s">
        <v>133</v>
      </c>
      <c r="AF295" s="126" t="s">
        <v>133</v>
      </c>
      <c r="AG295" s="126" t="s">
        <v>133</v>
      </c>
    </row>
    <row r="296" spans="1:33" x14ac:dyDescent="0.25">
      <c r="A296" t="s">
        <v>96</v>
      </c>
      <c r="B296" t="s">
        <v>27</v>
      </c>
      <c r="C296" t="s">
        <v>38</v>
      </c>
      <c r="D296" t="s">
        <v>600</v>
      </c>
      <c r="E296" s="128">
        <v>4750</v>
      </c>
      <c r="F296" s="126">
        <v>1</v>
      </c>
      <c r="G296" s="128">
        <v>4705</v>
      </c>
      <c r="H296" s="126">
        <v>11.5</v>
      </c>
      <c r="I296" s="126">
        <v>14.000000000000002</v>
      </c>
      <c r="J296" s="126">
        <v>45.1</v>
      </c>
      <c r="K296" s="126">
        <v>61.3</v>
      </c>
      <c r="L296" s="126">
        <v>74.5</v>
      </c>
      <c r="M296" s="126">
        <v>1.0999999999999999</v>
      </c>
      <c r="N296" s="128">
        <v>4700</v>
      </c>
      <c r="O296" s="126">
        <v>13.900000000000002</v>
      </c>
      <c r="P296" s="126">
        <v>10</v>
      </c>
      <c r="Q296" s="126">
        <v>57.699999999999996</v>
      </c>
      <c r="R296" s="126">
        <v>69.100000000000009</v>
      </c>
      <c r="S296" s="126">
        <v>76.099999999999994</v>
      </c>
      <c r="T296" s="126">
        <v>1.3</v>
      </c>
      <c r="U296" s="128">
        <v>4690</v>
      </c>
      <c r="V296" s="126">
        <v>17.899999999999999</v>
      </c>
      <c r="W296" s="126">
        <v>8.5</v>
      </c>
      <c r="X296" s="126">
        <v>61.6</v>
      </c>
      <c r="Y296" s="126">
        <v>70</v>
      </c>
      <c r="Z296" s="126">
        <v>73.599999999999994</v>
      </c>
      <c r="AA296" s="126" t="s">
        <v>133</v>
      </c>
      <c r="AB296" s="128" t="s">
        <v>133</v>
      </c>
      <c r="AC296" s="126" t="s">
        <v>133</v>
      </c>
      <c r="AD296" s="126" t="s">
        <v>133</v>
      </c>
      <c r="AE296" s="126" t="s">
        <v>133</v>
      </c>
      <c r="AF296" s="126" t="s">
        <v>133</v>
      </c>
      <c r="AG296" s="126" t="s">
        <v>133</v>
      </c>
    </row>
    <row r="297" spans="1:33" x14ac:dyDescent="0.25">
      <c r="A297" t="s">
        <v>96</v>
      </c>
      <c r="B297" t="s">
        <v>33</v>
      </c>
      <c r="C297" t="s">
        <v>38</v>
      </c>
      <c r="D297" t="s">
        <v>601</v>
      </c>
      <c r="E297" s="128">
        <v>6420</v>
      </c>
      <c r="F297" s="126">
        <v>1.0999999999999999</v>
      </c>
      <c r="G297" s="128">
        <v>6350</v>
      </c>
      <c r="H297" s="126">
        <v>9.5</v>
      </c>
      <c r="I297" s="126">
        <v>13.200000000000001</v>
      </c>
      <c r="J297" s="126">
        <v>45.6</v>
      </c>
      <c r="K297" s="126">
        <v>62.7</v>
      </c>
      <c r="L297" s="126">
        <v>77.3</v>
      </c>
      <c r="M297" s="126">
        <v>1.4000000000000001</v>
      </c>
      <c r="N297" s="128">
        <v>6335</v>
      </c>
      <c r="O297" s="126">
        <v>10.9</v>
      </c>
      <c r="P297" s="126">
        <v>8.9</v>
      </c>
      <c r="Q297" s="126">
        <v>60</v>
      </c>
      <c r="R297" s="126">
        <v>73.5</v>
      </c>
      <c r="S297" s="126">
        <v>80.2</v>
      </c>
      <c r="T297" s="126">
        <v>1.5</v>
      </c>
      <c r="U297" s="128">
        <v>6325</v>
      </c>
      <c r="V297" s="126">
        <v>13.8</v>
      </c>
      <c r="W297" s="126">
        <v>7.3</v>
      </c>
      <c r="X297" s="126">
        <v>65.900000000000006</v>
      </c>
      <c r="Y297" s="126">
        <v>74.7</v>
      </c>
      <c r="Z297" s="126">
        <v>78.900000000000006</v>
      </c>
      <c r="AA297" s="126" t="s">
        <v>133</v>
      </c>
      <c r="AB297" s="128" t="s">
        <v>133</v>
      </c>
      <c r="AC297" s="126" t="s">
        <v>133</v>
      </c>
      <c r="AD297" s="126" t="s">
        <v>133</v>
      </c>
      <c r="AE297" s="126" t="s">
        <v>133</v>
      </c>
      <c r="AF297" s="126" t="s">
        <v>133</v>
      </c>
      <c r="AG297" s="126" t="s">
        <v>133</v>
      </c>
    </row>
    <row r="298" spans="1:33" x14ac:dyDescent="0.25">
      <c r="A298" t="s">
        <v>96</v>
      </c>
      <c r="B298" t="s">
        <v>34</v>
      </c>
      <c r="C298" t="s">
        <v>38</v>
      </c>
      <c r="D298" t="s">
        <v>602</v>
      </c>
      <c r="E298" s="128">
        <v>10500</v>
      </c>
      <c r="F298" s="126">
        <v>1.6</v>
      </c>
      <c r="G298" s="128">
        <v>10325</v>
      </c>
      <c r="H298" s="126">
        <v>10.7</v>
      </c>
      <c r="I298" s="126">
        <v>18.7</v>
      </c>
      <c r="J298" s="126">
        <v>57.9</v>
      </c>
      <c r="K298" s="126">
        <v>65.2</v>
      </c>
      <c r="L298" s="126">
        <v>70.599999999999994</v>
      </c>
      <c r="M298" s="126">
        <v>1.7000000000000002</v>
      </c>
      <c r="N298" s="128">
        <v>10315</v>
      </c>
      <c r="O298" s="126">
        <v>14.200000000000001</v>
      </c>
      <c r="P298" s="126">
        <v>12.6</v>
      </c>
      <c r="Q298" s="126">
        <v>64.600000000000009</v>
      </c>
      <c r="R298" s="126">
        <v>70.2</v>
      </c>
      <c r="S298" s="126">
        <v>73.2</v>
      </c>
      <c r="T298" s="126">
        <v>1.8000000000000003</v>
      </c>
      <c r="U298" s="128">
        <v>10310</v>
      </c>
      <c r="V298" s="126">
        <v>18.399999999999999</v>
      </c>
      <c r="W298" s="126">
        <v>10.5</v>
      </c>
      <c r="X298" s="126">
        <v>65.600000000000009</v>
      </c>
      <c r="Y298" s="126">
        <v>69.400000000000006</v>
      </c>
      <c r="Z298" s="126">
        <v>71.099999999999994</v>
      </c>
      <c r="AA298" s="126" t="s">
        <v>133</v>
      </c>
      <c r="AB298" s="128" t="s">
        <v>133</v>
      </c>
      <c r="AC298" s="126" t="s">
        <v>133</v>
      </c>
      <c r="AD298" s="126" t="s">
        <v>133</v>
      </c>
      <c r="AE298" s="126" t="s">
        <v>133</v>
      </c>
      <c r="AF298" s="126" t="s">
        <v>133</v>
      </c>
      <c r="AG298" s="126" t="s">
        <v>133</v>
      </c>
    </row>
    <row r="299" spans="1:33" x14ac:dyDescent="0.25">
      <c r="A299" t="s">
        <v>96</v>
      </c>
      <c r="B299" t="s">
        <v>35</v>
      </c>
      <c r="C299" t="s">
        <v>38</v>
      </c>
      <c r="D299" t="s">
        <v>603</v>
      </c>
      <c r="E299" s="128">
        <v>1460</v>
      </c>
      <c r="F299" s="126">
        <v>1.2</v>
      </c>
      <c r="G299" s="128">
        <v>1440</v>
      </c>
      <c r="H299" s="126">
        <v>9</v>
      </c>
      <c r="I299" s="126">
        <v>8</v>
      </c>
      <c r="J299" s="126">
        <v>59.9</v>
      </c>
      <c r="K299" s="126">
        <v>77.600000000000009</v>
      </c>
      <c r="L299" s="126">
        <v>83.100000000000009</v>
      </c>
      <c r="M299" s="126">
        <v>1.3</v>
      </c>
      <c r="N299" s="128">
        <v>1440</v>
      </c>
      <c r="O299" s="126">
        <v>10.4</v>
      </c>
      <c r="P299" s="126">
        <v>7.2000000000000011</v>
      </c>
      <c r="Q299" s="126">
        <v>68.800000000000011</v>
      </c>
      <c r="R299" s="126">
        <v>79.100000000000009</v>
      </c>
      <c r="S299" s="126">
        <v>82.4</v>
      </c>
      <c r="T299" s="126">
        <v>1.3</v>
      </c>
      <c r="U299" s="128">
        <v>1440</v>
      </c>
      <c r="V299" s="126">
        <v>14.3</v>
      </c>
      <c r="W299" s="126">
        <v>5.6000000000000005</v>
      </c>
      <c r="X299" s="126">
        <v>73.599999999999994</v>
      </c>
      <c r="Y299" s="126">
        <v>78.900000000000006</v>
      </c>
      <c r="Z299" s="126">
        <v>80.100000000000009</v>
      </c>
      <c r="AA299" s="126" t="s">
        <v>133</v>
      </c>
      <c r="AB299" s="128" t="s">
        <v>133</v>
      </c>
      <c r="AC299" s="126" t="s">
        <v>133</v>
      </c>
      <c r="AD299" s="126" t="s">
        <v>133</v>
      </c>
      <c r="AE299" s="126" t="s">
        <v>133</v>
      </c>
      <c r="AF299" s="126" t="s">
        <v>133</v>
      </c>
      <c r="AG299" s="126" t="s">
        <v>133</v>
      </c>
    </row>
    <row r="300" spans="1:33" x14ac:dyDescent="0.25">
      <c r="A300" t="s">
        <v>96</v>
      </c>
      <c r="B300" t="s">
        <v>36</v>
      </c>
      <c r="C300" t="s">
        <v>38</v>
      </c>
      <c r="D300" t="s">
        <v>604</v>
      </c>
      <c r="E300" s="128">
        <v>1990</v>
      </c>
      <c r="F300" s="126">
        <v>2.2999999999999998</v>
      </c>
      <c r="G300" s="128">
        <v>1945</v>
      </c>
      <c r="H300" s="126">
        <v>8.7000000000000011</v>
      </c>
      <c r="I300" s="126">
        <v>6.3</v>
      </c>
      <c r="J300" s="126">
        <v>46.300000000000004</v>
      </c>
      <c r="K300" s="126">
        <v>72.899999999999991</v>
      </c>
      <c r="L300" s="126">
        <v>85</v>
      </c>
      <c r="M300" s="126">
        <v>3</v>
      </c>
      <c r="N300" s="128">
        <v>1930</v>
      </c>
      <c r="O300" s="126">
        <v>12.9</v>
      </c>
      <c r="P300" s="126">
        <v>6.5</v>
      </c>
      <c r="Q300" s="126">
        <v>56.400000000000006</v>
      </c>
      <c r="R300" s="126">
        <v>74.099999999999994</v>
      </c>
      <c r="S300" s="126">
        <v>80.600000000000009</v>
      </c>
      <c r="T300" s="126">
        <v>3.1</v>
      </c>
      <c r="U300" s="128">
        <v>1930</v>
      </c>
      <c r="V300" s="126">
        <v>15.9</v>
      </c>
      <c r="W300" s="126">
        <v>6.8000000000000007</v>
      </c>
      <c r="X300" s="126">
        <v>63.800000000000004</v>
      </c>
      <c r="Y300" s="126">
        <v>73.2</v>
      </c>
      <c r="Z300" s="126">
        <v>77.2</v>
      </c>
      <c r="AA300" s="126" t="s">
        <v>133</v>
      </c>
      <c r="AB300" s="128" t="s">
        <v>133</v>
      </c>
      <c r="AC300" s="126" t="s">
        <v>133</v>
      </c>
      <c r="AD300" s="126" t="s">
        <v>133</v>
      </c>
      <c r="AE300" s="126" t="s">
        <v>133</v>
      </c>
      <c r="AF300" s="126" t="s">
        <v>133</v>
      </c>
      <c r="AG300" s="126" t="s">
        <v>133</v>
      </c>
    </row>
    <row r="301" spans="1:33" x14ac:dyDescent="0.25">
      <c r="A301" t="s">
        <v>96</v>
      </c>
      <c r="B301" t="s">
        <v>37</v>
      </c>
      <c r="C301" t="s">
        <v>38</v>
      </c>
      <c r="D301" t="s">
        <v>605</v>
      </c>
      <c r="E301" s="128">
        <v>2880</v>
      </c>
      <c r="F301" s="126">
        <v>1.6</v>
      </c>
      <c r="G301" s="128">
        <v>2835</v>
      </c>
      <c r="H301" s="126">
        <v>9.5</v>
      </c>
      <c r="I301" s="126">
        <v>10.5</v>
      </c>
      <c r="J301" s="126">
        <v>61</v>
      </c>
      <c r="K301" s="126">
        <v>70.899999999999991</v>
      </c>
      <c r="L301" s="126">
        <v>79.900000000000006</v>
      </c>
      <c r="M301" s="126">
        <v>1.9</v>
      </c>
      <c r="N301" s="128">
        <v>2830</v>
      </c>
      <c r="O301" s="126">
        <v>11.700000000000001</v>
      </c>
      <c r="P301" s="126">
        <v>6.8000000000000007</v>
      </c>
      <c r="Q301" s="126">
        <v>72.899999999999991</v>
      </c>
      <c r="R301" s="126">
        <v>78.8</v>
      </c>
      <c r="S301" s="126">
        <v>81.5</v>
      </c>
      <c r="T301" s="126">
        <v>1.9</v>
      </c>
      <c r="U301" s="128">
        <v>2825</v>
      </c>
      <c r="V301" s="126">
        <v>14.400000000000002</v>
      </c>
      <c r="W301" s="126">
        <v>6.6000000000000005</v>
      </c>
      <c r="X301" s="126">
        <v>73.5</v>
      </c>
      <c r="Y301" s="126">
        <v>77.600000000000009</v>
      </c>
      <c r="Z301" s="126">
        <v>79.100000000000009</v>
      </c>
      <c r="AA301" s="126" t="s">
        <v>133</v>
      </c>
      <c r="AB301" s="128" t="s">
        <v>133</v>
      </c>
      <c r="AC301" s="126" t="s">
        <v>133</v>
      </c>
      <c r="AD301" s="126" t="s">
        <v>133</v>
      </c>
      <c r="AE301" s="126" t="s">
        <v>133</v>
      </c>
      <c r="AF301" s="126" t="s">
        <v>133</v>
      </c>
      <c r="AG301" s="126" t="s">
        <v>133</v>
      </c>
    </row>
    <row r="302" spans="1:33" x14ac:dyDescent="0.25">
      <c r="A302" t="s">
        <v>26</v>
      </c>
      <c r="B302">
        <v>1</v>
      </c>
      <c r="C302" t="s">
        <v>38</v>
      </c>
      <c r="D302" t="s">
        <v>606</v>
      </c>
      <c r="E302" s="128">
        <v>2730</v>
      </c>
      <c r="F302" s="126">
        <v>1.4000000000000001</v>
      </c>
      <c r="G302" s="128">
        <v>2695</v>
      </c>
      <c r="H302" s="126">
        <v>5.5</v>
      </c>
      <c r="I302" s="126">
        <v>8.7999999999999989</v>
      </c>
      <c r="J302" s="126">
        <v>66.3</v>
      </c>
      <c r="K302" s="126">
        <v>76.400000000000006</v>
      </c>
      <c r="L302" s="126">
        <v>85.8</v>
      </c>
      <c r="M302" s="126">
        <v>1.3</v>
      </c>
      <c r="N302" s="128">
        <v>2695</v>
      </c>
      <c r="O302" s="126">
        <v>12.8</v>
      </c>
      <c r="P302" s="126">
        <v>7.5</v>
      </c>
      <c r="Q302" s="126">
        <v>60.6</v>
      </c>
      <c r="R302" s="126">
        <v>75.900000000000006</v>
      </c>
      <c r="S302" s="126">
        <v>79.7</v>
      </c>
      <c r="T302" s="126">
        <v>1.4000000000000001</v>
      </c>
      <c r="U302" s="128">
        <v>2695</v>
      </c>
      <c r="V302" s="126">
        <v>11.9</v>
      </c>
      <c r="W302" s="126">
        <v>12.1</v>
      </c>
      <c r="X302" s="126">
        <v>57.2</v>
      </c>
      <c r="Y302" s="126">
        <v>70.8</v>
      </c>
      <c r="Z302" s="126">
        <v>76</v>
      </c>
      <c r="AA302" s="126" t="s">
        <v>133</v>
      </c>
      <c r="AB302" s="128" t="s">
        <v>133</v>
      </c>
      <c r="AC302" s="126" t="s">
        <v>133</v>
      </c>
      <c r="AD302" s="126" t="s">
        <v>133</v>
      </c>
      <c r="AE302" s="126" t="s">
        <v>133</v>
      </c>
      <c r="AF302" s="126" t="s">
        <v>133</v>
      </c>
      <c r="AG302" s="126" t="s">
        <v>133</v>
      </c>
    </row>
    <row r="303" spans="1:33" x14ac:dyDescent="0.25">
      <c r="A303" t="s">
        <v>26</v>
      </c>
      <c r="B303">
        <v>2</v>
      </c>
      <c r="C303" t="s">
        <v>38</v>
      </c>
      <c r="D303" t="s">
        <v>607</v>
      </c>
      <c r="E303" s="128">
        <v>4565</v>
      </c>
      <c r="F303" s="126">
        <v>1.7000000000000002</v>
      </c>
      <c r="G303" s="128">
        <v>4490</v>
      </c>
      <c r="H303" s="126">
        <v>8</v>
      </c>
      <c r="I303" s="126">
        <v>9</v>
      </c>
      <c r="J303" s="126">
        <v>49</v>
      </c>
      <c r="K303" s="126">
        <v>69.100000000000009</v>
      </c>
      <c r="L303" s="126">
        <v>83</v>
      </c>
      <c r="M303" s="126">
        <v>1.8000000000000003</v>
      </c>
      <c r="N303" s="128">
        <v>4485</v>
      </c>
      <c r="O303" s="126">
        <v>11.700000000000001</v>
      </c>
      <c r="P303" s="126">
        <v>6.6000000000000005</v>
      </c>
      <c r="Q303" s="126">
        <v>52</v>
      </c>
      <c r="R303" s="126">
        <v>72.599999999999994</v>
      </c>
      <c r="S303" s="126">
        <v>81.7</v>
      </c>
      <c r="T303" s="126">
        <v>1.9</v>
      </c>
      <c r="U303" s="128">
        <v>4480</v>
      </c>
      <c r="V303" s="126">
        <v>14.000000000000002</v>
      </c>
      <c r="W303" s="126">
        <v>7.8</v>
      </c>
      <c r="X303" s="126">
        <v>56.900000000000006</v>
      </c>
      <c r="Y303" s="126">
        <v>72.5</v>
      </c>
      <c r="Z303" s="126">
        <v>78.3</v>
      </c>
      <c r="AA303" s="126" t="s">
        <v>133</v>
      </c>
      <c r="AB303" s="128" t="s">
        <v>133</v>
      </c>
      <c r="AC303" s="126" t="s">
        <v>133</v>
      </c>
      <c r="AD303" s="126" t="s">
        <v>133</v>
      </c>
      <c r="AE303" s="126" t="s">
        <v>133</v>
      </c>
      <c r="AF303" s="126" t="s">
        <v>133</v>
      </c>
      <c r="AG303" s="126" t="s">
        <v>133</v>
      </c>
    </row>
    <row r="304" spans="1:33" x14ac:dyDescent="0.25">
      <c r="A304" t="s">
        <v>26</v>
      </c>
      <c r="B304">
        <v>3</v>
      </c>
      <c r="C304" t="s">
        <v>38</v>
      </c>
      <c r="D304" t="s">
        <v>608</v>
      </c>
      <c r="E304" s="128">
        <v>8540</v>
      </c>
      <c r="F304" s="126">
        <v>1</v>
      </c>
      <c r="G304" s="128">
        <v>8455</v>
      </c>
      <c r="H304" s="126">
        <v>6.9</v>
      </c>
      <c r="I304" s="126">
        <v>10.200000000000001</v>
      </c>
      <c r="J304" s="126">
        <v>49.9</v>
      </c>
      <c r="K304" s="126">
        <v>69.7</v>
      </c>
      <c r="L304" s="126">
        <v>82.9</v>
      </c>
      <c r="M304" s="126">
        <v>1.2</v>
      </c>
      <c r="N304" s="128">
        <v>8440</v>
      </c>
      <c r="O304" s="126">
        <v>9.8000000000000007</v>
      </c>
      <c r="P304" s="126">
        <v>8.6000000000000014</v>
      </c>
      <c r="Q304" s="126">
        <v>57.8</v>
      </c>
      <c r="R304" s="126">
        <v>73.099999999999994</v>
      </c>
      <c r="S304" s="126">
        <v>81.600000000000009</v>
      </c>
      <c r="T304" s="126">
        <v>1.3</v>
      </c>
      <c r="U304" s="128">
        <v>8430</v>
      </c>
      <c r="V304" s="126">
        <v>13.600000000000001</v>
      </c>
      <c r="W304" s="126">
        <v>7.3</v>
      </c>
      <c r="X304" s="126">
        <v>62.1</v>
      </c>
      <c r="Y304" s="126">
        <v>74</v>
      </c>
      <c r="Z304" s="126">
        <v>79.100000000000009</v>
      </c>
      <c r="AA304" s="126" t="s">
        <v>133</v>
      </c>
      <c r="AB304" s="128" t="s">
        <v>133</v>
      </c>
      <c r="AC304" s="126" t="s">
        <v>133</v>
      </c>
      <c r="AD304" s="126" t="s">
        <v>133</v>
      </c>
      <c r="AE304" s="126" t="s">
        <v>133</v>
      </c>
      <c r="AF304" s="126" t="s">
        <v>133</v>
      </c>
      <c r="AG304" s="126" t="s">
        <v>133</v>
      </c>
    </row>
    <row r="305" spans="1:33" x14ac:dyDescent="0.25">
      <c r="A305" t="s">
        <v>26</v>
      </c>
      <c r="B305">
        <v>4</v>
      </c>
      <c r="C305" t="s">
        <v>38</v>
      </c>
      <c r="D305" t="s">
        <v>609</v>
      </c>
      <c r="E305" s="128">
        <v>115</v>
      </c>
      <c r="F305" s="126">
        <v>0.90000000000000013</v>
      </c>
      <c r="G305" s="128">
        <v>115</v>
      </c>
      <c r="H305" s="126">
        <v>4.3000000000000007</v>
      </c>
      <c r="I305" s="126">
        <v>9.6</v>
      </c>
      <c r="J305" s="126">
        <v>72.2</v>
      </c>
      <c r="K305" s="126">
        <v>83.5</v>
      </c>
      <c r="L305" s="126">
        <v>86.1</v>
      </c>
      <c r="M305" s="126">
        <v>0.90000000000000013</v>
      </c>
      <c r="N305" s="128">
        <v>115</v>
      </c>
      <c r="O305" s="126">
        <v>7.0000000000000009</v>
      </c>
      <c r="P305" s="126">
        <v>11.3</v>
      </c>
      <c r="Q305" s="126">
        <v>62.6</v>
      </c>
      <c r="R305" s="126">
        <v>76.5</v>
      </c>
      <c r="S305" s="126">
        <v>81.7</v>
      </c>
      <c r="T305" s="126">
        <v>0.90000000000000013</v>
      </c>
      <c r="U305" s="128">
        <v>115</v>
      </c>
      <c r="V305" s="126">
        <v>19.100000000000001</v>
      </c>
      <c r="W305" s="126">
        <v>3.5000000000000004</v>
      </c>
      <c r="X305" s="126">
        <v>59.099999999999994</v>
      </c>
      <c r="Y305" s="126">
        <v>74.8</v>
      </c>
      <c r="Z305" s="126">
        <v>77.400000000000006</v>
      </c>
      <c r="AA305" s="126" t="s">
        <v>133</v>
      </c>
      <c r="AB305" s="128" t="s">
        <v>133</v>
      </c>
      <c r="AC305" s="126" t="s">
        <v>133</v>
      </c>
      <c r="AD305" s="126" t="s">
        <v>133</v>
      </c>
      <c r="AE305" s="126" t="s">
        <v>133</v>
      </c>
      <c r="AF305" s="126" t="s">
        <v>133</v>
      </c>
      <c r="AG305" s="126" t="s">
        <v>133</v>
      </c>
    </row>
    <row r="306" spans="1:33" x14ac:dyDescent="0.25">
      <c r="A306" t="s">
        <v>26</v>
      </c>
      <c r="B306">
        <v>5</v>
      </c>
      <c r="C306" t="s">
        <v>38</v>
      </c>
      <c r="D306" t="s">
        <v>610</v>
      </c>
      <c r="E306" s="128">
        <v>525</v>
      </c>
      <c r="F306" s="126">
        <v>2.1</v>
      </c>
      <c r="G306" s="128">
        <v>515</v>
      </c>
      <c r="H306" s="126">
        <v>13.600000000000001</v>
      </c>
      <c r="I306" s="126">
        <v>10.9</v>
      </c>
      <c r="J306" s="126">
        <v>57.100000000000009</v>
      </c>
      <c r="K306" s="126">
        <v>70</v>
      </c>
      <c r="L306" s="126">
        <v>75.599999999999994</v>
      </c>
      <c r="M306" s="126">
        <v>2.5</v>
      </c>
      <c r="N306" s="128">
        <v>515</v>
      </c>
      <c r="O306" s="126">
        <v>16.100000000000001</v>
      </c>
      <c r="P306" s="126">
        <v>11.200000000000001</v>
      </c>
      <c r="Q306" s="126">
        <v>58.199999999999996</v>
      </c>
      <c r="R306" s="126">
        <v>68.300000000000011</v>
      </c>
      <c r="S306" s="126">
        <v>72.599999999999994</v>
      </c>
      <c r="T306" s="126">
        <v>2.5</v>
      </c>
      <c r="U306" s="128">
        <v>515</v>
      </c>
      <c r="V306" s="126">
        <v>19.900000000000002</v>
      </c>
      <c r="W306" s="126">
        <v>6.4</v>
      </c>
      <c r="X306" s="126">
        <v>64.099999999999994</v>
      </c>
      <c r="Y306" s="126">
        <v>71.5</v>
      </c>
      <c r="Z306" s="126">
        <v>73.7</v>
      </c>
      <c r="AA306" s="126" t="s">
        <v>133</v>
      </c>
      <c r="AB306" s="128" t="s">
        <v>133</v>
      </c>
      <c r="AC306" s="126" t="s">
        <v>133</v>
      </c>
      <c r="AD306" s="126" t="s">
        <v>133</v>
      </c>
      <c r="AE306" s="126" t="s">
        <v>133</v>
      </c>
      <c r="AF306" s="126" t="s">
        <v>133</v>
      </c>
      <c r="AG306" s="126" t="s">
        <v>133</v>
      </c>
    </row>
    <row r="307" spans="1:33" x14ac:dyDescent="0.25">
      <c r="A307" t="s">
        <v>26</v>
      </c>
      <c r="B307">
        <v>6</v>
      </c>
      <c r="C307" t="s">
        <v>38</v>
      </c>
      <c r="D307" t="s">
        <v>611</v>
      </c>
      <c r="E307" s="128">
        <v>5820</v>
      </c>
      <c r="F307" s="126">
        <v>0.70000000000000007</v>
      </c>
      <c r="G307" s="128">
        <v>5780</v>
      </c>
      <c r="H307" s="126">
        <v>6.7</v>
      </c>
      <c r="I307" s="126">
        <v>9.5</v>
      </c>
      <c r="J307" s="126">
        <v>44</v>
      </c>
      <c r="K307" s="126">
        <v>67.300000000000011</v>
      </c>
      <c r="L307" s="126">
        <v>83.899999999999991</v>
      </c>
      <c r="M307" s="126">
        <v>0.8</v>
      </c>
      <c r="N307" s="128">
        <v>5775</v>
      </c>
      <c r="O307" s="126">
        <v>9.3000000000000007</v>
      </c>
      <c r="P307" s="126">
        <v>6.8000000000000007</v>
      </c>
      <c r="Q307" s="126">
        <v>54.800000000000004</v>
      </c>
      <c r="R307" s="126">
        <v>73.3</v>
      </c>
      <c r="S307" s="126">
        <v>83.8</v>
      </c>
      <c r="T307" s="126">
        <v>0.90000000000000013</v>
      </c>
      <c r="U307" s="128">
        <v>5770</v>
      </c>
      <c r="V307" s="126">
        <v>13.200000000000001</v>
      </c>
      <c r="W307" s="126">
        <v>7.3999999999999995</v>
      </c>
      <c r="X307" s="126">
        <v>62.8</v>
      </c>
      <c r="Y307" s="126">
        <v>74</v>
      </c>
      <c r="Z307" s="126">
        <v>79.5</v>
      </c>
      <c r="AA307" s="126" t="s">
        <v>133</v>
      </c>
      <c r="AB307" s="128" t="s">
        <v>133</v>
      </c>
      <c r="AC307" s="126" t="s">
        <v>133</v>
      </c>
      <c r="AD307" s="126" t="s">
        <v>133</v>
      </c>
      <c r="AE307" s="126" t="s">
        <v>133</v>
      </c>
      <c r="AF307" s="126" t="s">
        <v>133</v>
      </c>
      <c r="AG307" s="126" t="s">
        <v>133</v>
      </c>
    </row>
    <row r="308" spans="1:33" x14ac:dyDescent="0.25">
      <c r="A308" t="s">
        <v>26</v>
      </c>
      <c r="B308">
        <v>7</v>
      </c>
      <c r="C308" t="s">
        <v>38</v>
      </c>
      <c r="D308" t="s">
        <v>612</v>
      </c>
      <c r="E308" s="128">
        <v>2550</v>
      </c>
      <c r="F308" s="126">
        <v>1.0999999999999999</v>
      </c>
      <c r="G308" s="128">
        <v>2525</v>
      </c>
      <c r="H308" s="126">
        <v>7.1000000000000005</v>
      </c>
      <c r="I308" s="126">
        <v>8.3000000000000007</v>
      </c>
      <c r="J308" s="126">
        <v>50.7</v>
      </c>
      <c r="K308" s="126">
        <v>70.899999999999991</v>
      </c>
      <c r="L308" s="126">
        <v>84.6</v>
      </c>
      <c r="M308" s="126">
        <v>1.5</v>
      </c>
      <c r="N308" s="128">
        <v>2515</v>
      </c>
      <c r="O308" s="126">
        <v>9.7000000000000011</v>
      </c>
      <c r="P308" s="126">
        <v>6.7</v>
      </c>
      <c r="Q308" s="126">
        <v>64.099999999999994</v>
      </c>
      <c r="R308" s="126">
        <v>76.8</v>
      </c>
      <c r="S308" s="126">
        <v>83.6</v>
      </c>
      <c r="T308" s="126">
        <v>1.5</v>
      </c>
      <c r="U308" s="128">
        <v>2515</v>
      </c>
      <c r="V308" s="126">
        <v>12.3</v>
      </c>
      <c r="W308" s="126">
        <v>8.2000000000000011</v>
      </c>
      <c r="X308" s="126">
        <v>68.300000000000011</v>
      </c>
      <c r="Y308" s="126">
        <v>76.099999999999994</v>
      </c>
      <c r="Z308" s="126">
        <v>79.5</v>
      </c>
      <c r="AA308" s="126" t="s">
        <v>133</v>
      </c>
      <c r="AB308" s="128" t="s">
        <v>133</v>
      </c>
      <c r="AC308" s="126" t="s">
        <v>133</v>
      </c>
      <c r="AD308" s="126" t="s">
        <v>133</v>
      </c>
      <c r="AE308" s="126" t="s">
        <v>133</v>
      </c>
      <c r="AF308" s="126" t="s">
        <v>133</v>
      </c>
      <c r="AG308" s="126" t="s">
        <v>133</v>
      </c>
    </row>
    <row r="309" spans="1:33" x14ac:dyDescent="0.25">
      <c r="A309" t="s">
        <v>26</v>
      </c>
      <c r="B309">
        <v>8</v>
      </c>
      <c r="C309" t="s">
        <v>38</v>
      </c>
      <c r="D309" t="s">
        <v>613</v>
      </c>
      <c r="E309" s="128">
        <v>8015</v>
      </c>
      <c r="F309" s="126">
        <v>2.1</v>
      </c>
      <c r="G309" s="128">
        <v>7845</v>
      </c>
      <c r="H309" s="126">
        <v>9.4</v>
      </c>
      <c r="I309" s="126">
        <v>13</v>
      </c>
      <c r="J309" s="126">
        <v>62.8</v>
      </c>
      <c r="K309" s="126">
        <v>71.399999999999991</v>
      </c>
      <c r="L309" s="126">
        <v>77.600000000000009</v>
      </c>
      <c r="M309" s="126">
        <v>2.4</v>
      </c>
      <c r="N309" s="128">
        <v>7825</v>
      </c>
      <c r="O309" s="126">
        <v>12</v>
      </c>
      <c r="P309" s="126">
        <v>10.5</v>
      </c>
      <c r="Q309" s="126">
        <v>71</v>
      </c>
      <c r="R309" s="126">
        <v>75.7</v>
      </c>
      <c r="S309" s="126">
        <v>77.5</v>
      </c>
      <c r="T309" s="126">
        <v>2.5</v>
      </c>
      <c r="U309" s="128">
        <v>7820</v>
      </c>
      <c r="V309" s="126">
        <v>15.299999999999999</v>
      </c>
      <c r="W309" s="126">
        <v>8.7000000000000011</v>
      </c>
      <c r="X309" s="126">
        <v>72.099999999999994</v>
      </c>
      <c r="Y309" s="126">
        <v>74.8</v>
      </c>
      <c r="Z309" s="126">
        <v>76</v>
      </c>
      <c r="AA309" s="126" t="s">
        <v>133</v>
      </c>
      <c r="AB309" s="128" t="s">
        <v>133</v>
      </c>
      <c r="AC309" s="126" t="s">
        <v>133</v>
      </c>
      <c r="AD309" s="126" t="s">
        <v>133</v>
      </c>
      <c r="AE309" s="126" t="s">
        <v>133</v>
      </c>
      <c r="AF309" s="126" t="s">
        <v>133</v>
      </c>
      <c r="AG309" s="126" t="s">
        <v>133</v>
      </c>
    </row>
    <row r="310" spans="1:33" x14ac:dyDescent="0.25">
      <c r="A310" t="s">
        <v>26</v>
      </c>
      <c r="B310">
        <v>9</v>
      </c>
      <c r="C310" t="s">
        <v>38</v>
      </c>
      <c r="D310" t="s">
        <v>614</v>
      </c>
      <c r="E310" s="128">
        <v>9635</v>
      </c>
      <c r="F310" s="126">
        <v>1.9</v>
      </c>
      <c r="G310" s="128">
        <v>9450</v>
      </c>
      <c r="H310" s="126">
        <v>8.4</v>
      </c>
      <c r="I310" s="126">
        <v>10.200000000000001</v>
      </c>
      <c r="J310" s="126">
        <v>60.699999999999996</v>
      </c>
      <c r="K310" s="126">
        <v>73.099999999999994</v>
      </c>
      <c r="L310" s="126">
        <v>81.400000000000006</v>
      </c>
      <c r="M310" s="126">
        <v>2.1999999999999997</v>
      </c>
      <c r="N310" s="128">
        <v>9425</v>
      </c>
      <c r="O310" s="126">
        <v>11.5</v>
      </c>
      <c r="P310" s="126">
        <v>7.7</v>
      </c>
      <c r="Q310" s="126">
        <v>67.600000000000009</v>
      </c>
      <c r="R310" s="126">
        <v>76.400000000000006</v>
      </c>
      <c r="S310" s="126">
        <v>80.800000000000011</v>
      </c>
      <c r="T310" s="126">
        <v>2.4</v>
      </c>
      <c r="U310" s="128">
        <v>9405</v>
      </c>
      <c r="V310" s="126">
        <v>15.1</v>
      </c>
      <c r="W310" s="126">
        <v>6.7</v>
      </c>
      <c r="X310" s="126">
        <v>69.2</v>
      </c>
      <c r="Y310" s="126">
        <v>75.900000000000006</v>
      </c>
      <c r="Z310" s="126">
        <v>78.2</v>
      </c>
      <c r="AA310" s="126" t="s">
        <v>133</v>
      </c>
      <c r="AB310" s="128" t="s">
        <v>133</v>
      </c>
      <c r="AC310" s="126" t="s">
        <v>133</v>
      </c>
      <c r="AD310" s="126" t="s">
        <v>133</v>
      </c>
      <c r="AE310" s="126" t="s">
        <v>133</v>
      </c>
      <c r="AF310" s="126" t="s">
        <v>133</v>
      </c>
      <c r="AG310" s="126" t="s">
        <v>133</v>
      </c>
    </row>
    <row r="311" spans="1:33" x14ac:dyDescent="0.25">
      <c r="A311" t="s">
        <v>26</v>
      </c>
      <c r="B311" t="s">
        <v>28</v>
      </c>
      <c r="C311" t="s">
        <v>38</v>
      </c>
      <c r="D311" t="s">
        <v>615</v>
      </c>
      <c r="E311" s="128">
        <v>4400</v>
      </c>
      <c r="F311" s="126">
        <v>1.7000000000000002</v>
      </c>
      <c r="G311" s="128">
        <v>4325</v>
      </c>
      <c r="H311" s="126">
        <v>8.5</v>
      </c>
      <c r="I311" s="126">
        <v>9.4</v>
      </c>
      <c r="J311" s="126">
        <v>58.4</v>
      </c>
      <c r="K311" s="126">
        <v>71.599999999999994</v>
      </c>
      <c r="L311" s="126">
        <v>82.100000000000009</v>
      </c>
      <c r="M311" s="126">
        <v>2</v>
      </c>
      <c r="N311" s="128">
        <v>4315</v>
      </c>
      <c r="O311" s="126">
        <v>11.4</v>
      </c>
      <c r="P311" s="126">
        <v>8.4</v>
      </c>
      <c r="Q311" s="126">
        <v>60.9</v>
      </c>
      <c r="R311" s="126">
        <v>72.3</v>
      </c>
      <c r="S311" s="126">
        <v>80.2</v>
      </c>
      <c r="T311" s="126">
        <v>1.9</v>
      </c>
      <c r="U311" s="128">
        <v>4315</v>
      </c>
      <c r="V311" s="126">
        <v>15.7</v>
      </c>
      <c r="W311" s="126">
        <v>6</v>
      </c>
      <c r="X311" s="126">
        <v>68.600000000000009</v>
      </c>
      <c r="Y311" s="126">
        <v>76.099999999999994</v>
      </c>
      <c r="Z311" s="126">
        <v>78.3</v>
      </c>
      <c r="AA311" s="126" t="s">
        <v>133</v>
      </c>
      <c r="AB311" s="128" t="s">
        <v>133</v>
      </c>
      <c r="AC311" s="126" t="s">
        <v>133</v>
      </c>
      <c r="AD311" s="126" t="s">
        <v>133</v>
      </c>
      <c r="AE311" s="126" t="s">
        <v>133</v>
      </c>
      <c r="AF311" s="126" t="s">
        <v>133</v>
      </c>
      <c r="AG311" s="126" t="s">
        <v>133</v>
      </c>
    </row>
    <row r="312" spans="1:33" x14ac:dyDescent="0.25">
      <c r="A312" t="s">
        <v>26</v>
      </c>
      <c r="B312" t="s">
        <v>29</v>
      </c>
      <c r="C312" t="s">
        <v>38</v>
      </c>
      <c r="D312" t="s">
        <v>616</v>
      </c>
      <c r="E312" s="128">
        <v>6230</v>
      </c>
      <c r="F312" s="126">
        <v>1.4000000000000001</v>
      </c>
      <c r="G312" s="128">
        <v>6140</v>
      </c>
      <c r="H312" s="126">
        <v>7.9</v>
      </c>
      <c r="I312" s="126">
        <v>11.8</v>
      </c>
      <c r="J312" s="126">
        <v>52.900000000000006</v>
      </c>
      <c r="K312" s="126">
        <v>69.400000000000006</v>
      </c>
      <c r="L312" s="126">
        <v>80.300000000000011</v>
      </c>
      <c r="M312" s="126">
        <v>1.7000000000000002</v>
      </c>
      <c r="N312" s="128">
        <v>6120</v>
      </c>
      <c r="O312" s="126">
        <v>10.7</v>
      </c>
      <c r="P312" s="126">
        <v>10.5</v>
      </c>
      <c r="Q312" s="126">
        <v>62.8</v>
      </c>
      <c r="R312" s="126">
        <v>74.3</v>
      </c>
      <c r="S312" s="126">
        <v>78.8</v>
      </c>
      <c r="T312" s="126">
        <v>1.8000000000000003</v>
      </c>
      <c r="U312" s="128">
        <v>6115</v>
      </c>
      <c r="V312" s="126">
        <v>13.8</v>
      </c>
      <c r="W312" s="126">
        <v>8.2000000000000011</v>
      </c>
      <c r="X312" s="126">
        <v>67.100000000000009</v>
      </c>
      <c r="Y312" s="126">
        <v>74.900000000000006</v>
      </c>
      <c r="Z312" s="126">
        <v>78</v>
      </c>
      <c r="AA312" s="126" t="s">
        <v>133</v>
      </c>
      <c r="AB312" s="128" t="s">
        <v>133</v>
      </c>
      <c r="AC312" s="126" t="s">
        <v>133</v>
      </c>
      <c r="AD312" s="126" t="s">
        <v>133</v>
      </c>
      <c r="AE312" s="126" t="s">
        <v>133</v>
      </c>
      <c r="AF312" s="126" t="s">
        <v>133</v>
      </c>
      <c r="AG312" s="126" t="s">
        <v>133</v>
      </c>
    </row>
    <row r="313" spans="1:33" x14ac:dyDescent="0.25">
      <c r="A313" t="s">
        <v>26</v>
      </c>
      <c r="B313" t="s">
        <v>30</v>
      </c>
      <c r="C313" t="s">
        <v>38</v>
      </c>
      <c r="D313" t="s">
        <v>617</v>
      </c>
      <c r="E313" s="128">
        <v>3925</v>
      </c>
      <c r="F313" s="126">
        <v>1.6</v>
      </c>
      <c r="G313" s="128">
        <v>3865</v>
      </c>
      <c r="H313" s="126">
        <v>9.9</v>
      </c>
      <c r="I313" s="126">
        <v>14.6</v>
      </c>
      <c r="J313" s="126">
        <v>47.300000000000004</v>
      </c>
      <c r="K313" s="126">
        <v>63.800000000000004</v>
      </c>
      <c r="L313" s="126">
        <v>75.400000000000006</v>
      </c>
      <c r="M313" s="126">
        <v>2</v>
      </c>
      <c r="N313" s="128">
        <v>3845</v>
      </c>
      <c r="O313" s="126">
        <v>11.8</v>
      </c>
      <c r="P313" s="126">
        <v>11.1</v>
      </c>
      <c r="Q313" s="126">
        <v>66.100000000000009</v>
      </c>
      <c r="R313" s="126">
        <v>73.900000000000006</v>
      </c>
      <c r="S313" s="126">
        <v>77.2</v>
      </c>
      <c r="T313" s="126">
        <v>2.1</v>
      </c>
      <c r="U313" s="128">
        <v>3845</v>
      </c>
      <c r="V313" s="126">
        <v>14.899999999999999</v>
      </c>
      <c r="W313" s="126">
        <v>8.4</v>
      </c>
      <c r="X313" s="126">
        <v>69.400000000000006</v>
      </c>
      <c r="Y313" s="126">
        <v>74.5</v>
      </c>
      <c r="Z313" s="126">
        <v>76.7</v>
      </c>
      <c r="AA313" s="126" t="s">
        <v>133</v>
      </c>
      <c r="AB313" s="128" t="s">
        <v>133</v>
      </c>
      <c r="AC313" s="126" t="s">
        <v>133</v>
      </c>
      <c r="AD313" s="126" t="s">
        <v>133</v>
      </c>
      <c r="AE313" s="126" t="s">
        <v>133</v>
      </c>
      <c r="AF313" s="126" t="s">
        <v>133</v>
      </c>
      <c r="AG313" s="126" t="s">
        <v>133</v>
      </c>
    </row>
    <row r="314" spans="1:33" x14ac:dyDescent="0.25">
      <c r="A314" t="s">
        <v>26</v>
      </c>
      <c r="B314" t="s">
        <v>31</v>
      </c>
      <c r="C314" t="s">
        <v>38</v>
      </c>
      <c r="D314" t="s">
        <v>618</v>
      </c>
      <c r="E314" s="128">
        <v>13710</v>
      </c>
      <c r="F314" s="126">
        <v>2.6</v>
      </c>
      <c r="G314" s="128">
        <v>13355</v>
      </c>
      <c r="H314" s="126">
        <v>9.3000000000000007</v>
      </c>
      <c r="I314" s="126">
        <v>12.5</v>
      </c>
      <c r="J314" s="126">
        <v>65.100000000000009</v>
      </c>
      <c r="K314" s="126">
        <v>73.3</v>
      </c>
      <c r="L314" s="126">
        <v>78.2</v>
      </c>
      <c r="M314" s="126">
        <v>2.9000000000000004</v>
      </c>
      <c r="N314" s="128">
        <v>13310</v>
      </c>
      <c r="O314" s="126">
        <v>12.3</v>
      </c>
      <c r="P314" s="126">
        <v>10.100000000000001</v>
      </c>
      <c r="Q314" s="126">
        <v>71.7</v>
      </c>
      <c r="R314" s="126">
        <v>75.900000000000006</v>
      </c>
      <c r="S314" s="126">
        <v>77.600000000000009</v>
      </c>
      <c r="T314" s="126">
        <v>3</v>
      </c>
      <c r="U314" s="128">
        <v>13300</v>
      </c>
      <c r="V314" s="126">
        <v>15</v>
      </c>
      <c r="W314" s="126">
        <v>8.4</v>
      </c>
      <c r="X314" s="126">
        <v>73</v>
      </c>
      <c r="Y314" s="126">
        <v>75.7</v>
      </c>
      <c r="Z314" s="126">
        <v>76.599999999999994</v>
      </c>
      <c r="AA314" s="126" t="s">
        <v>133</v>
      </c>
      <c r="AB314" s="128" t="s">
        <v>133</v>
      </c>
      <c r="AC314" s="126" t="s">
        <v>133</v>
      </c>
      <c r="AD314" s="126" t="s">
        <v>133</v>
      </c>
      <c r="AE314" s="126" t="s">
        <v>133</v>
      </c>
      <c r="AF314" s="126" t="s">
        <v>133</v>
      </c>
      <c r="AG314" s="126" t="s">
        <v>133</v>
      </c>
    </row>
    <row r="315" spans="1:33" x14ac:dyDescent="0.25">
      <c r="A315" t="s">
        <v>26</v>
      </c>
      <c r="B315" t="s">
        <v>32</v>
      </c>
      <c r="C315" t="s">
        <v>38</v>
      </c>
      <c r="D315" t="s">
        <v>619</v>
      </c>
      <c r="E315" s="128">
        <v>3300</v>
      </c>
      <c r="F315" s="126">
        <v>1.5</v>
      </c>
      <c r="G315" s="128">
        <v>3250</v>
      </c>
      <c r="H315" s="126">
        <v>7.0000000000000009</v>
      </c>
      <c r="I315" s="126">
        <v>17.3</v>
      </c>
      <c r="J315" s="126">
        <v>65.400000000000006</v>
      </c>
      <c r="K315" s="126">
        <v>71.7</v>
      </c>
      <c r="L315" s="126">
        <v>75.7</v>
      </c>
      <c r="M315" s="126">
        <v>1.5</v>
      </c>
      <c r="N315" s="128">
        <v>3250</v>
      </c>
      <c r="O315" s="126">
        <v>11.200000000000001</v>
      </c>
      <c r="P315" s="126">
        <v>12.8</v>
      </c>
      <c r="Q315" s="126">
        <v>70.8</v>
      </c>
      <c r="R315" s="126">
        <v>74.2</v>
      </c>
      <c r="S315" s="126">
        <v>76</v>
      </c>
      <c r="T315" s="126">
        <v>1.6</v>
      </c>
      <c r="U315" s="128">
        <v>3250</v>
      </c>
      <c r="V315" s="126">
        <v>14.000000000000002</v>
      </c>
      <c r="W315" s="126">
        <v>10.4</v>
      </c>
      <c r="X315" s="126">
        <v>71.399999999999991</v>
      </c>
      <c r="Y315" s="126">
        <v>74.3</v>
      </c>
      <c r="Z315" s="126">
        <v>75.599999999999994</v>
      </c>
      <c r="AA315" s="126" t="s">
        <v>133</v>
      </c>
      <c r="AB315" s="128" t="s">
        <v>133</v>
      </c>
      <c r="AC315" s="126" t="s">
        <v>133</v>
      </c>
      <c r="AD315" s="126" t="s">
        <v>133</v>
      </c>
      <c r="AE315" s="126" t="s">
        <v>133</v>
      </c>
      <c r="AF315" s="126" t="s">
        <v>133</v>
      </c>
      <c r="AG315" s="126" t="s">
        <v>133</v>
      </c>
    </row>
    <row r="316" spans="1:33" x14ac:dyDescent="0.25">
      <c r="A316" t="s">
        <v>26</v>
      </c>
      <c r="B316" t="s">
        <v>27</v>
      </c>
      <c r="C316" t="s">
        <v>38</v>
      </c>
      <c r="D316" t="s">
        <v>620</v>
      </c>
      <c r="E316" s="128">
        <v>4560</v>
      </c>
      <c r="F316" s="126">
        <v>1.3</v>
      </c>
      <c r="G316" s="128">
        <v>4505</v>
      </c>
      <c r="H316" s="126">
        <v>11.700000000000001</v>
      </c>
      <c r="I316" s="126">
        <v>13.900000000000002</v>
      </c>
      <c r="J316" s="126">
        <v>46.1</v>
      </c>
      <c r="K316" s="126">
        <v>62.4</v>
      </c>
      <c r="L316" s="126">
        <v>74.5</v>
      </c>
      <c r="M316" s="126">
        <v>1.5</v>
      </c>
      <c r="N316" s="128">
        <v>4490</v>
      </c>
      <c r="O316" s="126">
        <v>14.6</v>
      </c>
      <c r="P316" s="126">
        <v>11.200000000000001</v>
      </c>
      <c r="Q316" s="126">
        <v>58.9</v>
      </c>
      <c r="R316" s="126">
        <v>68.900000000000006</v>
      </c>
      <c r="S316" s="126">
        <v>74.2</v>
      </c>
      <c r="T316" s="126">
        <v>1.6</v>
      </c>
      <c r="U316" s="128">
        <v>4490</v>
      </c>
      <c r="V316" s="126">
        <v>18</v>
      </c>
      <c r="W316" s="126">
        <v>9</v>
      </c>
      <c r="X316" s="126">
        <v>62.5</v>
      </c>
      <c r="Y316" s="126">
        <v>69.800000000000011</v>
      </c>
      <c r="Z316" s="126">
        <v>72.899999999999991</v>
      </c>
      <c r="AA316" s="126" t="s">
        <v>133</v>
      </c>
      <c r="AB316" s="128" t="s">
        <v>133</v>
      </c>
      <c r="AC316" s="126" t="s">
        <v>133</v>
      </c>
      <c r="AD316" s="126" t="s">
        <v>133</v>
      </c>
      <c r="AE316" s="126" t="s">
        <v>133</v>
      </c>
      <c r="AF316" s="126" t="s">
        <v>133</v>
      </c>
      <c r="AG316" s="126" t="s">
        <v>133</v>
      </c>
    </row>
    <row r="317" spans="1:33" x14ac:dyDescent="0.25">
      <c r="A317" t="s">
        <v>26</v>
      </c>
      <c r="B317" t="s">
        <v>33</v>
      </c>
      <c r="C317" t="s">
        <v>38</v>
      </c>
      <c r="D317" t="s">
        <v>621</v>
      </c>
      <c r="E317" s="128">
        <v>6025</v>
      </c>
      <c r="F317" s="126">
        <v>1.0999999999999999</v>
      </c>
      <c r="G317" s="128">
        <v>5960</v>
      </c>
      <c r="H317" s="126">
        <v>8.7999999999999989</v>
      </c>
      <c r="I317" s="126">
        <v>13.100000000000001</v>
      </c>
      <c r="J317" s="126">
        <v>44.7</v>
      </c>
      <c r="K317" s="126">
        <v>63.7</v>
      </c>
      <c r="L317" s="126">
        <v>78.100000000000009</v>
      </c>
      <c r="M317" s="126">
        <v>1.3</v>
      </c>
      <c r="N317" s="128">
        <v>5945</v>
      </c>
      <c r="O317" s="126">
        <v>11.200000000000001</v>
      </c>
      <c r="P317" s="126">
        <v>10.7</v>
      </c>
      <c r="Q317" s="126">
        <v>60</v>
      </c>
      <c r="R317" s="126">
        <v>72</v>
      </c>
      <c r="S317" s="126">
        <v>78.100000000000009</v>
      </c>
      <c r="T317" s="126">
        <v>1.4000000000000001</v>
      </c>
      <c r="U317" s="128">
        <v>5945</v>
      </c>
      <c r="V317" s="126">
        <v>14.499999999999998</v>
      </c>
      <c r="W317" s="126">
        <v>8.9</v>
      </c>
      <c r="X317" s="126">
        <v>64.7</v>
      </c>
      <c r="Y317" s="126">
        <v>72.7</v>
      </c>
      <c r="Z317" s="126">
        <v>76.599999999999994</v>
      </c>
      <c r="AA317" s="126" t="s">
        <v>133</v>
      </c>
      <c r="AB317" s="128" t="s">
        <v>133</v>
      </c>
      <c r="AC317" s="126" t="s">
        <v>133</v>
      </c>
      <c r="AD317" s="126" t="s">
        <v>133</v>
      </c>
      <c r="AE317" s="126" t="s">
        <v>133</v>
      </c>
      <c r="AF317" s="126" t="s">
        <v>133</v>
      </c>
      <c r="AG317" s="126" t="s">
        <v>133</v>
      </c>
    </row>
    <row r="318" spans="1:33" x14ac:dyDescent="0.25">
      <c r="A318" t="s">
        <v>26</v>
      </c>
      <c r="B318" t="s">
        <v>34</v>
      </c>
      <c r="C318" t="s">
        <v>38</v>
      </c>
      <c r="D318" t="s">
        <v>622</v>
      </c>
      <c r="E318" s="128">
        <v>10680</v>
      </c>
      <c r="F318" s="126">
        <v>1.8000000000000003</v>
      </c>
      <c r="G318" s="128">
        <v>10490</v>
      </c>
      <c r="H318" s="126">
        <v>9.8000000000000007</v>
      </c>
      <c r="I318" s="126">
        <v>18.399999999999999</v>
      </c>
      <c r="J318" s="126">
        <v>58.199999999999996</v>
      </c>
      <c r="K318" s="126">
        <v>66.100000000000009</v>
      </c>
      <c r="L318" s="126">
        <v>71.8</v>
      </c>
      <c r="M318" s="126">
        <v>1.8000000000000003</v>
      </c>
      <c r="N318" s="128">
        <v>10485</v>
      </c>
      <c r="O318" s="126">
        <v>14.000000000000002</v>
      </c>
      <c r="P318" s="126">
        <v>15.8</v>
      </c>
      <c r="Q318" s="126">
        <v>63</v>
      </c>
      <c r="R318" s="126">
        <v>67.600000000000009</v>
      </c>
      <c r="S318" s="126">
        <v>70.2</v>
      </c>
      <c r="T318" s="126">
        <v>1.9</v>
      </c>
      <c r="U318" s="128">
        <v>10475</v>
      </c>
      <c r="V318" s="126">
        <v>19.100000000000001</v>
      </c>
      <c r="W318" s="126">
        <v>12</v>
      </c>
      <c r="X318" s="126">
        <v>64.2</v>
      </c>
      <c r="Y318" s="126">
        <v>67.400000000000006</v>
      </c>
      <c r="Z318" s="126">
        <v>68.900000000000006</v>
      </c>
      <c r="AA318" s="126" t="s">
        <v>133</v>
      </c>
      <c r="AB318" s="128" t="s">
        <v>133</v>
      </c>
      <c r="AC318" s="126" t="s">
        <v>133</v>
      </c>
      <c r="AD318" s="126" t="s">
        <v>133</v>
      </c>
      <c r="AE318" s="126" t="s">
        <v>133</v>
      </c>
      <c r="AF318" s="126" t="s">
        <v>133</v>
      </c>
      <c r="AG318" s="126" t="s">
        <v>133</v>
      </c>
    </row>
    <row r="319" spans="1:33" x14ac:dyDescent="0.25">
      <c r="A319" t="s">
        <v>26</v>
      </c>
      <c r="B319" t="s">
        <v>35</v>
      </c>
      <c r="C319" t="s">
        <v>38</v>
      </c>
      <c r="D319" t="s">
        <v>623</v>
      </c>
      <c r="E319" s="128">
        <v>1540</v>
      </c>
      <c r="F319" s="126">
        <v>1.5</v>
      </c>
      <c r="G319" s="128">
        <v>1520</v>
      </c>
      <c r="H319" s="126">
        <v>5.9</v>
      </c>
      <c r="I319" s="126">
        <v>6.7</v>
      </c>
      <c r="J319" s="126">
        <v>63.800000000000004</v>
      </c>
      <c r="K319" s="126">
        <v>82.4</v>
      </c>
      <c r="L319" s="126">
        <v>87.4</v>
      </c>
      <c r="M319" s="126">
        <v>1.7000000000000002</v>
      </c>
      <c r="N319" s="128">
        <v>1515</v>
      </c>
      <c r="O319" s="126">
        <v>8.6000000000000014</v>
      </c>
      <c r="P319" s="126">
        <v>7.5</v>
      </c>
      <c r="Q319" s="126">
        <v>71.5</v>
      </c>
      <c r="R319" s="126">
        <v>81.600000000000009</v>
      </c>
      <c r="S319" s="126">
        <v>83.8</v>
      </c>
      <c r="T319" s="126">
        <v>1.7000000000000002</v>
      </c>
      <c r="U319" s="128">
        <v>1515</v>
      </c>
      <c r="V319" s="126">
        <v>14.400000000000002</v>
      </c>
      <c r="W319" s="126">
        <v>6.3</v>
      </c>
      <c r="X319" s="126">
        <v>71.7</v>
      </c>
      <c r="Y319" s="126">
        <v>78.100000000000009</v>
      </c>
      <c r="Z319" s="126">
        <v>79.400000000000006</v>
      </c>
      <c r="AA319" s="126" t="s">
        <v>133</v>
      </c>
      <c r="AB319" s="128" t="s">
        <v>133</v>
      </c>
      <c r="AC319" s="126" t="s">
        <v>133</v>
      </c>
      <c r="AD319" s="126" t="s">
        <v>133</v>
      </c>
      <c r="AE319" s="126" t="s">
        <v>133</v>
      </c>
      <c r="AF319" s="126" t="s">
        <v>133</v>
      </c>
      <c r="AG319" s="126" t="s">
        <v>133</v>
      </c>
    </row>
    <row r="320" spans="1:33" x14ac:dyDescent="0.25">
      <c r="A320" t="s">
        <v>26</v>
      </c>
      <c r="B320" t="s">
        <v>36</v>
      </c>
      <c r="C320" t="s">
        <v>38</v>
      </c>
      <c r="D320" t="s">
        <v>624</v>
      </c>
      <c r="E320" s="128">
        <v>1735</v>
      </c>
      <c r="F320" s="126">
        <v>2.6</v>
      </c>
      <c r="G320" s="128">
        <v>1690</v>
      </c>
      <c r="H320" s="126">
        <v>11.200000000000001</v>
      </c>
      <c r="I320" s="126">
        <v>6.1</v>
      </c>
      <c r="J320" s="126">
        <v>43.7</v>
      </c>
      <c r="K320" s="126">
        <v>70.7</v>
      </c>
      <c r="L320" s="126">
        <v>82.7</v>
      </c>
      <c r="M320" s="126">
        <v>3.6000000000000005</v>
      </c>
      <c r="N320" s="128">
        <v>1670</v>
      </c>
      <c r="O320" s="126">
        <v>14.799999999999999</v>
      </c>
      <c r="P320" s="126">
        <v>6.4</v>
      </c>
      <c r="Q320" s="126">
        <v>55.400000000000006</v>
      </c>
      <c r="R320" s="126">
        <v>73.099999999999994</v>
      </c>
      <c r="S320" s="126">
        <v>78.8</v>
      </c>
      <c r="T320" s="126">
        <v>3.8</v>
      </c>
      <c r="U320" s="128">
        <v>1670</v>
      </c>
      <c r="V320" s="126">
        <v>17.3</v>
      </c>
      <c r="W320" s="126">
        <v>7.0000000000000009</v>
      </c>
      <c r="X320" s="126">
        <v>62.1</v>
      </c>
      <c r="Y320" s="126">
        <v>72.099999999999994</v>
      </c>
      <c r="Z320" s="126">
        <v>75.7</v>
      </c>
      <c r="AA320" s="126" t="s">
        <v>133</v>
      </c>
      <c r="AB320" s="128" t="s">
        <v>133</v>
      </c>
      <c r="AC320" s="126" t="s">
        <v>133</v>
      </c>
      <c r="AD320" s="126" t="s">
        <v>133</v>
      </c>
      <c r="AE320" s="126" t="s">
        <v>133</v>
      </c>
      <c r="AF320" s="126" t="s">
        <v>133</v>
      </c>
      <c r="AG320" s="126" t="s">
        <v>133</v>
      </c>
    </row>
    <row r="321" spans="1:33" x14ac:dyDescent="0.25">
      <c r="A321" t="s">
        <v>26</v>
      </c>
      <c r="B321" t="s">
        <v>37</v>
      </c>
      <c r="C321" t="s">
        <v>38</v>
      </c>
      <c r="D321" t="s">
        <v>625</v>
      </c>
      <c r="E321" s="128">
        <v>2705</v>
      </c>
      <c r="F321" s="126">
        <v>1.5</v>
      </c>
      <c r="G321" s="128">
        <v>2665</v>
      </c>
      <c r="H321" s="126">
        <v>7.9</v>
      </c>
      <c r="I321" s="126">
        <v>10.4</v>
      </c>
      <c r="J321" s="126">
        <v>59.3</v>
      </c>
      <c r="K321" s="126">
        <v>71.899999999999991</v>
      </c>
      <c r="L321" s="126">
        <v>81.7</v>
      </c>
      <c r="M321" s="126">
        <v>1.7000000000000002</v>
      </c>
      <c r="N321" s="128">
        <v>2660</v>
      </c>
      <c r="O321" s="126">
        <v>11.1</v>
      </c>
      <c r="P321" s="126">
        <v>9.7000000000000011</v>
      </c>
      <c r="Q321" s="126">
        <v>72</v>
      </c>
      <c r="R321" s="126">
        <v>76.8</v>
      </c>
      <c r="S321" s="126">
        <v>79.2</v>
      </c>
      <c r="T321" s="126">
        <v>1.7000000000000002</v>
      </c>
      <c r="U321" s="128">
        <v>2660</v>
      </c>
      <c r="V321" s="126">
        <v>14.799999999999999</v>
      </c>
      <c r="W321" s="126">
        <v>7.0000000000000009</v>
      </c>
      <c r="X321" s="126">
        <v>73</v>
      </c>
      <c r="Y321" s="126">
        <v>76.3</v>
      </c>
      <c r="Z321" s="126">
        <v>78.2</v>
      </c>
      <c r="AA321" s="126" t="s">
        <v>133</v>
      </c>
      <c r="AB321" s="128" t="s">
        <v>133</v>
      </c>
      <c r="AC321" s="126" t="s">
        <v>133</v>
      </c>
      <c r="AD321" s="126" t="s">
        <v>133</v>
      </c>
      <c r="AE321" s="126" t="s">
        <v>133</v>
      </c>
      <c r="AF321" s="126" t="s">
        <v>133</v>
      </c>
      <c r="AG321" s="126" t="s">
        <v>133</v>
      </c>
    </row>
    <row r="322" spans="1:33" x14ac:dyDescent="0.25">
      <c r="A322" t="s">
        <v>95</v>
      </c>
      <c r="B322">
        <v>1</v>
      </c>
      <c r="C322" t="s">
        <v>38</v>
      </c>
      <c r="D322" t="s">
        <v>626</v>
      </c>
      <c r="E322" s="128">
        <v>2860</v>
      </c>
      <c r="F322" s="126">
        <v>1.4000000000000001</v>
      </c>
      <c r="G322" s="128">
        <v>2820</v>
      </c>
      <c r="H322" s="126">
        <v>4</v>
      </c>
      <c r="I322" s="126">
        <v>12.1</v>
      </c>
      <c r="J322" s="126">
        <v>65.3</v>
      </c>
      <c r="K322" s="126">
        <v>74.900000000000006</v>
      </c>
      <c r="L322" s="126">
        <v>83.899999999999991</v>
      </c>
      <c r="M322" s="126">
        <v>1.5</v>
      </c>
      <c r="N322" s="128">
        <v>2815</v>
      </c>
      <c r="O322" s="126">
        <v>13.200000000000001</v>
      </c>
      <c r="P322" s="126">
        <v>6.1</v>
      </c>
      <c r="Q322" s="126">
        <v>62.5</v>
      </c>
      <c r="R322" s="126">
        <v>77.7</v>
      </c>
      <c r="S322" s="126">
        <v>80.600000000000009</v>
      </c>
      <c r="T322" s="126" t="s">
        <v>133</v>
      </c>
      <c r="U322" s="128" t="s">
        <v>133</v>
      </c>
      <c r="V322" s="126" t="s">
        <v>133</v>
      </c>
      <c r="W322" s="126" t="s">
        <v>133</v>
      </c>
      <c r="X322" s="126" t="s">
        <v>133</v>
      </c>
      <c r="Y322" s="126" t="s">
        <v>133</v>
      </c>
      <c r="Z322" s="126" t="s">
        <v>133</v>
      </c>
      <c r="AA322" s="126" t="s">
        <v>133</v>
      </c>
      <c r="AB322" s="128" t="s">
        <v>133</v>
      </c>
      <c r="AC322" s="126" t="s">
        <v>133</v>
      </c>
      <c r="AD322" s="126" t="s">
        <v>133</v>
      </c>
      <c r="AE322" s="126" t="s">
        <v>133</v>
      </c>
      <c r="AF322" s="126" t="s">
        <v>133</v>
      </c>
      <c r="AG322" s="126" t="s">
        <v>133</v>
      </c>
    </row>
    <row r="323" spans="1:33" x14ac:dyDescent="0.25">
      <c r="A323" t="s">
        <v>95</v>
      </c>
      <c r="B323">
        <v>2</v>
      </c>
      <c r="C323" t="s">
        <v>38</v>
      </c>
      <c r="D323" t="s">
        <v>627</v>
      </c>
      <c r="E323" s="128">
        <v>4725</v>
      </c>
      <c r="F323" s="126">
        <v>1.7000000000000002</v>
      </c>
      <c r="G323" s="128">
        <v>4645</v>
      </c>
      <c r="H323" s="126">
        <v>7.2000000000000011</v>
      </c>
      <c r="I323" s="126">
        <v>9.4</v>
      </c>
      <c r="J323" s="126">
        <v>48.199999999999996</v>
      </c>
      <c r="K323" s="126">
        <v>69.2</v>
      </c>
      <c r="L323" s="126">
        <v>83.399999999999991</v>
      </c>
      <c r="M323" s="126">
        <v>1.9</v>
      </c>
      <c r="N323" s="128">
        <v>4635</v>
      </c>
      <c r="O323" s="126">
        <v>11.9</v>
      </c>
      <c r="P323" s="126">
        <v>5.9</v>
      </c>
      <c r="Q323" s="126">
        <v>53.2</v>
      </c>
      <c r="R323" s="126">
        <v>74.099999999999994</v>
      </c>
      <c r="S323" s="126">
        <v>82.2</v>
      </c>
      <c r="T323" s="126" t="s">
        <v>133</v>
      </c>
      <c r="U323" s="128" t="s">
        <v>133</v>
      </c>
      <c r="V323" s="126" t="s">
        <v>133</v>
      </c>
      <c r="W323" s="126" t="s">
        <v>133</v>
      </c>
      <c r="X323" s="126" t="s">
        <v>133</v>
      </c>
      <c r="Y323" s="126" t="s">
        <v>133</v>
      </c>
      <c r="Z323" s="126" t="s">
        <v>133</v>
      </c>
      <c r="AA323" s="126" t="s">
        <v>133</v>
      </c>
      <c r="AB323" s="128" t="s">
        <v>133</v>
      </c>
      <c r="AC323" s="126" t="s">
        <v>133</v>
      </c>
      <c r="AD323" s="126" t="s">
        <v>133</v>
      </c>
      <c r="AE323" s="126" t="s">
        <v>133</v>
      </c>
      <c r="AF323" s="126" t="s">
        <v>133</v>
      </c>
      <c r="AG323" s="126" t="s">
        <v>133</v>
      </c>
    </row>
    <row r="324" spans="1:33" x14ac:dyDescent="0.25">
      <c r="A324" t="s">
        <v>95</v>
      </c>
      <c r="B324">
        <v>3</v>
      </c>
      <c r="C324" t="s">
        <v>38</v>
      </c>
      <c r="D324" t="s">
        <v>628</v>
      </c>
      <c r="E324" s="128">
        <v>8985</v>
      </c>
      <c r="F324" s="126">
        <v>1</v>
      </c>
      <c r="G324" s="128">
        <v>8890</v>
      </c>
      <c r="H324" s="126">
        <v>6.3</v>
      </c>
      <c r="I324" s="126">
        <v>10.6</v>
      </c>
      <c r="J324" s="126">
        <v>52.400000000000006</v>
      </c>
      <c r="K324" s="126">
        <v>70.5</v>
      </c>
      <c r="L324" s="126">
        <v>83.100000000000009</v>
      </c>
      <c r="M324" s="126">
        <v>1.0999999999999999</v>
      </c>
      <c r="N324" s="128">
        <v>8885</v>
      </c>
      <c r="O324" s="126">
        <v>10.5</v>
      </c>
      <c r="P324" s="126">
        <v>8.1</v>
      </c>
      <c r="Q324" s="126">
        <v>59.8</v>
      </c>
      <c r="R324" s="126">
        <v>74.099999999999994</v>
      </c>
      <c r="S324" s="126">
        <v>81.5</v>
      </c>
      <c r="T324" s="126" t="s">
        <v>133</v>
      </c>
      <c r="U324" s="128" t="s">
        <v>133</v>
      </c>
      <c r="V324" s="126" t="s">
        <v>133</v>
      </c>
      <c r="W324" s="126" t="s">
        <v>133</v>
      </c>
      <c r="X324" s="126" t="s">
        <v>133</v>
      </c>
      <c r="Y324" s="126" t="s">
        <v>133</v>
      </c>
      <c r="Z324" s="126" t="s">
        <v>133</v>
      </c>
      <c r="AA324" s="126" t="s">
        <v>133</v>
      </c>
      <c r="AB324" s="128" t="s">
        <v>133</v>
      </c>
      <c r="AC324" s="126" t="s">
        <v>133</v>
      </c>
      <c r="AD324" s="126" t="s">
        <v>133</v>
      </c>
      <c r="AE324" s="126" t="s">
        <v>133</v>
      </c>
      <c r="AF324" s="126" t="s">
        <v>133</v>
      </c>
      <c r="AG324" s="126" t="s">
        <v>133</v>
      </c>
    </row>
    <row r="325" spans="1:33" x14ac:dyDescent="0.25">
      <c r="A325" t="s">
        <v>95</v>
      </c>
      <c r="B325">
        <v>4</v>
      </c>
      <c r="C325" t="s">
        <v>38</v>
      </c>
      <c r="D325" t="s">
        <v>629</v>
      </c>
      <c r="E325" s="128">
        <v>90</v>
      </c>
      <c r="F325" s="126">
        <v>0</v>
      </c>
      <c r="G325" s="128">
        <v>90</v>
      </c>
      <c r="H325" s="126">
        <v>6.7</v>
      </c>
      <c r="I325" s="126">
        <v>3.3000000000000003</v>
      </c>
      <c r="J325" s="126">
        <v>76.7</v>
      </c>
      <c r="K325" s="126">
        <v>84.399999999999991</v>
      </c>
      <c r="L325" s="126">
        <v>90</v>
      </c>
      <c r="M325" s="126">
        <v>0</v>
      </c>
      <c r="N325" s="128">
        <v>90</v>
      </c>
      <c r="O325" s="126">
        <v>3.3000000000000003</v>
      </c>
      <c r="P325" s="126">
        <v>12.2</v>
      </c>
      <c r="Q325" s="126">
        <v>71.099999999999994</v>
      </c>
      <c r="R325" s="126">
        <v>82.2</v>
      </c>
      <c r="S325" s="126">
        <v>84.399999999999991</v>
      </c>
      <c r="T325" s="126" t="s">
        <v>133</v>
      </c>
      <c r="U325" s="128" t="s">
        <v>133</v>
      </c>
      <c r="V325" s="126" t="s">
        <v>133</v>
      </c>
      <c r="W325" s="126" t="s">
        <v>133</v>
      </c>
      <c r="X325" s="126" t="s">
        <v>133</v>
      </c>
      <c r="Y325" s="126" t="s">
        <v>133</v>
      </c>
      <c r="Z325" s="126" t="s">
        <v>133</v>
      </c>
      <c r="AA325" s="126" t="s">
        <v>133</v>
      </c>
      <c r="AB325" s="128" t="s">
        <v>133</v>
      </c>
      <c r="AC325" s="126" t="s">
        <v>133</v>
      </c>
      <c r="AD325" s="126" t="s">
        <v>133</v>
      </c>
      <c r="AE325" s="126" t="s">
        <v>133</v>
      </c>
      <c r="AF325" s="126" t="s">
        <v>133</v>
      </c>
      <c r="AG325" s="126" t="s">
        <v>133</v>
      </c>
    </row>
    <row r="326" spans="1:33" x14ac:dyDescent="0.25">
      <c r="A326" t="s">
        <v>95</v>
      </c>
      <c r="B326">
        <v>5</v>
      </c>
      <c r="C326" t="s">
        <v>38</v>
      </c>
      <c r="D326" t="s">
        <v>630</v>
      </c>
      <c r="E326" s="128">
        <v>520</v>
      </c>
      <c r="F326" s="126">
        <v>1.2</v>
      </c>
      <c r="G326" s="128">
        <v>515</v>
      </c>
      <c r="H326" s="126">
        <v>11.5</v>
      </c>
      <c r="I326" s="126">
        <v>12</v>
      </c>
      <c r="J326" s="126">
        <v>57.000000000000007</v>
      </c>
      <c r="K326" s="126">
        <v>69.600000000000009</v>
      </c>
      <c r="L326" s="126">
        <v>76.5</v>
      </c>
      <c r="M326" s="126">
        <v>1.8000000000000003</v>
      </c>
      <c r="N326" s="128">
        <v>510</v>
      </c>
      <c r="O326" s="126">
        <v>17.100000000000001</v>
      </c>
      <c r="P326" s="126">
        <v>7.9</v>
      </c>
      <c r="Q326" s="126">
        <v>62.8</v>
      </c>
      <c r="R326" s="126">
        <v>71</v>
      </c>
      <c r="S326" s="126">
        <v>75</v>
      </c>
      <c r="T326" s="126" t="s">
        <v>133</v>
      </c>
      <c r="U326" s="128" t="s">
        <v>133</v>
      </c>
      <c r="V326" s="126" t="s">
        <v>133</v>
      </c>
      <c r="W326" s="126" t="s">
        <v>133</v>
      </c>
      <c r="X326" s="126" t="s">
        <v>133</v>
      </c>
      <c r="Y326" s="126" t="s">
        <v>133</v>
      </c>
      <c r="Z326" s="126" t="s">
        <v>133</v>
      </c>
      <c r="AA326" s="126" t="s">
        <v>133</v>
      </c>
      <c r="AB326" s="128" t="s">
        <v>133</v>
      </c>
      <c r="AC326" s="126" t="s">
        <v>133</v>
      </c>
      <c r="AD326" s="126" t="s">
        <v>133</v>
      </c>
      <c r="AE326" s="126" t="s">
        <v>133</v>
      </c>
      <c r="AF326" s="126" t="s">
        <v>133</v>
      </c>
      <c r="AG326" s="126" t="s">
        <v>133</v>
      </c>
    </row>
    <row r="327" spans="1:33" x14ac:dyDescent="0.25">
      <c r="A327" t="s">
        <v>95</v>
      </c>
      <c r="B327">
        <v>6</v>
      </c>
      <c r="C327" t="s">
        <v>38</v>
      </c>
      <c r="D327" t="s">
        <v>631</v>
      </c>
      <c r="E327" s="128">
        <v>6015</v>
      </c>
      <c r="F327" s="126">
        <v>0.70000000000000007</v>
      </c>
      <c r="G327" s="128">
        <v>5970</v>
      </c>
      <c r="H327" s="126">
        <v>6.3</v>
      </c>
      <c r="I327" s="126">
        <v>9.7000000000000011</v>
      </c>
      <c r="J327" s="126">
        <v>46.2</v>
      </c>
      <c r="K327" s="126">
        <v>68.2</v>
      </c>
      <c r="L327" s="126">
        <v>84</v>
      </c>
      <c r="M327" s="126">
        <v>0.8</v>
      </c>
      <c r="N327" s="128">
        <v>5965</v>
      </c>
      <c r="O327" s="126">
        <v>9.4</v>
      </c>
      <c r="P327" s="126">
        <v>6.7</v>
      </c>
      <c r="Q327" s="126">
        <v>57.500000000000007</v>
      </c>
      <c r="R327" s="126">
        <v>74</v>
      </c>
      <c r="S327" s="126">
        <v>83.899999999999991</v>
      </c>
      <c r="T327" s="126" t="s">
        <v>133</v>
      </c>
      <c r="U327" s="128" t="s">
        <v>133</v>
      </c>
      <c r="V327" s="126" t="s">
        <v>133</v>
      </c>
      <c r="W327" s="126" t="s">
        <v>133</v>
      </c>
      <c r="X327" s="126" t="s">
        <v>133</v>
      </c>
      <c r="Y327" s="126" t="s">
        <v>133</v>
      </c>
      <c r="Z327" s="126" t="s">
        <v>133</v>
      </c>
      <c r="AA327" s="126" t="s">
        <v>133</v>
      </c>
      <c r="AB327" s="128" t="s">
        <v>133</v>
      </c>
      <c r="AC327" s="126" t="s">
        <v>133</v>
      </c>
      <c r="AD327" s="126" t="s">
        <v>133</v>
      </c>
      <c r="AE327" s="126" t="s">
        <v>133</v>
      </c>
      <c r="AF327" s="126" t="s">
        <v>133</v>
      </c>
      <c r="AG327" s="126" t="s">
        <v>133</v>
      </c>
    </row>
    <row r="328" spans="1:33" x14ac:dyDescent="0.25">
      <c r="A328" t="s">
        <v>95</v>
      </c>
      <c r="B328">
        <v>7</v>
      </c>
      <c r="C328" t="s">
        <v>38</v>
      </c>
      <c r="D328" t="s">
        <v>632</v>
      </c>
      <c r="E328" s="128">
        <v>2745</v>
      </c>
      <c r="F328" s="126">
        <v>1.0999999999999999</v>
      </c>
      <c r="G328" s="128">
        <v>2715</v>
      </c>
      <c r="H328" s="126">
        <v>7.2000000000000011</v>
      </c>
      <c r="I328" s="126">
        <v>9</v>
      </c>
      <c r="J328" s="126">
        <v>54.2</v>
      </c>
      <c r="K328" s="126">
        <v>72.399999999999991</v>
      </c>
      <c r="L328" s="126">
        <v>83.8</v>
      </c>
      <c r="M328" s="126">
        <v>1.2</v>
      </c>
      <c r="N328" s="128">
        <v>2710</v>
      </c>
      <c r="O328" s="126">
        <v>9.4</v>
      </c>
      <c r="P328" s="126">
        <v>7.1000000000000005</v>
      </c>
      <c r="Q328" s="126">
        <v>65.5</v>
      </c>
      <c r="R328" s="126">
        <v>77.400000000000006</v>
      </c>
      <c r="S328" s="126">
        <v>83.399999999999991</v>
      </c>
      <c r="T328" s="126" t="s">
        <v>133</v>
      </c>
      <c r="U328" s="128" t="s">
        <v>133</v>
      </c>
      <c r="V328" s="126" t="s">
        <v>133</v>
      </c>
      <c r="W328" s="126" t="s">
        <v>133</v>
      </c>
      <c r="X328" s="126" t="s">
        <v>133</v>
      </c>
      <c r="Y328" s="126" t="s">
        <v>133</v>
      </c>
      <c r="Z328" s="126" t="s">
        <v>133</v>
      </c>
      <c r="AA328" s="126" t="s">
        <v>133</v>
      </c>
      <c r="AB328" s="128" t="s">
        <v>133</v>
      </c>
      <c r="AC328" s="126" t="s">
        <v>133</v>
      </c>
      <c r="AD328" s="126" t="s">
        <v>133</v>
      </c>
      <c r="AE328" s="126" t="s">
        <v>133</v>
      </c>
      <c r="AF328" s="126" t="s">
        <v>133</v>
      </c>
      <c r="AG328" s="126" t="s">
        <v>133</v>
      </c>
    </row>
    <row r="329" spans="1:33" x14ac:dyDescent="0.25">
      <c r="A329" t="s">
        <v>95</v>
      </c>
      <c r="B329">
        <v>8</v>
      </c>
      <c r="C329" t="s">
        <v>38</v>
      </c>
      <c r="D329" t="s">
        <v>633</v>
      </c>
      <c r="E329" s="128">
        <v>7840</v>
      </c>
      <c r="F329" s="126">
        <v>2.1999999999999997</v>
      </c>
      <c r="G329" s="128">
        <v>7670</v>
      </c>
      <c r="H329" s="126">
        <v>8.7000000000000011</v>
      </c>
      <c r="I329" s="126">
        <v>12.6</v>
      </c>
      <c r="J329" s="126">
        <v>66.100000000000009</v>
      </c>
      <c r="K329" s="126">
        <v>73.5</v>
      </c>
      <c r="L329" s="126">
        <v>78.600000000000009</v>
      </c>
      <c r="M329" s="126">
        <v>2.4</v>
      </c>
      <c r="N329" s="128">
        <v>7650</v>
      </c>
      <c r="O329" s="126">
        <v>11.700000000000001</v>
      </c>
      <c r="P329" s="126">
        <v>9.7000000000000011</v>
      </c>
      <c r="Q329" s="126">
        <v>73.5</v>
      </c>
      <c r="R329" s="126">
        <v>77</v>
      </c>
      <c r="S329" s="126">
        <v>78.600000000000009</v>
      </c>
      <c r="T329" s="126" t="s">
        <v>133</v>
      </c>
      <c r="U329" s="128" t="s">
        <v>133</v>
      </c>
      <c r="V329" s="126" t="s">
        <v>133</v>
      </c>
      <c r="W329" s="126" t="s">
        <v>133</v>
      </c>
      <c r="X329" s="126" t="s">
        <v>133</v>
      </c>
      <c r="Y329" s="126" t="s">
        <v>133</v>
      </c>
      <c r="Z329" s="126" t="s">
        <v>133</v>
      </c>
      <c r="AA329" s="126" t="s">
        <v>133</v>
      </c>
      <c r="AB329" s="128" t="s">
        <v>133</v>
      </c>
      <c r="AC329" s="126" t="s">
        <v>133</v>
      </c>
      <c r="AD329" s="126" t="s">
        <v>133</v>
      </c>
      <c r="AE329" s="126" t="s">
        <v>133</v>
      </c>
      <c r="AF329" s="126" t="s">
        <v>133</v>
      </c>
      <c r="AG329" s="126" t="s">
        <v>133</v>
      </c>
    </row>
    <row r="330" spans="1:33" x14ac:dyDescent="0.25">
      <c r="A330" t="s">
        <v>95</v>
      </c>
      <c r="B330">
        <v>9</v>
      </c>
      <c r="C330" t="s">
        <v>38</v>
      </c>
      <c r="D330" t="s">
        <v>634</v>
      </c>
      <c r="E330" s="128">
        <v>9830</v>
      </c>
      <c r="F330" s="126">
        <v>2</v>
      </c>
      <c r="G330" s="128">
        <v>9630</v>
      </c>
      <c r="H330" s="126">
        <v>8</v>
      </c>
      <c r="I330" s="126">
        <v>9.6</v>
      </c>
      <c r="J330" s="126">
        <v>63.7</v>
      </c>
      <c r="K330" s="126">
        <v>75</v>
      </c>
      <c r="L330" s="126">
        <v>82.4</v>
      </c>
      <c r="M330" s="126">
        <v>2.2999999999999998</v>
      </c>
      <c r="N330" s="128">
        <v>9605</v>
      </c>
      <c r="O330" s="126">
        <v>12.4</v>
      </c>
      <c r="P330" s="126">
        <v>7.0000000000000009</v>
      </c>
      <c r="Q330" s="126">
        <v>68.900000000000006</v>
      </c>
      <c r="R330" s="126">
        <v>77.2</v>
      </c>
      <c r="S330" s="126">
        <v>80.600000000000009</v>
      </c>
      <c r="T330" s="126" t="s">
        <v>133</v>
      </c>
      <c r="U330" s="128" t="s">
        <v>133</v>
      </c>
      <c r="V330" s="126" t="s">
        <v>133</v>
      </c>
      <c r="W330" s="126" t="s">
        <v>133</v>
      </c>
      <c r="X330" s="126" t="s">
        <v>133</v>
      </c>
      <c r="Y330" s="126" t="s">
        <v>133</v>
      </c>
      <c r="Z330" s="126" t="s">
        <v>133</v>
      </c>
      <c r="AA330" s="126" t="s">
        <v>133</v>
      </c>
      <c r="AB330" s="128" t="s">
        <v>133</v>
      </c>
      <c r="AC330" s="126" t="s">
        <v>133</v>
      </c>
      <c r="AD330" s="126" t="s">
        <v>133</v>
      </c>
      <c r="AE330" s="126" t="s">
        <v>133</v>
      </c>
      <c r="AF330" s="126" t="s">
        <v>133</v>
      </c>
      <c r="AG330" s="126" t="s">
        <v>133</v>
      </c>
    </row>
    <row r="331" spans="1:33" x14ac:dyDescent="0.25">
      <c r="A331" t="s">
        <v>95</v>
      </c>
      <c r="B331" t="s">
        <v>28</v>
      </c>
      <c r="C331" t="s">
        <v>38</v>
      </c>
      <c r="D331" t="s">
        <v>635</v>
      </c>
      <c r="E331" s="128">
        <v>5345</v>
      </c>
      <c r="F331" s="126">
        <v>1.8000000000000003</v>
      </c>
      <c r="G331" s="128">
        <v>5245</v>
      </c>
      <c r="H331" s="126">
        <v>7.8</v>
      </c>
      <c r="I331" s="126">
        <v>10.200000000000001</v>
      </c>
      <c r="J331" s="126">
        <v>61.9</v>
      </c>
      <c r="K331" s="126">
        <v>73.5</v>
      </c>
      <c r="L331" s="126">
        <v>82</v>
      </c>
      <c r="M331" s="126">
        <v>2</v>
      </c>
      <c r="N331" s="128">
        <v>5240</v>
      </c>
      <c r="O331" s="126">
        <v>11.1</v>
      </c>
      <c r="P331" s="126">
        <v>6.9</v>
      </c>
      <c r="Q331" s="126">
        <v>65</v>
      </c>
      <c r="R331" s="126">
        <v>75.900000000000006</v>
      </c>
      <c r="S331" s="126">
        <v>82</v>
      </c>
      <c r="T331" s="126" t="s">
        <v>133</v>
      </c>
      <c r="U331" s="128" t="s">
        <v>133</v>
      </c>
      <c r="V331" s="126" t="s">
        <v>133</v>
      </c>
      <c r="W331" s="126" t="s">
        <v>133</v>
      </c>
      <c r="X331" s="126" t="s">
        <v>133</v>
      </c>
      <c r="Y331" s="126" t="s">
        <v>133</v>
      </c>
      <c r="Z331" s="126" t="s">
        <v>133</v>
      </c>
      <c r="AA331" s="126" t="s">
        <v>133</v>
      </c>
      <c r="AB331" s="128" t="s">
        <v>133</v>
      </c>
      <c r="AC331" s="126" t="s">
        <v>133</v>
      </c>
      <c r="AD331" s="126" t="s">
        <v>133</v>
      </c>
      <c r="AE331" s="126" t="s">
        <v>133</v>
      </c>
      <c r="AF331" s="126" t="s">
        <v>133</v>
      </c>
      <c r="AG331" s="126" t="s">
        <v>133</v>
      </c>
    </row>
    <row r="332" spans="1:33" x14ac:dyDescent="0.25">
      <c r="A332" t="s">
        <v>95</v>
      </c>
      <c r="B332" t="s">
        <v>29</v>
      </c>
      <c r="C332" t="s">
        <v>38</v>
      </c>
      <c r="D332" t="s">
        <v>636</v>
      </c>
      <c r="E332" s="128">
        <v>6445</v>
      </c>
      <c r="F332" s="126">
        <v>1.6</v>
      </c>
      <c r="G332" s="128">
        <v>6345</v>
      </c>
      <c r="H332" s="126">
        <v>8</v>
      </c>
      <c r="I332" s="126">
        <v>12</v>
      </c>
      <c r="J332" s="126">
        <v>54.400000000000006</v>
      </c>
      <c r="K332" s="126">
        <v>70.2</v>
      </c>
      <c r="L332" s="126">
        <v>80</v>
      </c>
      <c r="M332" s="126">
        <v>1.8000000000000003</v>
      </c>
      <c r="N332" s="128">
        <v>6330</v>
      </c>
      <c r="O332" s="126">
        <v>11.700000000000001</v>
      </c>
      <c r="P332" s="126">
        <v>9.5</v>
      </c>
      <c r="Q332" s="126">
        <v>64.8</v>
      </c>
      <c r="R332" s="126">
        <v>74.900000000000006</v>
      </c>
      <c r="S332" s="126">
        <v>78.8</v>
      </c>
      <c r="T332" s="126" t="s">
        <v>133</v>
      </c>
      <c r="U332" s="128" t="s">
        <v>133</v>
      </c>
      <c r="V332" s="126" t="s">
        <v>133</v>
      </c>
      <c r="W332" s="126" t="s">
        <v>133</v>
      </c>
      <c r="X332" s="126" t="s">
        <v>133</v>
      </c>
      <c r="Y332" s="126" t="s">
        <v>133</v>
      </c>
      <c r="Z332" s="126" t="s">
        <v>133</v>
      </c>
      <c r="AA332" s="126" t="s">
        <v>133</v>
      </c>
      <c r="AB332" s="128" t="s">
        <v>133</v>
      </c>
      <c r="AC332" s="126" t="s">
        <v>133</v>
      </c>
      <c r="AD332" s="126" t="s">
        <v>133</v>
      </c>
      <c r="AE332" s="126" t="s">
        <v>133</v>
      </c>
      <c r="AF332" s="126" t="s">
        <v>133</v>
      </c>
      <c r="AG332" s="126" t="s">
        <v>133</v>
      </c>
    </row>
    <row r="333" spans="1:33" x14ac:dyDescent="0.25">
      <c r="A333" t="s">
        <v>95</v>
      </c>
      <c r="B333" t="s">
        <v>30</v>
      </c>
      <c r="C333" t="s">
        <v>38</v>
      </c>
      <c r="D333" t="s">
        <v>637</v>
      </c>
      <c r="E333" s="128">
        <v>4040</v>
      </c>
      <c r="F333" s="126">
        <v>1.6</v>
      </c>
      <c r="G333" s="128">
        <v>3975</v>
      </c>
      <c r="H333" s="126">
        <v>9.1999999999999993</v>
      </c>
      <c r="I333" s="126">
        <v>14.7</v>
      </c>
      <c r="J333" s="126">
        <v>49.1</v>
      </c>
      <c r="K333" s="126">
        <v>64.5</v>
      </c>
      <c r="L333" s="126">
        <v>76</v>
      </c>
      <c r="M333" s="126">
        <v>1.9</v>
      </c>
      <c r="N333" s="128">
        <v>3960</v>
      </c>
      <c r="O333" s="126">
        <v>13.4</v>
      </c>
      <c r="P333" s="126">
        <v>11.1</v>
      </c>
      <c r="Q333" s="126">
        <v>65.100000000000009</v>
      </c>
      <c r="R333" s="126">
        <v>72.099999999999994</v>
      </c>
      <c r="S333" s="126">
        <v>75.5</v>
      </c>
      <c r="T333" s="126" t="s">
        <v>133</v>
      </c>
      <c r="U333" s="128" t="s">
        <v>133</v>
      </c>
      <c r="V333" s="126" t="s">
        <v>133</v>
      </c>
      <c r="W333" s="126" t="s">
        <v>133</v>
      </c>
      <c r="X333" s="126" t="s">
        <v>133</v>
      </c>
      <c r="Y333" s="126" t="s">
        <v>133</v>
      </c>
      <c r="Z333" s="126" t="s">
        <v>133</v>
      </c>
      <c r="AA333" s="126" t="s">
        <v>133</v>
      </c>
      <c r="AB333" s="128" t="s">
        <v>133</v>
      </c>
      <c r="AC333" s="126" t="s">
        <v>133</v>
      </c>
      <c r="AD333" s="126" t="s">
        <v>133</v>
      </c>
      <c r="AE333" s="126" t="s">
        <v>133</v>
      </c>
      <c r="AF333" s="126" t="s">
        <v>133</v>
      </c>
      <c r="AG333" s="126" t="s">
        <v>133</v>
      </c>
    </row>
    <row r="334" spans="1:33" x14ac:dyDescent="0.25">
      <c r="A334" t="s">
        <v>95</v>
      </c>
      <c r="B334" t="s">
        <v>31</v>
      </c>
      <c r="C334" t="s">
        <v>38</v>
      </c>
      <c r="D334" t="s">
        <v>638</v>
      </c>
      <c r="E334" s="128">
        <v>14580</v>
      </c>
      <c r="F334" s="126">
        <v>2.1999999999999997</v>
      </c>
      <c r="G334" s="128">
        <v>14255</v>
      </c>
      <c r="H334" s="126">
        <v>8.7999999999999989</v>
      </c>
      <c r="I334" s="126">
        <v>12.7</v>
      </c>
      <c r="J334" s="126">
        <v>67.2</v>
      </c>
      <c r="K334" s="126">
        <v>73.900000000000006</v>
      </c>
      <c r="L334" s="126">
        <v>78.5</v>
      </c>
      <c r="M334" s="126">
        <v>2.6</v>
      </c>
      <c r="N334" s="128">
        <v>14200</v>
      </c>
      <c r="O334" s="126">
        <v>13.3</v>
      </c>
      <c r="P334" s="126">
        <v>9.4</v>
      </c>
      <c r="Q334" s="126">
        <v>72.3</v>
      </c>
      <c r="R334" s="126">
        <v>75.7</v>
      </c>
      <c r="S334" s="126">
        <v>77.3</v>
      </c>
      <c r="T334" s="126" t="s">
        <v>133</v>
      </c>
      <c r="U334" s="128" t="s">
        <v>133</v>
      </c>
      <c r="V334" s="126" t="s">
        <v>133</v>
      </c>
      <c r="W334" s="126" t="s">
        <v>133</v>
      </c>
      <c r="X334" s="126" t="s">
        <v>133</v>
      </c>
      <c r="Y334" s="126" t="s">
        <v>133</v>
      </c>
      <c r="Z334" s="126" t="s">
        <v>133</v>
      </c>
      <c r="AA334" s="126" t="s">
        <v>133</v>
      </c>
      <c r="AB334" s="128" t="s">
        <v>133</v>
      </c>
      <c r="AC334" s="126" t="s">
        <v>133</v>
      </c>
      <c r="AD334" s="126" t="s">
        <v>133</v>
      </c>
      <c r="AE334" s="126" t="s">
        <v>133</v>
      </c>
      <c r="AF334" s="126" t="s">
        <v>133</v>
      </c>
      <c r="AG334" s="126" t="s">
        <v>133</v>
      </c>
    </row>
    <row r="335" spans="1:33" x14ac:dyDescent="0.25">
      <c r="A335" t="s">
        <v>95</v>
      </c>
      <c r="B335" t="s">
        <v>32</v>
      </c>
      <c r="C335" t="s">
        <v>38</v>
      </c>
      <c r="D335" t="s">
        <v>639</v>
      </c>
      <c r="E335" s="128">
        <v>3680</v>
      </c>
      <c r="F335" s="126">
        <v>1.4000000000000001</v>
      </c>
      <c r="G335" s="128">
        <v>3625</v>
      </c>
      <c r="H335" s="126">
        <v>7.0000000000000009</v>
      </c>
      <c r="I335" s="126">
        <v>18.899999999999999</v>
      </c>
      <c r="J335" s="126">
        <v>64.3</v>
      </c>
      <c r="K335" s="126">
        <v>69.900000000000006</v>
      </c>
      <c r="L335" s="126">
        <v>74.099999999999994</v>
      </c>
      <c r="M335" s="126">
        <v>1.6</v>
      </c>
      <c r="N335" s="128">
        <v>3620</v>
      </c>
      <c r="O335" s="126">
        <v>11.9</v>
      </c>
      <c r="P335" s="126">
        <v>13.200000000000001</v>
      </c>
      <c r="Q335" s="126">
        <v>69.600000000000009</v>
      </c>
      <c r="R335" s="126">
        <v>73.2</v>
      </c>
      <c r="S335" s="126">
        <v>74.900000000000006</v>
      </c>
      <c r="T335" s="126" t="s">
        <v>133</v>
      </c>
      <c r="U335" s="128" t="s">
        <v>133</v>
      </c>
      <c r="V335" s="126" t="s">
        <v>133</v>
      </c>
      <c r="W335" s="126" t="s">
        <v>133</v>
      </c>
      <c r="X335" s="126" t="s">
        <v>133</v>
      </c>
      <c r="Y335" s="126" t="s">
        <v>133</v>
      </c>
      <c r="Z335" s="126" t="s">
        <v>133</v>
      </c>
      <c r="AA335" s="126" t="s">
        <v>133</v>
      </c>
      <c r="AB335" s="128" t="s">
        <v>133</v>
      </c>
      <c r="AC335" s="126" t="s">
        <v>133</v>
      </c>
      <c r="AD335" s="126" t="s">
        <v>133</v>
      </c>
      <c r="AE335" s="126" t="s">
        <v>133</v>
      </c>
      <c r="AF335" s="126" t="s">
        <v>133</v>
      </c>
      <c r="AG335" s="126" t="s">
        <v>133</v>
      </c>
    </row>
    <row r="336" spans="1:33" x14ac:dyDescent="0.25">
      <c r="A336" t="s">
        <v>95</v>
      </c>
      <c r="B336" t="s">
        <v>27</v>
      </c>
      <c r="C336" t="s">
        <v>38</v>
      </c>
      <c r="D336" t="s">
        <v>640</v>
      </c>
      <c r="E336" s="128">
        <v>4670</v>
      </c>
      <c r="F336" s="126">
        <v>1.3</v>
      </c>
      <c r="G336" s="128">
        <v>4610</v>
      </c>
      <c r="H336" s="126">
        <v>10.8</v>
      </c>
      <c r="I336" s="126">
        <v>13.5</v>
      </c>
      <c r="J336" s="126">
        <v>47.6</v>
      </c>
      <c r="K336" s="126">
        <v>63.2</v>
      </c>
      <c r="L336" s="126">
        <v>75.599999999999994</v>
      </c>
      <c r="M336" s="126">
        <v>1.5</v>
      </c>
      <c r="N336" s="128">
        <v>4600</v>
      </c>
      <c r="O336" s="126">
        <v>15.5</v>
      </c>
      <c r="P336" s="126">
        <v>10.5</v>
      </c>
      <c r="Q336" s="126">
        <v>59.5</v>
      </c>
      <c r="R336" s="126">
        <v>68.7</v>
      </c>
      <c r="S336" s="126">
        <v>74</v>
      </c>
      <c r="T336" s="126" t="s">
        <v>133</v>
      </c>
      <c r="U336" s="128" t="s">
        <v>133</v>
      </c>
      <c r="V336" s="126" t="s">
        <v>133</v>
      </c>
      <c r="W336" s="126" t="s">
        <v>133</v>
      </c>
      <c r="X336" s="126" t="s">
        <v>133</v>
      </c>
      <c r="Y336" s="126" t="s">
        <v>133</v>
      </c>
      <c r="Z336" s="126" t="s">
        <v>133</v>
      </c>
      <c r="AA336" s="126" t="s">
        <v>133</v>
      </c>
      <c r="AB336" s="128" t="s">
        <v>133</v>
      </c>
      <c r="AC336" s="126" t="s">
        <v>133</v>
      </c>
      <c r="AD336" s="126" t="s">
        <v>133</v>
      </c>
      <c r="AE336" s="126" t="s">
        <v>133</v>
      </c>
      <c r="AF336" s="126" t="s">
        <v>133</v>
      </c>
      <c r="AG336" s="126" t="s">
        <v>133</v>
      </c>
    </row>
    <row r="337" spans="1:33" x14ac:dyDescent="0.25">
      <c r="A337" t="s">
        <v>95</v>
      </c>
      <c r="B337" t="s">
        <v>33</v>
      </c>
      <c r="C337" t="s">
        <v>38</v>
      </c>
      <c r="D337" t="s">
        <v>641</v>
      </c>
      <c r="E337" s="128">
        <v>6205</v>
      </c>
      <c r="F337" s="126">
        <v>1</v>
      </c>
      <c r="G337" s="128">
        <v>6140</v>
      </c>
      <c r="H337" s="126">
        <v>8.1</v>
      </c>
      <c r="I337" s="126">
        <v>13.700000000000001</v>
      </c>
      <c r="J337" s="126">
        <v>47.1</v>
      </c>
      <c r="K337" s="126">
        <v>64</v>
      </c>
      <c r="L337" s="126">
        <v>78.2</v>
      </c>
      <c r="M337" s="126">
        <v>1.2</v>
      </c>
      <c r="N337" s="128">
        <v>6130</v>
      </c>
      <c r="O337" s="126">
        <v>12.3</v>
      </c>
      <c r="P337" s="126">
        <v>9.7000000000000011</v>
      </c>
      <c r="Q337" s="126">
        <v>62.3</v>
      </c>
      <c r="R337" s="126">
        <v>72.099999999999994</v>
      </c>
      <c r="S337" s="126">
        <v>78</v>
      </c>
      <c r="T337" s="126" t="s">
        <v>133</v>
      </c>
      <c r="U337" s="128" t="s">
        <v>133</v>
      </c>
      <c r="V337" s="126" t="s">
        <v>133</v>
      </c>
      <c r="W337" s="126" t="s">
        <v>133</v>
      </c>
      <c r="X337" s="126" t="s">
        <v>133</v>
      </c>
      <c r="Y337" s="126" t="s">
        <v>133</v>
      </c>
      <c r="Z337" s="126" t="s">
        <v>133</v>
      </c>
      <c r="AA337" s="126" t="s">
        <v>133</v>
      </c>
      <c r="AB337" s="128" t="s">
        <v>133</v>
      </c>
      <c r="AC337" s="126" t="s">
        <v>133</v>
      </c>
      <c r="AD337" s="126" t="s">
        <v>133</v>
      </c>
      <c r="AE337" s="126" t="s">
        <v>133</v>
      </c>
      <c r="AF337" s="126" t="s">
        <v>133</v>
      </c>
      <c r="AG337" s="126" t="s">
        <v>133</v>
      </c>
    </row>
    <row r="338" spans="1:33" x14ac:dyDescent="0.25">
      <c r="A338" t="s">
        <v>95</v>
      </c>
      <c r="B338" t="s">
        <v>34</v>
      </c>
      <c r="C338" t="s">
        <v>38</v>
      </c>
      <c r="D338" t="s">
        <v>642</v>
      </c>
      <c r="E338" s="128">
        <v>11065</v>
      </c>
      <c r="F338" s="126">
        <v>1.8000000000000003</v>
      </c>
      <c r="G338" s="128">
        <v>10870</v>
      </c>
      <c r="H338" s="126">
        <v>10.3</v>
      </c>
      <c r="I338" s="126">
        <v>19.3</v>
      </c>
      <c r="J338" s="126">
        <v>58.9</v>
      </c>
      <c r="K338" s="126">
        <v>65.7</v>
      </c>
      <c r="L338" s="126">
        <v>70.5</v>
      </c>
      <c r="M338" s="126">
        <v>1.9</v>
      </c>
      <c r="N338" s="128">
        <v>10855</v>
      </c>
      <c r="O338" s="126">
        <v>15.8</v>
      </c>
      <c r="P338" s="126">
        <v>13.5</v>
      </c>
      <c r="Q338" s="126">
        <v>64.099999999999994</v>
      </c>
      <c r="R338" s="126">
        <v>68.400000000000006</v>
      </c>
      <c r="S338" s="126">
        <v>70.7</v>
      </c>
      <c r="T338" s="126" t="s">
        <v>133</v>
      </c>
      <c r="U338" s="128" t="s">
        <v>133</v>
      </c>
      <c r="V338" s="126" t="s">
        <v>133</v>
      </c>
      <c r="W338" s="126" t="s">
        <v>133</v>
      </c>
      <c r="X338" s="126" t="s">
        <v>133</v>
      </c>
      <c r="Y338" s="126" t="s">
        <v>133</v>
      </c>
      <c r="Z338" s="126" t="s">
        <v>133</v>
      </c>
      <c r="AA338" s="126" t="s">
        <v>133</v>
      </c>
      <c r="AB338" s="128" t="s">
        <v>133</v>
      </c>
      <c r="AC338" s="126" t="s">
        <v>133</v>
      </c>
      <c r="AD338" s="126" t="s">
        <v>133</v>
      </c>
      <c r="AE338" s="126" t="s">
        <v>133</v>
      </c>
      <c r="AF338" s="126" t="s">
        <v>133</v>
      </c>
      <c r="AG338" s="126" t="s">
        <v>133</v>
      </c>
    </row>
    <row r="339" spans="1:33" x14ac:dyDescent="0.25">
      <c r="A339" t="s">
        <v>95</v>
      </c>
      <c r="B339" t="s">
        <v>35</v>
      </c>
      <c r="C339" t="s">
        <v>38</v>
      </c>
      <c r="D339" t="s">
        <v>643</v>
      </c>
      <c r="E339" s="128">
        <v>1670</v>
      </c>
      <c r="F339" s="126">
        <v>1.4000000000000001</v>
      </c>
      <c r="G339" s="128">
        <v>1645</v>
      </c>
      <c r="H339" s="126">
        <v>5.9</v>
      </c>
      <c r="I339" s="126">
        <v>8.4</v>
      </c>
      <c r="J339" s="126">
        <v>66.400000000000006</v>
      </c>
      <c r="K339" s="126">
        <v>81</v>
      </c>
      <c r="L339" s="126">
        <v>85.7</v>
      </c>
      <c r="M339" s="126">
        <v>1.4000000000000001</v>
      </c>
      <c r="N339" s="128">
        <v>1650</v>
      </c>
      <c r="O339" s="126">
        <v>11.5</v>
      </c>
      <c r="P339" s="126">
        <v>5.9</v>
      </c>
      <c r="Q339" s="126">
        <v>71.3</v>
      </c>
      <c r="R339" s="126">
        <v>79.800000000000011</v>
      </c>
      <c r="S339" s="126">
        <v>82.600000000000009</v>
      </c>
      <c r="T339" s="126" t="s">
        <v>133</v>
      </c>
      <c r="U339" s="128" t="s">
        <v>133</v>
      </c>
      <c r="V339" s="126" t="s">
        <v>133</v>
      </c>
      <c r="W339" s="126" t="s">
        <v>133</v>
      </c>
      <c r="X339" s="126" t="s">
        <v>133</v>
      </c>
      <c r="Y339" s="126" t="s">
        <v>133</v>
      </c>
      <c r="Z339" s="126" t="s">
        <v>133</v>
      </c>
      <c r="AA339" s="126" t="s">
        <v>133</v>
      </c>
      <c r="AB339" s="128" t="s">
        <v>133</v>
      </c>
      <c r="AC339" s="126" t="s">
        <v>133</v>
      </c>
      <c r="AD339" s="126" t="s">
        <v>133</v>
      </c>
      <c r="AE339" s="126" t="s">
        <v>133</v>
      </c>
      <c r="AF339" s="126" t="s">
        <v>133</v>
      </c>
      <c r="AG339" s="126" t="s">
        <v>133</v>
      </c>
    </row>
    <row r="340" spans="1:33" x14ac:dyDescent="0.25">
      <c r="A340" t="s">
        <v>95</v>
      </c>
      <c r="B340" t="s">
        <v>36</v>
      </c>
      <c r="C340" t="s">
        <v>38</v>
      </c>
      <c r="D340" t="s">
        <v>644</v>
      </c>
      <c r="E340" s="128">
        <v>1795</v>
      </c>
      <c r="F340" s="126">
        <v>2.2999999999999998</v>
      </c>
      <c r="G340" s="128">
        <v>1755</v>
      </c>
      <c r="H340" s="126">
        <v>11.5</v>
      </c>
      <c r="I340" s="126">
        <v>6.1</v>
      </c>
      <c r="J340" s="126">
        <v>45.1</v>
      </c>
      <c r="K340" s="126">
        <v>69.7</v>
      </c>
      <c r="L340" s="126">
        <v>82.4</v>
      </c>
      <c r="M340" s="126">
        <v>3.1</v>
      </c>
      <c r="N340" s="128">
        <v>1740</v>
      </c>
      <c r="O340" s="126">
        <v>16.8</v>
      </c>
      <c r="P340" s="126">
        <v>6.7</v>
      </c>
      <c r="Q340" s="126">
        <v>57.8</v>
      </c>
      <c r="R340" s="126">
        <v>70.7</v>
      </c>
      <c r="S340" s="126">
        <v>76.5</v>
      </c>
      <c r="T340" s="126" t="s">
        <v>133</v>
      </c>
      <c r="U340" s="128" t="s">
        <v>133</v>
      </c>
      <c r="V340" s="126" t="s">
        <v>133</v>
      </c>
      <c r="W340" s="126" t="s">
        <v>133</v>
      </c>
      <c r="X340" s="126" t="s">
        <v>133</v>
      </c>
      <c r="Y340" s="126" t="s">
        <v>133</v>
      </c>
      <c r="Z340" s="126" t="s">
        <v>133</v>
      </c>
      <c r="AA340" s="126" t="s">
        <v>133</v>
      </c>
      <c r="AB340" s="128" t="s">
        <v>133</v>
      </c>
      <c r="AC340" s="126" t="s">
        <v>133</v>
      </c>
      <c r="AD340" s="126" t="s">
        <v>133</v>
      </c>
      <c r="AE340" s="126" t="s">
        <v>133</v>
      </c>
      <c r="AF340" s="126" t="s">
        <v>133</v>
      </c>
      <c r="AG340" s="126" t="s">
        <v>133</v>
      </c>
    </row>
    <row r="341" spans="1:33" x14ac:dyDescent="0.25">
      <c r="A341" t="s">
        <v>95</v>
      </c>
      <c r="B341" t="s">
        <v>37</v>
      </c>
      <c r="C341" t="s">
        <v>38</v>
      </c>
      <c r="D341" t="s">
        <v>645</v>
      </c>
      <c r="E341" s="128">
        <v>2915</v>
      </c>
      <c r="F341" s="126">
        <v>1.5</v>
      </c>
      <c r="G341" s="128">
        <v>2870</v>
      </c>
      <c r="H341" s="126">
        <v>8.7000000000000011</v>
      </c>
      <c r="I341" s="126">
        <v>10.7</v>
      </c>
      <c r="J341" s="126">
        <v>61</v>
      </c>
      <c r="K341" s="126">
        <v>71.899999999999991</v>
      </c>
      <c r="L341" s="126">
        <v>80.600000000000009</v>
      </c>
      <c r="M341" s="126">
        <v>1.7000000000000002</v>
      </c>
      <c r="N341" s="128">
        <v>2865</v>
      </c>
      <c r="O341" s="126">
        <v>11.8</v>
      </c>
      <c r="P341" s="126">
        <v>8.3000000000000007</v>
      </c>
      <c r="Q341" s="126">
        <v>73.599999999999994</v>
      </c>
      <c r="R341" s="126">
        <v>77.600000000000009</v>
      </c>
      <c r="S341" s="126">
        <v>79.900000000000006</v>
      </c>
      <c r="T341" s="126" t="s">
        <v>133</v>
      </c>
      <c r="U341" s="128" t="s">
        <v>133</v>
      </c>
      <c r="V341" s="126" t="s">
        <v>133</v>
      </c>
      <c r="W341" s="126" t="s">
        <v>133</v>
      </c>
      <c r="X341" s="126" t="s">
        <v>133</v>
      </c>
      <c r="Y341" s="126" t="s">
        <v>133</v>
      </c>
      <c r="Z341" s="126" t="s">
        <v>133</v>
      </c>
      <c r="AA341" s="126" t="s">
        <v>133</v>
      </c>
      <c r="AB341" s="128" t="s">
        <v>133</v>
      </c>
      <c r="AC341" s="126" t="s">
        <v>133</v>
      </c>
      <c r="AD341" s="126" t="s">
        <v>133</v>
      </c>
      <c r="AE341" s="126" t="s">
        <v>133</v>
      </c>
      <c r="AF341" s="126" t="s">
        <v>133</v>
      </c>
      <c r="AG341" s="126" t="s">
        <v>133</v>
      </c>
    </row>
    <row r="342" spans="1:33" x14ac:dyDescent="0.25">
      <c r="A342" t="s">
        <v>94</v>
      </c>
      <c r="B342">
        <v>1</v>
      </c>
      <c r="C342" t="s">
        <v>38</v>
      </c>
      <c r="D342" t="s">
        <v>646</v>
      </c>
      <c r="E342" s="128">
        <v>2970</v>
      </c>
      <c r="F342" s="126">
        <v>0.8</v>
      </c>
      <c r="G342" s="128">
        <v>2945</v>
      </c>
      <c r="H342" s="126">
        <v>3.4000000000000004</v>
      </c>
      <c r="I342" s="126">
        <v>9.9</v>
      </c>
      <c r="J342" s="126">
        <v>66.400000000000006</v>
      </c>
      <c r="K342" s="126">
        <v>75.7</v>
      </c>
      <c r="L342" s="126">
        <v>86.7</v>
      </c>
      <c r="M342" s="126">
        <v>0.90000000000000013</v>
      </c>
      <c r="N342" s="128">
        <v>2945</v>
      </c>
      <c r="O342" s="126">
        <v>11.700000000000001</v>
      </c>
      <c r="P342" s="126">
        <v>10.8</v>
      </c>
      <c r="Q342" s="126">
        <v>56.800000000000004</v>
      </c>
      <c r="R342" s="126">
        <v>72.7</v>
      </c>
      <c r="S342" s="126">
        <v>77.5</v>
      </c>
      <c r="T342" s="126" t="s">
        <v>133</v>
      </c>
      <c r="U342" s="128" t="s">
        <v>133</v>
      </c>
      <c r="V342" s="126" t="s">
        <v>133</v>
      </c>
      <c r="W342" s="126" t="s">
        <v>133</v>
      </c>
      <c r="X342" s="126" t="s">
        <v>133</v>
      </c>
      <c r="Y342" s="126" t="s">
        <v>133</v>
      </c>
      <c r="Z342" s="126" t="s">
        <v>133</v>
      </c>
      <c r="AA342" s="126" t="s">
        <v>133</v>
      </c>
      <c r="AB342" s="128" t="s">
        <v>133</v>
      </c>
      <c r="AC342" s="126" t="s">
        <v>133</v>
      </c>
      <c r="AD342" s="126" t="s">
        <v>133</v>
      </c>
      <c r="AE342" s="126" t="s">
        <v>133</v>
      </c>
      <c r="AF342" s="126" t="s">
        <v>133</v>
      </c>
      <c r="AG342" s="126" t="s">
        <v>133</v>
      </c>
    </row>
    <row r="343" spans="1:33" x14ac:dyDescent="0.25">
      <c r="A343" t="s">
        <v>94</v>
      </c>
      <c r="B343">
        <v>2</v>
      </c>
      <c r="C343" t="s">
        <v>38</v>
      </c>
      <c r="D343" t="s">
        <v>647</v>
      </c>
      <c r="E343" s="128">
        <v>4730</v>
      </c>
      <c r="F343" s="126">
        <v>2.6</v>
      </c>
      <c r="G343" s="128">
        <v>4605</v>
      </c>
      <c r="H343" s="126">
        <v>7.5</v>
      </c>
      <c r="I343" s="126">
        <v>10.4</v>
      </c>
      <c r="J343" s="126">
        <v>46.5</v>
      </c>
      <c r="K343" s="126">
        <v>66.8</v>
      </c>
      <c r="L343" s="126">
        <v>82.100000000000009</v>
      </c>
      <c r="M343" s="126">
        <v>2.8000000000000003</v>
      </c>
      <c r="N343" s="128">
        <v>4600</v>
      </c>
      <c r="O343" s="126">
        <v>11.9</v>
      </c>
      <c r="P343" s="126">
        <v>7.5</v>
      </c>
      <c r="Q343" s="126">
        <v>52.6</v>
      </c>
      <c r="R343" s="126">
        <v>72.2</v>
      </c>
      <c r="S343" s="126">
        <v>80.600000000000009</v>
      </c>
      <c r="T343" s="126" t="s">
        <v>133</v>
      </c>
      <c r="U343" s="128" t="s">
        <v>133</v>
      </c>
      <c r="V343" s="126" t="s">
        <v>133</v>
      </c>
      <c r="W343" s="126" t="s">
        <v>133</v>
      </c>
      <c r="X343" s="126" t="s">
        <v>133</v>
      </c>
      <c r="Y343" s="126" t="s">
        <v>133</v>
      </c>
      <c r="Z343" s="126" t="s">
        <v>133</v>
      </c>
      <c r="AA343" s="126" t="s">
        <v>133</v>
      </c>
      <c r="AB343" s="128" t="s">
        <v>133</v>
      </c>
      <c r="AC343" s="126" t="s">
        <v>133</v>
      </c>
      <c r="AD343" s="126" t="s">
        <v>133</v>
      </c>
      <c r="AE343" s="126" t="s">
        <v>133</v>
      </c>
      <c r="AF343" s="126" t="s">
        <v>133</v>
      </c>
      <c r="AG343" s="126" t="s">
        <v>133</v>
      </c>
    </row>
    <row r="344" spans="1:33" x14ac:dyDescent="0.25">
      <c r="A344" t="s">
        <v>94</v>
      </c>
      <c r="B344">
        <v>3</v>
      </c>
      <c r="C344" t="s">
        <v>38</v>
      </c>
      <c r="D344" t="s">
        <v>648</v>
      </c>
      <c r="E344" s="128">
        <v>9635</v>
      </c>
      <c r="F344" s="126">
        <v>1.9</v>
      </c>
      <c r="G344" s="128">
        <v>9450</v>
      </c>
      <c r="H344" s="126">
        <v>6</v>
      </c>
      <c r="I344" s="126">
        <v>12.1</v>
      </c>
      <c r="J344" s="126">
        <v>52.400000000000006</v>
      </c>
      <c r="K344" s="126">
        <v>70.300000000000011</v>
      </c>
      <c r="L344" s="126">
        <v>81.900000000000006</v>
      </c>
      <c r="M344" s="126">
        <v>2.1</v>
      </c>
      <c r="N344" s="128">
        <v>9435</v>
      </c>
      <c r="O344" s="126">
        <v>10.4</v>
      </c>
      <c r="P344" s="126">
        <v>9.3000000000000007</v>
      </c>
      <c r="Q344" s="126">
        <v>59.599999999999994</v>
      </c>
      <c r="R344" s="126">
        <v>72.599999999999994</v>
      </c>
      <c r="S344" s="126">
        <v>80.300000000000011</v>
      </c>
      <c r="T344" s="126" t="s">
        <v>133</v>
      </c>
      <c r="U344" s="128" t="s">
        <v>133</v>
      </c>
      <c r="V344" s="126" t="s">
        <v>133</v>
      </c>
      <c r="W344" s="126" t="s">
        <v>133</v>
      </c>
      <c r="X344" s="126" t="s">
        <v>133</v>
      </c>
      <c r="Y344" s="126" t="s">
        <v>133</v>
      </c>
      <c r="Z344" s="126" t="s">
        <v>133</v>
      </c>
      <c r="AA344" s="126" t="s">
        <v>133</v>
      </c>
      <c r="AB344" s="128" t="s">
        <v>133</v>
      </c>
      <c r="AC344" s="126" t="s">
        <v>133</v>
      </c>
      <c r="AD344" s="126" t="s">
        <v>133</v>
      </c>
      <c r="AE344" s="126" t="s">
        <v>133</v>
      </c>
      <c r="AF344" s="126" t="s">
        <v>133</v>
      </c>
      <c r="AG344" s="126" t="s">
        <v>133</v>
      </c>
    </row>
    <row r="345" spans="1:33" x14ac:dyDescent="0.25">
      <c r="A345" t="s">
        <v>94</v>
      </c>
      <c r="B345">
        <v>4</v>
      </c>
      <c r="C345" t="s">
        <v>38</v>
      </c>
      <c r="D345" t="s">
        <v>649</v>
      </c>
      <c r="E345" s="128">
        <v>120</v>
      </c>
      <c r="F345" s="126">
        <v>0</v>
      </c>
      <c r="G345" s="128">
        <v>120</v>
      </c>
      <c r="H345" s="126">
        <v>5</v>
      </c>
      <c r="I345" s="126">
        <v>11.700000000000001</v>
      </c>
      <c r="J345" s="126">
        <v>72.5</v>
      </c>
      <c r="K345" s="126">
        <v>79.2</v>
      </c>
      <c r="L345" s="126">
        <v>83.3</v>
      </c>
      <c r="M345" s="126">
        <v>0</v>
      </c>
      <c r="N345" s="128">
        <v>120</v>
      </c>
      <c r="O345" s="126">
        <v>12.5</v>
      </c>
      <c r="P345" s="126">
        <v>10</v>
      </c>
      <c r="Q345" s="126">
        <v>58.3</v>
      </c>
      <c r="R345" s="126">
        <v>73.3</v>
      </c>
      <c r="S345" s="126">
        <v>77.5</v>
      </c>
      <c r="T345" s="126" t="s">
        <v>133</v>
      </c>
      <c r="U345" s="128" t="s">
        <v>133</v>
      </c>
      <c r="V345" s="126" t="s">
        <v>133</v>
      </c>
      <c r="W345" s="126" t="s">
        <v>133</v>
      </c>
      <c r="X345" s="126" t="s">
        <v>133</v>
      </c>
      <c r="Y345" s="126" t="s">
        <v>133</v>
      </c>
      <c r="Z345" s="126" t="s">
        <v>133</v>
      </c>
      <c r="AA345" s="126" t="s">
        <v>133</v>
      </c>
      <c r="AB345" s="128" t="s">
        <v>133</v>
      </c>
      <c r="AC345" s="126" t="s">
        <v>133</v>
      </c>
      <c r="AD345" s="126" t="s">
        <v>133</v>
      </c>
      <c r="AE345" s="126" t="s">
        <v>133</v>
      </c>
      <c r="AF345" s="126" t="s">
        <v>133</v>
      </c>
      <c r="AG345" s="126" t="s">
        <v>133</v>
      </c>
    </row>
    <row r="346" spans="1:33" x14ac:dyDescent="0.25">
      <c r="A346" t="s">
        <v>94</v>
      </c>
      <c r="B346">
        <v>5</v>
      </c>
      <c r="C346" t="s">
        <v>38</v>
      </c>
      <c r="D346" t="s">
        <v>650</v>
      </c>
      <c r="E346" s="128">
        <v>560</v>
      </c>
      <c r="F346" s="126">
        <v>1.4000000000000001</v>
      </c>
      <c r="G346" s="128">
        <v>555</v>
      </c>
      <c r="H346" s="126">
        <v>12.9</v>
      </c>
      <c r="I346" s="126">
        <v>12</v>
      </c>
      <c r="J346" s="126">
        <v>56.100000000000009</v>
      </c>
      <c r="K346" s="126">
        <v>67.2</v>
      </c>
      <c r="L346" s="126">
        <v>75.099999999999994</v>
      </c>
      <c r="M346" s="126">
        <v>1.7000000000000002</v>
      </c>
      <c r="N346" s="128">
        <v>550</v>
      </c>
      <c r="O346" s="126">
        <v>16.5</v>
      </c>
      <c r="P346" s="126">
        <v>7.0000000000000009</v>
      </c>
      <c r="Q346" s="126">
        <v>61.5</v>
      </c>
      <c r="R346" s="126">
        <v>72.3</v>
      </c>
      <c r="S346" s="126">
        <v>76.5</v>
      </c>
      <c r="T346" s="126" t="s">
        <v>133</v>
      </c>
      <c r="U346" s="128" t="s">
        <v>133</v>
      </c>
      <c r="V346" s="126" t="s">
        <v>133</v>
      </c>
      <c r="W346" s="126" t="s">
        <v>133</v>
      </c>
      <c r="X346" s="126" t="s">
        <v>133</v>
      </c>
      <c r="Y346" s="126" t="s">
        <v>133</v>
      </c>
      <c r="Z346" s="126" t="s">
        <v>133</v>
      </c>
      <c r="AA346" s="126" t="s">
        <v>133</v>
      </c>
      <c r="AB346" s="128" t="s">
        <v>133</v>
      </c>
      <c r="AC346" s="126" t="s">
        <v>133</v>
      </c>
      <c r="AD346" s="126" t="s">
        <v>133</v>
      </c>
      <c r="AE346" s="126" t="s">
        <v>133</v>
      </c>
      <c r="AF346" s="126" t="s">
        <v>133</v>
      </c>
      <c r="AG346" s="126" t="s">
        <v>133</v>
      </c>
    </row>
    <row r="347" spans="1:33" x14ac:dyDescent="0.25">
      <c r="A347" t="s">
        <v>94</v>
      </c>
      <c r="B347">
        <v>6</v>
      </c>
      <c r="C347" t="s">
        <v>38</v>
      </c>
      <c r="D347" t="s">
        <v>651</v>
      </c>
      <c r="E347" s="128">
        <v>6420</v>
      </c>
      <c r="F347" s="126">
        <v>1.5</v>
      </c>
      <c r="G347" s="128">
        <v>6325</v>
      </c>
      <c r="H347" s="126">
        <v>7.5</v>
      </c>
      <c r="I347" s="126">
        <v>10.3</v>
      </c>
      <c r="J347" s="126">
        <v>47.300000000000004</v>
      </c>
      <c r="K347" s="126">
        <v>67.900000000000006</v>
      </c>
      <c r="L347" s="126">
        <v>82.2</v>
      </c>
      <c r="M347" s="126">
        <v>1.5</v>
      </c>
      <c r="N347" s="128">
        <v>6320</v>
      </c>
      <c r="O347" s="126">
        <v>10</v>
      </c>
      <c r="P347" s="126">
        <v>7.0000000000000009</v>
      </c>
      <c r="Q347" s="126">
        <v>58.699999999999996</v>
      </c>
      <c r="R347" s="126">
        <v>74.099999999999994</v>
      </c>
      <c r="S347" s="126">
        <v>83</v>
      </c>
      <c r="T347" s="126" t="s">
        <v>133</v>
      </c>
      <c r="U347" s="128" t="s">
        <v>133</v>
      </c>
      <c r="V347" s="126" t="s">
        <v>133</v>
      </c>
      <c r="W347" s="126" t="s">
        <v>133</v>
      </c>
      <c r="X347" s="126" t="s">
        <v>133</v>
      </c>
      <c r="Y347" s="126" t="s">
        <v>133</v>
      </c>
      <c r="Z347" s="126" t="s">
        <v>133</v>
      </c>
      <c r="AA347" s="126" t="s">
        <v>133</v>
      </c>
      <c r="AB347" s="128" t="s">
        <v>133</v>
      </c>
      <c r="AC347" s="126" t="s">
        <v>133</v>
      </c>
      <c r="AD347" s="126" t="s">
        <v>133</v>
      </c>
      <c r="AE347" s="126" t="s">
        <v>133</v>
      </c>
      <c r="AF347" s="126" t="s">
        <v>133</v>
      </c>
      <c r="AG347" s="126" t="s">
        <v>133</v>
      </c>
    </row>
    <row r="348" spans="1:33" x14ac:dyDescent="0.25">
      <c r="A348" t="s">
        <v>94</v>
      </c>
      <c r="B348">
        <v>7</v>
      </c>
      <c r="C348" t="s">
        <v>38</v>
      </c>
      <c r="D348" t="s">
        <v>652</v>
      </c>
      <c r="E348" s="128">
        <v>2935</v>
      </c>
      <c r="F348" s="126">
        <v>1.6</v>
      </c>
      <c r="G348" s="128">
        <v>2885</v>
      </c>
      <c r="H348" s="126">
        <v>6.6000000000000005</v>
      </c>
      <c r="I348" s="126">
        <v>8.6000000000000014</v>
      </c>
      <c r="J348" s="126">
        <v>57.100000000000009</v>
      </c>
      <c r="K348" s="126">
        <v>72.8</v>
      </c>
      <c r="L348" s="126">
        <v>84.8</v>
      </c>
      <c r="M348" s="126">
        <v>2.2999999999999998</v>
      </c>
      <c r="N348" s="128">
        <v>2865</v>
      </c>
      <c r="O348" s="126">
        <v>9.5</v>
      </c>
      <c r="P348" s="126">
        <v>6.9</v>
      </c>
      <c r="Q348" s="126">
        <v>68.5</v>
      </c>
      <c r="R348" s="126">
        <v>78.100000000000009</v>
      </c>
      <c r="S348" s="126">
        <v>83.6</v>
      </c>
      <c r="T348" s="126" t="s">
        <v>133</v>
      </c>
      <c r="U348" s="128" t="s">
        <v>133</v>
      </c>
      <c r="V348" s="126" t="s">
        <v>133</v>
      </c>
      <c r="W348" s="126" t="s">
        <v>133</v>
      </c>
      <c r="X348" s="126" t="s">
        <v>133</v>
      </c>
      <c r="Y348" s="126" t="s">
        <v>133</v>
      </c>
      <c r="Z348" s="126" t="s">
        <v>133</v>
      </c>
      <c r="AA348" s="126" t="s">
        <v>133</v>
      </c>
      <c r="AB348" s="128" t="s">
        <v>133</v>
      </c>
      <c r="AC348" s="126" t="s">
        <v>133</v>
      </c>
      <c r="AD348" s="126" t="s">
        <v>133</v>
      </c>
      <c r="AE348" s="126" t="s">
        <v>133</v>
      </c>
      <c r="AF348" s="126" t="s">
        <v>133</v>
      </c>
      <c r="AG348" s="126" t="s">
        <v>133</v>
      </c>
    </row>
    <row r="349" spans="1:33" x14ac:dyDescent="0.25">
      <c r="A349" t="s">
        <v>94</v>
      </c>
      <c r="B349">
        <v>8</v>
      </c>
      <c r="C349" t="s">
        <v>38</v>
      </c>
      <c r="D349" t="s">
        <v>653</v>
      </c>
      <c r="E349" s="128">
        <v>7830</v>
      </c>
      <c r="F349" s="126">
        <v>2.8000000000000003</v>
      </c>
      <c r="G349" s="128">
        <v>7610</v>
      </c>
      <c r="H349" s="126">
        <v>7.8</v>
      </c>
      <c r="I349" s="126">
        <v>14.200000000000001</v>
      </c>
      <c r="J349" s="126">
        <v>67.400000000000006</v>
      </c>
      <c r="K349" s="126">
        <v>73.900000000000006</v>
      </c>
      <c r="L349" s="126">
        <v>78</v>
      </c>
      <c r="M349" s="126">
        <v>3</v>
      </c>
      <c r="N349" s="128">
        <v>7600</v>
      </c>
      <c r="O349" s="126">
        <v>11.5</v>
      </c>
      <c r="P349" s="126">
        <v>9.9</v>
      </c>
      <c r="Q349" s="126">
        <v>73</v>
      </c>
      <c r="R349" s="126">
        <v>76.8</v>
      </c>
      <c r="S349" s="126">
        <v>78.600000000000009</v>
      </c>
      <c r="T349" s="126" t="s">
        <v>133</v>
      </c>
      <c r="U349" s="128" t="s">
        <v>133</v>
      </c>
      <c r="V349" s="126" t="s">
        <v>133</v>
      </c>
      <c r="W349" s="126" t="s">
        <v>133</v>
      </c>
      <c r="X349" s="126" t="s">
        <v>133</v>
      </c>
      <c r="Y349" s="126" t="s">
        <v>133</v>
      </c>
      <c r="Z349" s="126" t="s">
        <v>133</v>
      </c>
      <c r="AA349" s="126" t="s">
        <v>133</v>
      </c>
      <c r="AB349" s="128" t="s">
        <v>133</v>
      </c>
      <c r="AC349" s="126" t="s">
        <v>133</v>
      </c>
      <c r="AD349" s="126" t="s">
        <v>133</v>
      </c>
      <c r="AE349" s="126" t="s">
        <v>133</v>
      </c>
      <c r="AF349" s="126" t="s">
        <v>133</v>
      </c>
      <c r="AG349" s="126" t="s">
        <v>133</v>
      </c>
    </row>
    <row r="350" spans="1:33" x14ac:dyDescent="0.25">
      <c r="A350" t="s">
        <v>94</v>
      </c>
      <c r="B350">
        <v>9</v>
      </c>
      <c r="C350" t="s">
        <v>38</v>
      </c>
      <c r="D350" t="s">
        <v>654</v>
      </c>
      <c r="E350" s="128">
        <v>10315</v>
      </c>
      <c r="F350" s="126">
        <v>2.6</v>
      </c>
      <c r="G350" s="128">
        <v>10050</v>
      </c>
      <c r="H350" s="126">
        <v>8.1</v>
      </c>
      <c r="I350" s="126">
        <v>10.4</v>
      </c>
      <c r="J350" s="126">
        <v>63.1</v>
      </c>
      <c r="K350" s="126">
        <v>74.400000000000006</v>
      </c>
      <c r="L350" s="126">
        <v>81.5</v>
      </c>
      <c r="M350" s="126">
        <v>2.9000000000000004</v>
      </c>
      <c r="N350" s="128">
        <v>10020</v>
      </c>
      <c r="O350" s="126">
        <v>11.8</v>
      </c>
      <c r="P350" s="126">
        <v>7.7</v>
      </c>
      <c r="Q350" s="126">
        <v>69.600000000000009</v>
      </c>
      <c r="R350" s="126">
        <v>77.100000000000009</v>
      </c>
      <c r="S350" s="126">
        <v>80.5</v>
      </c>
      <c r="T350" s="126" t="s">
        <v>133</v>
      </c>
      <c r="U350" s="128" t="s">
        <v>133</v>
      </c>
      <c r="V350" s="126" t="s">
        <v>133</v>
      </c>
      <c r="W350" s="126" t="s">
        <v>133</v>
      </c>
      <c r="X350" s="126" t="s">
        <v>133</v>
      </c>
      <c r="Y350" s="126" t="s">
        <v>133</v>
      </c>
      <c r="Z350" s="126" t="s">
        <v>133</v>
      </c>
      <c r="AA350" s="126" t="s">
        <v>133</v>
      </c>
      <c r="AB350" s="128" t="s">
        <v>133</v>
      </c>
      <c r="AC350" s="126" t="s">
        <v>133</v>
      </c>
      <c r="AD350" s="126" t="s">
        <v>133</v>
      </c>
      <c r="AE350" s="126" t="s">
        <v>133</v>
      </c>
      <c r="AF350" s="126" t="s">
        <v>133</v>
      </c>
      <c r="AG350" s="126" t="s">
        <v>133</v>
      </c>
    </row>
    <row r="351" spans="1:33" x14ac:dyDescent="0.25">
      <c r="A351" t="s">
        <v>94</v>
      </c>
      <c r="B351" t="s">
        <v>28</v>
      </c>
      <c r="C351" t="s">
        <v>38</v>
      </c>
      <c r="D351" t="s">
        <v>655</v>
      </c>
      <c r="E351" s="128">
        <v>5415</v>
      </c>
      <c r="F351" s="126">
        <v>2.9000000000000004</v>
      </c>
      <c r="G351" s="128">
        <v>5255</v>
      </c>
      <c r="H351" s="126">
        <v>8.7999999999999989</v>
      </c>
      <c r="I351" s="126">
        <v>11.8</v>
      </c>
      <c r="J351" s="126">
        <v>61.5</v>
      </c>
      <c r="K351" s="126">
        <v>70.8</v>
      </c>
      <c r="L351" s="126">
        <v>79.400000000000006</v>
      </c>
      <c r="M351" s="126">
        <v>3.1</v>
      </c>
      <c r="N351" s="128">
        <v>5245</v>
      </c>
      <c r="O351" s="126">
        <v>12</v>
      </c>
      <c r="P351" s="126">
        <v>7.1000000000000005</v>
      </c>
      <c r="Q351" s="126">
        <v>63.6</v>
      </c>
      <c r="R351" s="126">
        <v>75.2</v>
      </c>
      <c r="S351" s="126">
        <v>80.900000000000006</v>
      </c>
      <c r="T351" s="126" t="s">
        <v>133</v>
      </c>
      <c r="U351" s="128" t="s">
        <v>133</v>
      </c>
      <c r="V351" s="126" t="s">
        <v>133</v>
      </c>
      <c r="W351" s="126" t="s">
        <v>133</v>
      </c>
      <c r="X351" s="126" t="s">
        <v>133</v>
      </c>
      <c r="Y351" s="126" t="s">
        <v>133</v>
      </c>
      <c r="Z351" s="126" t="s">
        <v>133</v>
      </c>
      <c r="AA351" s="126" t="s">
        <v>133</v>
      </c>
      <c r="AB351" s="128" t="s">
        <v>133</v>
      </c>
      <c r="AC351" s="126" t="s">
        <v>133</v>
      </c>
      <c r="AD351" s="126" t="s">
        <v>133</v>
      </c>
      <c r="AE351" s="126" t="s">
        <v>133</v>
      </c>
      <c r="AF351" s="126" t="s">
        <v>133</v>
      </c>
      <c r="AG351" s="126" t="s">
        <v>133</v>
      </c>
    </row>
    <row r="352" spans="1:33" x14ac:dyDescent="0.25">
      <c r="A352" t="s">
        <v>94</v>
      </c>
      <c r="B352" t="s">
        <v>29</v>
      </c>
      <c r="C352" t="s">
        <v>38</v>
      </c>
      <c r="D352" t="s">
        <v>656</v>
      </c>
      <c r="E352" s="128">
        <v>6670</v>
      </c>
      <c r="F352" s="126">
        <v>2.7</v>
      </c>
      <c r="G352" s="128">
        <v>6490</v>
      </c>
      <c r="H352" s="126">
        <v>7.5</v>
      </c>
      <c r="I352" s="126">
        <v>13.600000000000001</v>
      </c>
      <c r="J352" s="126">
        <v>54.800000000000004</v>
      </c>
      <c r="K352" s="126">
        <v>69.100000000000009</v>
      </c>
      <c r="L352" s="126">
        <v>78.900000000000006</v>
      </c>
      <c r="M352" s="126">
        <v>2.9000000000000004</v>
      </c>
      <c r="N352" s="128">
        <v>6475</v>
      </c>
      <c r="O352" s="126">
        <v>11.600000000000001</v>
      </c>
      <c r="P352" s="126">
        <v>10.3</v>
      </c>
      <c r="Q352" s="126">
        <v>65.600000000000009</v>
      </c>
      <c r="R352" s="126">
        <v>74.099999999999994</v>
      </c>
      <c r="S352" s="126">
        <v>78.100000000000009</v>
      </c>
      <c r="T352" s="126" t="s">
        <v>133</v>
      </c>
      <c r="U352" s="128" t="s">
        <v>133</v>
      </c>
      <c r="V352" s="126" t="s">
        <v>133</v>
      </c>
      <c r="W352" s="126" t="s">
        <v>133</v>
      </c>
      <c r="X352" s="126" t="s">
        <v>133</v>
      </c>
      <c r="Y352" s="126" t="s">
        <v>133</v>
      </c>
      <c r="Z352" s="126" t="s">
        <v>133</v>
      </c>
      <c r="AA352" s="126" t="s">
        <v>133</v>
      </c>
      <c r="AB352" s="128" t="s">
        <v>133</v>
      </c>
      <c r="AC352" s="126" t="s">
        <v>133</v>
      </c>
      <c r="AD352" s="126" t="s">
        <v>133</v>
      </c>
      <c r="AE352" s="126" t="s">
        <v>133</v>
      </c>
      <c r="AF352" s="126" t="s">
        <v>133</v>
      </c>
      <c r="AG352" s="126" t="s">
        <v>133</v>
      </c>
    </row>
    <row r="353" spans="1:33" x14ac:dyDescent="0.25">
      <c r="A353" t="s">
        <v>94</v>
      </c>
      <c r="B353" t="s">
        <v>30</v>
      </c>
      <c r="C353" t="s">
        <v>38</v>
      </c>
      <c r="D353" t="s">
        <v>657</v>
      </c>
      <c r="E353" s="128">
        <v>4165</v>
      </c>
      <c r="F353" s="126">
        <v>2.1999999999999997</v>
      </c>
      <c r="G353" s="128">
        <v>4075</v>
      </c>
      <c r="H353" s="126">
        <v>8.2000000000000011</v>
      </c>
      <c r="I353" s="126">
        <v>16</v>
      </c>
      <c r="J353" s="126">
        <v>50.3</v>
      </c>
      <c r="K353" s="126">
        <v>65.400000000000006</v>
      </c>
      <c r="L353" s="126">
        <v>75.8</v>
      </c>
      <c r="M353" s="126">
        <v>2.5</v>
      </c>
      <c r="N353" s="128">
        <v>4060</v>
      </c>
      <c r="O353" s="126">
        <v>12.3</v>
      </c>
      <c r="P353" s="126">
        <v>10.8</v>
      </c>
      <c r="Q353" s="126">
        <v>67.5</v>
      </c>
      <c r="R353" s="126">
        <v>73.7</v>
      </c>
      <c r="S353" s="126">
        <v>76.900000000000006</v>
      </c>
      <c r="T353" s="126" t="s">
        <v>133</v>
      </c>
      <c r="U353" s="128" t="s">
        <v>133</v>
      </c>
      <c r="V353" s="126" t="s">
        <v>133</v>
      </c>
      <c r="W353" s="126" t="s">
        <v>133</v>
      </c>
      <c r="X353" s="126" t="s">
        <v>133</v>
      </c>
      <c r="Y353" s="126" t="s">
        <v>133</v>
      </c>
      <c r="Z353" s="126" t="s">
        <v>133</v>
      </c>
      <c r="AA353" s="126" t="s">
        <v>133</v>
      </c>
      <c r="AB353" s="128" t="s">
        <v>133</v>
      </c>
      <c r="AC353" s="126" t="s">
        <v>133</v>
      </c>
      <c r="AD353" s="126" t="s">
        <v>133</v>
      </c>
      <c r="AE353" s="126" t="s">
        <v>133</v>
      </c>
      <c r="AF353" s="126" t="s">
        <v>133</v>
      </c>
      <c r="AG353" s="126" t="s">
        <v>133</v>
      </c>
    </row>
    <row r="354" spans="1:33" x14ac:dyDescent="0.25">
      <c r="A354" t="s">
        <v>94</v>
      </c>
      <c r="B354" t="s">
        <v>31</v>
      </c>
      <c r="C354" t="s">
        <v>38</v>
      </c>
      <c r="D354" t="s">
        <v>658</v>
      </c>
      <c r="E354" s="128">
        <v>14850</v>
      </c>
      <c r="F354" s="126">
        <v>3.3000000000000003</v>
      </c>
      <c r="G354" s="128">
        <v>14355</v>
      </c>
      <c r="H354" s="126">
        <v>8.5</v>
      </c>
      <c r="I354" s="126">
        <v>14.400000000000002</v>
      </c>
      <c r="J354" s="126">
        <v>67</v>
      </c>
      <c r="K354" s="126">
        <v>72.7</v>
      </c>
      <c r="L354" s="126">
        <v>77.100000000000009</v>
      </c>
      <c r="M354" s="126">
        <v>3.6000000000000005</v>
      </c>
      <c r="N354" s="128">
        <v>14315</v>
      </c>
      <c r="O354" s="126">
        <v>13</v>
      </c>
      <c r="P354" s="126">
        <v>9.9</v>
      </c>
      <c r="Q354" s="126">
        <v>72.7</v>
      </c>
      <c r="R354" s="126">
        <v>75.7</v>
      </c>
      <c r="S354" s="126">
        <v>77.100000000000009</v>
      </c>
      <c r="T354" s="126" t="s">
        <v>133</v>
      </c>
      <c r="U354" s="128" t="s">
        <v>133</v>
      </c>
      <c r="V354" s="126" t="s">
        <v>133</v>
      </c>
      <c r="W354" s="126" t="s">
        <v>133</v>
      </c>
      <c r="X354" s="126" t="s">
        <v>133</v>
      </c>
      <c r="Y354" s="126" t="s">
        <v>133</v>
      </c>
      <c r="Z354" s="126" t="s">
        <v>133</v>
      </c>
      <c r="AA354" s="126" t="s">
        <v>133</v>
      </c>
      <c r="AB354" s="128" t="s">
        <v>133</v>
      </c>
      <c r="AC354" s="126" t="s">
        <v>133</v>
      </c>
      <c r="AD354" s="126" t="s">
        <v>133</v>
      </c>
      <c r="AE354" s="126" t="s">
        <v>133</v>
      </c>
      <c r="AF354" s="126" t="s">
        <v>133</v>
      </c>
      <c r="AG354" s="126" t="s">
        <v>133</v>
      </c>
    </row>
    <row r="355" spans="1:33" x14ac:dyDescent="0.25">
      <c r="A355" t="s">
        <v>94</v>
      </c>
      <c r="B355" t="s">
        <v>32</v>
      </c>
      <c r="C355" t="s">
        <v>38</v>
      </c>
      <c r="D355" t="s">
        <v>659</v>
      </c>
      <c r="E355" s="128">
        <v>3840</v>
      </c>
      <c r="F355" s="126">
        <v>3.5000000000000004</v>
      </c>
      <c r="G355" s="128">
        <v>3705</v>
      </c>
      <c r="H355" s="126">
        <v>7.3</v>
      </c>
      <c r="I355" s="126">
        <v>20.200000000000003</v>
      </c>
      <c r="J355" s="126">
        <v>64.3</v>
      </c>
      <c r="K355" s="126">
        <v>68.800000000000011</v>
      </c>
      <c r="L355" s="126">
        <v>72.5</v>
      </c>
      <c r="M355" s="126">
        <v>3.6000000000000005</v>
      </c>
      <c r="N355" s="128">
        <v>3700</v>
      </c>
      <c r="O355" s="126">
        <v>12.4</v>
      </c>
      <c r="P355" s="126">
        <v>13.5</v>
      </c>
      <c r="Q355" s="126">
        <v>69.5</v>
      </c>
      <c r="R355" s="126">
        <v>72.399999999999991</v>
      </c>
      <c r="S355" s="126">
        <v>74.099999999999994</v>
      </c>
      <c r="T355" s="126" t="s">
        <v>133</v>
      </c>
      <c r="U355" s="128" t="s">
        <v>133</v>
      </c>
      <c r="V355" s="126" t="s">
        <v>133</v>
      </c>
      <c r="W355" s="126" t="s">
        <v>133</v>
      </c>
      <c r="X355" s="126" t="s">
        <v>133</v>
      </c>
      <c r="Y355" s="126" t="s">
        <v>133</v>
      </c>
      <c r="Z355" s="126" t="s">
        <v>133</v>
      </c>
      <c r="AA355" s="126" t="s">
        <v>133</v>
      </c>
      <c r="AB355" s="128" t="s">
        <v>133</v>
      </c>
      <c r="AC355" s="126" t="s">
        <v>133</v>
      </c>
      <c r="AD355" s="126" t="s">
        <v>133</v>
      </c>
      <c r="AE355" s="126" t="s">
        <v>133</v>
      </c>
      <c r="AF355" s="126" t="s">
        <v>133</v>
      </c>
      <c r="AG355" s="126" t="s">
        <v>133</v>
      </c>
    </row>
    <row r="356" spans="1:33" x14ac:dyDescent="0.25">
      <c r="A356" t="s">
        <v>94</v>
      </c>
      <c r="B356" t="s">
        <v>27</v>
      </c>
      <c r="C356" t="s">
        <v>38</v>
      </c>
      <c r="D356" t="s">
        <v>660</v>
      </c>
      <c r="E356" s="128">
        <v>4890</v>
      </c>
      <c r="F356" s="126">
        <v>1.9</v>
      </c>
      <c r="G356" s="128">
        <v>4795</v>
      </c>
      <c r="H356" s="126">
        <v>10.5</v>
      </c>
      <c r="I356" s="126">
        <v>16.600000000000001</v>
      </c>
      <c r="J356" s="126">
        <v>46.2</v>
      </c>
      <c r="K356" s="126">
        <v>60.699999999999996</v>
      </c>
      <c r="L356" s="126">
        <v>72.899999999999991</v>
      </c>
      <c r="M356" s="126">
        <v>2.1999999999999997</v>
      </c>
      <c r="N356" s="128">
        <v>4785</v>
      </c>
      <c r="O356" s="126">
        <v>15.6</v>
      </c>
      <c r="P356" s="126">
        <v>11.5</v>
      </c>
      <c r="Q356" s="126">
        <v>58.9</v>
      </c>
      <c r="R356" s="126">
        <v>68</v>
      </c>
      <c r="S356" s="126">
        <v>73</v>
      </c>
      <c r="T356" s="126" t="s">
        <v>133</v>
      </c>
      <c r="U356" s="128" t="s">
        <v>133</v>
      </c>
      <c r="V356" s="126" t="s">
        <v>133</v>
      </c>
      <c r="W356" s="126" t="s">
        <v>133</v>
      </c>
      <c r="X356" s="126" t="s">
        <v>133</v>
      </c>
      <c r="Y356" s="126" t="s">
        <v>133</v>
      </c>
      <c r="Z356" s="126" t="s">
        <v>133</v>
      </c>
      <c r="AA356" s="126" t="s">
        <v>133</v>
      </c>
      <c r="AB356" s="128" t="s">
        <v>133</v>
      </c>
      <c r="AC356" s="126" t="s">
        <v>133</v>
      </c>
      <c r="AD356" s="126" t="s">
        <v>133</v>
      </c>
      <c r="AE356" s="126" t="s">
        <v>133</v>
      </c>
      <c r="AF356" s="126" t="s">
        <v>133</v>
      </c>
      <c r="AG356" s="126" t="s">
        <v>133</v>
      </c>
    </row>
    <row r="357" spans="1:33" x14ac:dyDescent="0.25">
      <c r="A357" t="s">
        <v>94</v>
      </c>
      <c r="B357" t="s">
        <v>33</v>
      </c>
      <c r="C357" t="s">
        <v>38</v>
      </c>
      <c r="D357" t="s">
        <v>661</v>
      </c>
      <c r="E357" s="128">
        <v>6440</v>
      </c>
      <c r="F357" s="126">
        <v>2.6</v>
      </c>
      <c r="G357" s="128">
        <v>6275</v>
      </c>
      <c r="H357" s="126">
        <v>8.6000000000000014</v>
      </c>
      <c r="I357" s="126">
        <v>13.100000000000001</v>
      </c>
      <c r="J357" s="126">
        <v>47.7</v>
      </c>
      <c r="K357" s="126">
        <v>64.3</v>
      </c>
      <c r="L357" s="126">
        <v>78.3</v>
      </c>
      <c r="M357" s="126">
        <v>2.9000000000000004</v>
      </c>
      <c r="N357" s="128">
        <v>6255</v>
      </c>
      <c r="O357" s="126">
        <v>12.4</v>
      </c>
      <c r="P357" s="126">
        <v>10.200000000000001</v>
      </c>
      <c r="Q357" s="126">
        <v>62.2</v>
      </c>
      <c r="R357" s="126">
        <v>72.2</v>
      </c>
      <c r="S357" s="126">
        <v>77.400000000000006</v>
      </c>
      <c r="T357" s="126" t="s">
        <v>133</v>
      </c>
      <c r="U357" s="128" t="s">
        <v>133</v>
      </c>
      <c r="V357" s="126" t="s">
        <v>133</v>
      </c>
      <c r="W357" s="126" t="s">
        <v>133</v>
      </c>
      <c r="X357" s="126" t="s">
        <v>133</v>
      </c>
      <c r="Y357" s="126" t="s">
        <v>133</v>
      </c>
      <c r="Z357" s="126" t="s">
        <v>133</v>
      </c>
      <c r="AA357" s="126" t="s">
        <v>133</v>
      </c>
      <c r="AB357" s="128" t="s">
        <v>133</v>
      </c>
      <c r="AC357" s="126" t="s">
        <v>133</v>
      </c>
      <c r="AD357" s="126" t="s">
        <v>133</v>
      </c>
      <c r="AE357" s="126" t="s">
        <v>133</v>
      </c>
      <c r="AF357" s="126" t="s">
        <v>133</v>
      </c>
      <c r="AG357" s="126" t="s">
        <v>133</v>
      </c>
    </row>
    <row r="358" spans="1:33" x14ac:dyDescent="0.25">
      <c r="A358" t="s">
        <v>94</v>
      </c>
      <c r="B358" t="s">
        <v>34</v>
      </c>
      <c r="C358" t="s">
        <v>38</v>
      </c>
      <c r="D358" t="s">
        <v>662</v>
      </c>
      <c r="E358" s="128">
        <v>11690</v>
      </c>
      <c r="F358" s="126">
        <v>2.8000000000000003</v>
      </c>
      <c r="G358" s="128">
        <v>11365</v>
      </c>
      <c r="H358" s="126">
        <v>10</v>
      </c>
      <c r="I358" s="126">
        <v>21.3</v>
      </c>
      <c r="J358" s="126">
        <v>58.099999999999994</v>
      </c>
      <c r="K358" s="126">
        <v>64</v>
      </c>
      <c r="L358" s="126">
        <v>68.7</v>
      </c>
      <c r="M358" s="126">
        <v>2.8000000000000003</v>
      </c>
      <c r="N358" s="128">
        <v>11360</v>
      </c>
      <c r="O358" s="126">
        <v>15.6</v>
      </c>
      <c r="P358" s="126">
        <v>15.5</v>
      </c>
      <c r="Q358" s="126">
        <v>62.8</v>
      </c>
      <c r="R358" s="126">
        <v>66.600000000000009</v>
      </c>
      <c r="S358" s="126">
        <v>68.900000000000006</v>
      </c>
      <c r="T358" s="126" t="s">
        <v>133</v>
      </c>
      <c r="U358" s="128" t="s">
        <v>133</v>
      </c>
      <c r="V358" s="126" t="s">
        <v>133</v>
      </c>
      <c r="W358" s="126" t="s">
        <v>133</v>
      </c>
      <c r="X358" s="126" t="s">
        <v>133</v>
      </c>
      <c r="Y358" s="126" t="s">
        <v>133</v>
      </c>
      <c r="Z358" s="126" t="s">
        <v>133</v>
      </c>
      <c r="AA358" s="126" t="s">
        <v>133</v>
      </c>
      <c r="AB358" s="128" t="s">
        <v>133</v>
      </c>
      <c r="AC358" s="126" t="s">
        <v>133</v>
      </c>
      <c r="AD358" s="126" t="s">
        <v>133</v>
      </c>
      <c r="AE358" s="126" t="s">
        <v>133</v>
      </c>
      <c r="AF358" s="126" t="s">
        <v>133</v>
      </c>
      <c r="AG358" s="126" t="s">
        <v>133</v>
      </c>
    </row>
    <row r="359" spans="1:33" x14ac:dyDescent="0.25">
      <c r="A359" t="s">
        <v>94</v>
      </c>
      <c r="B359" t="s">
        <v>35</v>
      </c>
      <c r="C359" t="s">
        <v>38</v>
      </c>
      <c r="D359" t="s">
        <v>663</v>
      </c>
      <c r="E359" s="128">
        <v>1725</v>
      </c>
      <c r="F359" s="126">
        <v>2</v>
      </c>
      <c r="G359" s="128">
        <v>1690</v>
      </c>
      <c r="H359" s="126">
        <v>6.5</v>
      </c>
      <c r="I359" s="126">
        <v>9.7000000000000011</v>
      </c>
      <c r="J359" s="126">
        <v>66.8</v>
      </c>
      <c r="K359" s="126">
        <v>79.100000000000009</v>
      </c>
      <c r="L359" s="126">
        <v>83.8</v>
      </c>
      <c r="M359" s="126">
        <v>2.1</v>
      </c>
      <c r="N359" s="128">
        <v>1685</v>
      </c>
      <c r="O359" s="126">
        <v>10.8</v>
      </c>
      <c r="P359" s="126">
        <v>8.1</v>
      </c>
      <c r="Q359" s="126">
        <v>71</v>
      </c>
      <c r="R359" s="126">
        <v>78.600000000000009</v>
      </c>
      <c r="S359" s="126">
        <v>81.100000000000009</v>
      </c>
      <c r="T359" s="126" t="s">
        <v>133</v>
      </c>
      <c r="U359" s="128" t="s">
        <v>133</v>
      </c>
      <c r="V359" s="126" t="s">
        <v>133</v>
      </c>
      <c r="W359" s="126" t="s">
        <v>133</v>
      </c>
      <c r="X359" s="126" t="s">
        <v>133</v>
      </c>
      <c r="Y359" s="126" t="s">
        <v>133</v>
      </c>
      <c r="Z359" s="126" t="s">
        <v>133</v>
      </c>
      <c r="AA359" s="126" t="s">
        <v>133</v>
      </c>
      <c r="AB359" s="128" t="s">
        <v>133</v>
      </c>
      <c r="AC359" s="126" t="s">
        <v>133</v>
      </c>
      <c r="AD359" s="126" t="s">
        <v>133</v>
      </c>
      <c r="AE359" s="126" t="s">
        <v>133</v>
      </c>
      <c r="AF359" s="126" t="s">
        <v>133</v>
      </c>
      <c r="AG359" s="126" t="s">
        <v>133</v>
      </c>
    </row>
    <row r="360" spans="1:33" x14ac:dyDescent="0.25">
      <c r="A360" t="s">
        <v>94</v>
      </c>
      <c r="B360" t="s">
        <v>36</v>
      </c>
      <c r="C360" t="s">
        <v>38</v>
      </c>
      <c r="D360" t="s">
        <v>664</v>
      </c>
      <c r="E360" s="128">
        <v>1750</v>
      </c>
      <c r="F360" s="126">
        <v>2.8000000000000003</v>
      </c>
      <c r="G360" s="128">
        <v>1700</v>
      </c>
      <c r="H360" s="126">
        <v>11.3</v>
      </c>
      <c r="I360" s="126">
        <v>7.0000000000000009</v>
      </c>
      <c r="J360" s="126">
        <v>46.2</v>
      </c>
      <c r="K360" s="126">
        <v>69.900000000000006</v>
      </c>
      <c r="L360" s="126">
        <v>81.600000000000009</v>
      </c>
      <c r="M360" s="126">
        <v>3.6000000000000005</v>
      </c>
      <c r="N360" s="128">
        <v>1685</v>
      </c>
      <c r="O360" s="126">
        <v>15.8</v>
      </c>
      <c r="P360" s="126">
        <v>8.4</v>
      </c>
      <c r="Q360" s="126">
        <v>60.199999999999996</v>
      </c>
      <c r="R360" s="126">
        <v>70.2</v>
      </c>
      <c r="S360" s="126">
        <v>75.900000000000006</v>
      </c>
      <c r="T360" s="126" t="s">
        <v>133</v>
      </c>
      <c r="U360" s="128" t="s">
        <v>133</v>
      </c>
      <c r="V360" s="126" t="s">
        <v>133</v>
      </c>
      <c r="W360" s="126" t="s">
        <v>133</v>
      </c>
      <c r="X360" s="126" t="s">
        <v>133</v>
      </c>
      <c r="Y360" s="126" t="s">
        <v>133</v>
      </c>
      <c r="Z360" s="126" t="s">
        <v>133</v>
      </c>
      <c r="AA360" s="126" t="s">
        <v>133</v>
      </c>
      <c r="AB360" s="128" t="s">
        <v>133</v>
      </c>
      <c r="AC360" s="126" t="s">
        <v>133</v>
      </c>
      <c r="AD360" s="126" t="s">
        <v>133</v>
      </c>
      <c r="AE360" s="126" t="s">
        <v>133</v>
      </c>
      <c r="AF360" s="126" t="s">
        <v>133</v>
      </c>
      <c r="AG360" s="126" t="s">
        <v>133</v>
      </c>
    </row>
    <row r="361" spans="1:33" x14ac:dyDescent="0.25">
      <c r="A361" t="s">
        <v>94</v>
      </c>
      <c r="B361" t="s">
        <v>37</v>
      </c>
      <c r="C361" t="s">
        <v>38</v>
      </c>
      <c r="D361" t="s">
        <v>665</v>
      </c>
      <c r="E361" s="128">
        <v>3285</v>
      </c>
      <c r="F361" s="126">
        <v>2.6</v>
      </c>
      <c r="G361" s="128">
        <v>3200</v>
      </c>
      <c r="H361" s="126">
        <v>7.3999999999999995</v>
      </c>
      <c r="I361" s="126">
        <v>12.1</v>
      </c>
      <c r="J361" s="126">
        <v>63.2</v>
      </c>
      <c r="K361" s="126">
        <v>73.099999999999994</v>
      </c>
      <c r="L361" s="126">
        <v>80.5</v>
      </c>
      <c r="M361" s="126">
        <v>2.8000000000000003</v>
      </c>
      <c r="N361" s="128">
        <v>3190</v>
      </c>
      <c r="O361" s="126">
        <v>10.9</v>
      </c>
      <c r="P361" s="126">
        <v>8.1</v>
      </c>
      <c r="Q361" s="126">
        <v>75.099999999999994</v>
      </c>
      <c r="R361" s="126">
        <v>78.600000000000009</v>
      </c>
      <c r="S361" s="126">
        <v>81</v>
      </c>
      <c r="T361" s="126" t="s">
        <v>133</v>
      </c>
      <c r="U361" s="128" t="s">
        <v>133</v>
      </c>
      <c r="V361" s="126" t="s">
        <v>133</v>
      </c>
      <c r="W361" s="126" t="s">
        <v>133</v>
      </c>
      <c r="X361" s="126" t="s">
        <v>133</v>
      </c>
      <c r="Y361" s="126" t="s">
        <v>133</v>
      </c>
      <c r="Z361" s="126" t="s">
        <v>133</v>
      </c>
      <c r="AA361" s="126" t="s">
        <v>133</v>
      </c>
      <c r="AB361" s="128" t="s">
        <v>133</v>
      </c>
      <c r="AC361" s="126" t="s">
        <v>133</v>
      </c>
      <c r="AD361" s="126" t="s">
        <v>133</v>
      </c>
      <c r="AE361" s="126" t="s">
        <v>133</v>
      </c>
      <c r="AF361" s="126" t="s">
        <v>133</v>
      </c>
      <c r="AG361" s="126" t="s">
        <v>133</v>
      </c>
    </row>
    <row r="362" spans="1:33" x14ac:dyDescent="0.25">
      <c r="A362" t="s">
        <v>93</v>
      </c>
      <c r="B362">
        <v>1</v>
      </c>
      <c r="C362" t="s">
        <v>38</v>
      </c>
      <c r="D362" t="s">
        <v>666</v>
      </c>
      <c r="E362" s="128">
        <v>3075</v>
      </c>
      <c r="F362" s="126">
        <v>1.2</v>
      </c>
      <c r="G362" s="128">
        <v>3040</v>
      </c>
      <c r="H362" s="126">
        <v>3.4000000000000004</v>
      </c>
      <c r="I362" s="126">
        <v>9.1999999999999993</v>
      </c>
      <c r="J362" s="126">
        <v>66.5</v>
      </c>
      <c r="K362" s="126">
        <v>76.7</v>
      </c>
      <c r="L362" s="126">
        <v>87.3</v>
      </c>
      <c r="M362" s="126" t="s">
        <v>133</v>
      </c>
      <c r="N362" s="128" t="s">
        <v>133</v>
      </c>
      <c r="O362" s="126" t="s">
        <v>133</v>
      </c>
      <c r="P362" s="126" t="s">
        <v>133</v>
      </c>
      <c r="Q362" s="126" t="s">
        <v>133</v>
      </c>
      <c r="R362" s="126" t="s">
        <v>133</v>
      </c>
      <c r="S362" s="126" t="s">
        <v>133</v>
      </c>
      <c r="T362" s="126" t="s">
        <v>133</v>
      </c>
      <c r="U362" s="128" t="s">
        <v>133</v>
      </c>
      <c r="V362" s="126" t="s">
        <v>133</v>
      </c>
      <c r="W362" s="126" t="s">
        <v>133</v>
      </c>
      <c r="X362" s="126" t="s">
        <v>133</v>
      </c>
      <c r="Y362" s="126" t="s">
        <v>133</v>
      </c>
      <c r="Z362" s="126" t="s">
        <v>133</v>
      </c>
      <c r="AA362" s="126" t="s">
        <v>133</v>
      </c>
      <c r="AB362" s="128" t="s">
        <v>133</v>
      </c>
      <c r="AC362" s="126" t="s">
        <v>133</v>
      </c>
      <c r="AD362" s="126" t="s">
        <v>133</v>
      </c>
      <c r="AE362" s="126" t="s">
        <v>133</v>
      </c>
      <c r="AF362" s="126" t="s">
        <v>133</v>
      </c>
      <c r="AG362" s="126" t="s">
        <v>133</v>
      </c>
    </row>
    <row r="363" spans="1:33" x14ac:dyDescent="0.25">
      <c r="A363" t="s">
        <v>93</v>
      </c>
      <c r="B363">
        <v>2</v>
      </c>
      <c r="C363" t="s">
        <v>38</v>
      </c>
      <c r="D363" t="s">
        <v>667</v>
      </c>
      <c r="E363" s="128">
        <v>5205</v>
      </c>
      <c r="F363" s="126">
        <v>2.8000000000000003</v>
      </c>
      <c r="G363" s="128">
        <v>5055</v>
      </c>
      <c r="H363" s="126">
        <v>7.3</v>
      </c>
      <c r="I363" s="126">
        <v>9</v>
      </c>
      <c r="J363" s="126">
        <v>50</v>
      </c>
      <c r="K363" s="126">
        <v>69.800000000000011</v>
      </c>
      <c r="L363" s="126">
        <v>83.7</v>
      </c>
      <c r="M363" s="126" t="s">
        <v>133</v>
      </c>
      <c r="N363" s="128" t="s">
        <v>133</v>
      </c>
      <c r="O363" s="126" t="s">
        <v>133</v>
      </c>
      <c r="P363" s="126" t="s">
        <v>133</v>
      </c>
      <c r="Q363" s="126" t="s">
        <v>133</v>
      </c>
      <c r="R363" s="126" t="s">
        <v>133</v>
      </c>
      <c r="S363" s="126" t="s">
        <v>133</v>
      </c>
      <c r="T363" s="126" t="s">
        <v>133</v>
      </c>
      <c r="U363" s="128" t="s">
        <v>133</v>
      </c>
      <c r="V363" s="126" t="s">
        <v>133</v>
      </c>
      <c r="W363" s="126" t="s">
        <v>133</v>
      </c>
      <c r="X363" s="126" t="s">
        <v>133</v>
      </c>
      <c r="Y363" s="126" t="s">
        <v>133</v>
      </c>
      <c r="Z363" s="126" t="s">
        <v>133</v>
      </c>
      <c r="AA363" s="126" t="s">
        <v>133</v>
      </c>
      <c r="AB363" s="128" t="s">
        <v>133</v>
      </c>
      <c r="AC363" s="126" t="s">
        <v>133</v>
      </c>
      <c r="AD363" s="126" t="s">
        <v>133</v>
      </c>
      <c r="AE363" s="126" t="s">
        <v>133</v>
      </c>
      <c r="AF363" s="126" t="s">
        <v>133</v>
      </c>
      <c r="AG363" s="126" t="s">
        <v>133</v>
      </c>
    </row>
    <row r="364" spans="1:33" x14ac:dyDescent="0.25">
      <c r="A364" t="s">
        <v>93</v>
      </c>
      <c r="B364">
        <v>3</v>
      </c>
      <c r="C364" t="s">
        <v>38</v>
      </c>
      <c r="D364" t="s">
        <v>668</v>
      </c>
      <c r="E364" s="128">
        <v>10530</v>
      </c>
      <c r="F364" s="126">
        <v>1.5</v>
      </c>
      <c r="G364" s="128">
        <v>10375</v>
      </c>
      <c r="H364" s="126">
        <v>7.3</v>
      </c>
      <c r="I364" s="126">
        <v>11.1</v>
      </c>
      <c r="J364" s="126">
        <v>54.900000000000006</v>
      </c>
      <c r="K364" s="126">
        <v>71</v>
      </c>
      <c r="L364" s="126">
        <v>81.7</v>
      </c>
      <c r="M364" s="126" t="s">
        <v>133</v>
      </c>
      <c r="N364" s="128" t="s">
        <v>133</v>
      </c>
      <c r="O364" s="126" t="s">
        <v>133</v>
      </c>
      <c r="P364" s="126" t="s">
        <v>133</v>
      </c>
      <c r="Q364" s="126" t="s">
        <v>133</v>
      </c>
      <c r="R364" s="126" t="s">
        <v>133</v>
      </c>
      <c r="S364" s="126" t="s">
        <v>133</v>
      </c>
      <c r="T364" s="126" t="s">
        <v>133</v>
      </c>
      <c r="U364" s="128" t="s">
        <v>133</v>
      </c>
      <c r="V364" s="126" t="s">
        <v>133</v>
      </c>
      <c r="W364" s="126" t="s">
        <v>133</v>
      </c>
      <c r="X364" s="126" t="s">
        <v>133</v>
      </c>
      <c r="Y364" s="126" t="s">
        <v>133</v>
      </c>
      <c r="Z364" s="126" t="s">
        <v>133</v>
      </c>
      <c r="AA364" s="126" t="s">
        <v>133</v>
      </c>
      <c r="AB364" s="128" t="s">
        <v>133</v>
      </c>
      <c r="AC364" s="126" t="s">
        <v>133</v>
      </c>
      <c r="AD364" s="126" t="s">
        <v>133</v>
      </c>
      <c r="AE364" s="126" t="s">
        <v>133</v>
      </c>
      <c r="AF364" s="126" t="s">
        <v>133</v>
      </c>
      <c r="AG364" s="126" t="s">
        <v>133</v>
      </c>
    </row>
    <row r="365" spans="1:33" x14ac:dyDescent="0.25">
      <c r="A365" t="s">
        <v>93</v>
      </c>
      <c r="B365">
        <v>4</v>
      </c>
      <c r="C365" t="s">
        <v>38</v>
      </c>
      <c r="D365" t="s">
        <v>669</v>
      </c>
      <c r="E365" s="128">
        <v>115</v>
      </c>
      <c r="F365" s="126">
        <v>0.90000000000000013</v>
      </c>
      <c r="G365" s="128">
        <v>115</v>
      </c>
      <c r="H365" s="126" t="s">
        <v>408</v>
      </c>
      <c r="I365" s="126" t="s">
        <v>408</v>
      </c>
      <c r="J365" s="126">
        <v>81.900000000000006</v>
      </c>
      <c r="K365" s="126">
        <v>87.1</v>
      </c>
      <c r="L365" s="126">
        <v>88.8</v>
      </c>
      <c r="M365" s="126" t="s">
        <v>133</v>
      </c>
      <c r="N365" s="128" t="s">
        <v>133</v>
      </c>
      <c r="O365" s="126" t="s">
        <v>133</v>
      </c>
      <c r="P365" s="126" t="s">
        <v>133</v>
      </c>
      <c r="Q365" s="126" t="s">
        <v>133</v>
      </c>
      <c r="R365" s="126" t="s">
        <v>133</v>
      </c>
      <c r="S365" s="126" t="s">
        <v>133</v>
      </c>
      <c r="T365" s="126" t="s">
        <v>133</v>
      </c>
      <c r="U365" s="128" t="s">
        <v>133</v>
      </c>
      <c r="V365" s="126" t="s">
        <v>133</v>
      </c>
      <c r="W365" s="126" t="s">
        <v>133</v>
      </c>
      <c r="X365" s="126" t="s">
        <v>133</v>
      </c>
      <c r="Y365" s="126" t="s">
        <v>133</v>
      </c>
      <c r="Z365" s="126" t="s">
        <v>133</v>
      </c>
      <c r="AA365" s="126" t="s">
        <v>133</v>
      </c>
      <c r="AB365" s="128" t="s">
        <v>133</v>
      </c>
      <c r="AC365" s="126" t="s">
        <v>133</v>
      </c>
      <c r="AD365" s="126" t="s">
        <v>133</v>
      </c>
      <c r="AE365" s="126" t="s">
        <v>133</v>
      </c>
      <c r="AF365" s="126" t="s">
        <v>133</v>
      </c>
      <c r="AG365" s="126" t="s">
        <v>133</v>
      </c>
    </row>
    <row r="366" spans="1:33" x14ac:dyDescent="0.25">
      <c r="A366" t="s">
        <v>93</v>
      </c>
      <c r="B366">
        <v>5</v>
      </c>
      <c r="C366" t="s">
        <v>38</v>
      </c>
      <c r="D366" t="s">
        <v>670</v>
      </c>
      <c r="E366" s="128">
        <v>610</v>
      </c>
      <c r="F366" s="126">
        <v>3.2</v>
      </c>
      <c r="G366" s="128">
        <v>590</v>
      </c>
      <c r="H366" s="126">
        <v>14.6</v>
      </c>
      <c r="I366" s="126">
        <v>13.5</v>
      </c>
      <c r="J366" s="126">
        <v>59.099999999999994</v>
      </c>
      <c r="K366" s="126">
        <v>67.900000000000006</v>
      </c>
      <c r="L366" s="126">
        <v>71.899999999999991</v>
      </c>
      <c r="M366" s="126" t="s">
        <v>133</v>
      </c>
      <c r="N366" s="128" t="s">
        <v>133</v>
      </c>
      <c r="O366" s="126" t="s">
        <v>133</v>
      </c>
      <c r="P366" s="126" t="s">
        <v>133</v>
      </c>
      <c r="Q366" s="126" t="s">
        <v>133</v>
      </c>
      <c r="R366" s="126" t="s">
        <v>133</v>
      </c>
      <c r="S366" s="126" t="s">
        <v>133</v>
      </c>
      <c r="T366" s="126" t="s">
        <v>133</v>
      </c>
      <c r="U366" s="128" t="s">
        <v>133</v>
      </c>
      <c r="V366" s="126" t="s">
        <v>133</v>
      </c>
      <c r="W366" s="126" t="s">
        <v>133</v>
      </c>
      <c r="X366" s="126" t="s">
        <v>133</v>
      </c>
      <c r="Y366" s="126" t="s">
        <v>133</v>
      </c>
      <c r="Z366" s="126" t="s">
        <v>133</v>
      </c>
      <c r="AA366" s="126" t="s">
        <v>133</v>
      </c>
      <c r="AB366" s="128" t="s">
        <v>133</v>
      </c>
      <c r="AC366" s="126" t="s">
        <v>133</v>
      </c>
      <c r="AD366" s="126" t="s">
        <v>133</v>
      </c>
      <c r="AE366" s="126" t="s">
        <v>133</v>
      </c>
      <c r="AF366" s="126" t="s">
        <v>133</v>
      </c>
      <c r="AG366" s="126" t="s">
        <v>133</v>
      </c>
    </row>
    <row r="367" spans="1:33" x14ac:dyDescent="0.25">
      <c r="A367" t="s">
        <v>93</v>
      </c>
      <c r="B367">
        <v>6</v>
      </c>
      <c r="C367" t="s">
        <v>38</v>
      </c>
      <c r="D367" t="s">
        <v>671</v>
      </c>
      <c r="E367" s="128">
        <v>6620</v>
      </c>
      <c r="F367" s="126">
        <v>1.7000000000000002</v>
      </c>
      <c r="G367" s="128">
        <v>6510</v>
      </c>
      <c r="H367" s="126">
        <v>7.2000000000000011</v>
      </c>
      <c r="I367" s="126">
        <v>9.6</v>
      </c>
      <c r="J367" s="126">
        <v>50.8</v>
      </c>
      <c r="K367" s="126">
        <v>69.7</v>
      </c>
      <c r="L367" s="126">
        <v>83.2</v>
      </c>
      <c r="M367" s="126" t="s">
        <v>133</v>
      </c>
      <c r="N367" s="128" t="s">
        <v>133</v>
      </c>
      <c r="O367" s="126" t="s">
        <v>133</v>
      </c>
      <c r="P367" s="126" t="s">
        <v>133</v>
      </c>
      <c r="Q367" s="126" t="s">
        <v>133</v>
      </c>
      <c r="R367" s="126" t="s">
        <v>133</v>
      </c>
      <c r="S367" s="126" t="s">
        <v>133</v>
      </c>
      <c r="T367" s="126" t="s">
        <v>133</v>
      </c>
      <c r="U367" s="128" t="s">
        <v>133</v>
      </c>
      <c r="V367" s="126" t="s">
        <v>133</v>
      </c>
      <c r="W367" s="126" t="s">
        <v>133</v>
      </c>
      <c r="X367" s="126" t="s">
        <v>133</v>
      </c>
      <c r="Y367" s="126" t="s">
        <v>133</v>
      </c>
      <c r="Z367" s="126" t="s">
        <v>133</v>
      </c>
      <c r="AA367" s="126" t="s">
        <v>133</v>
      </c>
      <c r="AB367" s="128" t="s">
        <v>133</v>
      </c>
      <c r="AC367" s="126" t="s">
        <v>133</v>
      </c>
      <c r="AD367" s="126" t="s">
        <v>133</v>
      </c>
      <c r="AE367" s="126" t="s">
        <v>133</v>
      </c>
      <c r="AF367" s="126" t="s">
        <v>133</v>
      </c>
      <c r="AG367" s="126" t="s">
        <v>133</v>
      </c>
    </row>
    <row r="368" spans="1:33" x14ac:dyDescent="0.25">
      <c r="A368" t="s">
        <v>93</v>
      </c>
      <c r="B368">
        <v>7</v>
      </c>
      <c r="C368" t="s">
        <v>38</v>
      </c>
      <c r="D368" t="s">
        <v>672</v>
      </c>
      <c r="E368" s="128">
        <v>3075</v>
      </c>
      <c r="F368" s="126">
        <v>1.5</v>
      </c>
      <c r="G368" s="128">
        <v>3030</v>
      </c>
      <c r="H368" s="126">
        <v>7.2000000000000011</v>
      </c>
      <c r="I368" s="126">
        <v>8</v>
      </c>
      <c r="J368" s="126">
        <v>58.5</v>
      </c>
      <c r="K368" s="126">
        <v>74.5</v>
      </c>
      <c r="L368" s="126">
        <v>84.8</v>
      </c>
      <c r="M368" s="126" t="s">
        <v>133</v>
      </c>
      <c r="N368" s="128" t="s">
        <v>133</v>
      </c>
      <c r="O368" s="126" t="s">
        <v>133</v>
      </c>
      <c r="P368" s="126" t="s">
        <v>133</v>
      </c>
      <c r="Q368" s="126" t="s">
        <v>133</v>
      </c>
      <c r="R368" s="126" t="s">
        <v>133</v>
      </c>
      <c r="S368" s="126" t="s">
        <v>133</v>
      </c>
      <c r="T368" s="126" t="s">
        <v>133</v>
      </c>
      <c r="U368" s="128" t="s">
        <v>133</v>
      </c>
      <c r="V368" s="126" t="s">
        <v>133</v>
      </c>
      <c r="W368" s="126" t="s">
        <v>133</v>
      </c>
      <c r="X368" s="126" t="s">
        <v>133</v>
      </c>
      <c r="Y368" s="126" t="s">
        <v>133</v>
      </c>
      <c r="Z368" s="126" t="s">
        <v>133</v>
      </c>
      <c r="AA368" s="126" t="s">
        <v>133</v>
      </c>
      <c r="AB368" s="128" t="s">
        <v>133</v>
      </c>
      <c r="AC368" s="126" t="s">
        <v>133</v>
      </c>
      <c r="AD368" s="126" t="s">
        <v>133</v>
      </c>
      <c r="AE368" s="126" t="s">
        <v>133</v>
      </c>
      <c r="AF368" s="126" t="s">
        <v>133</v>
      </c>
      <c r="AG368" s="126" t="s">
        <v>133</v>
      </c>
    </row>
    <row r="369" spans="1:33" x14ac:dyDescent="0.25">
      <c r="A369" t="s">
        <v>93</v>
      </c>
      <c r="B369">
        <v>8</v>
      </c>
      <c r="C369" t="s">
        <v>38</v>
      </c>
      <c r="D369" t="s">
        <v>673</v>
      </c>
      <c r="E369" s="128">
        <v>8240</v>
      </c>
      <c r="F369" s="126">
        <v>2.6</v>
      </c>
      <c r="G369" s="128">
        <v>8025</v>
      </c>
      <c r="H369" s="126">
        <v>8.7000000000000011</v>
      </c>
      <c r="I369" s="126">
        <v>12.7</v>
      </c>
      <c r="J369" s="126">
        <v>69.800000000000011</v>
      </c>
      <c r="K369" s="126">
        <v>74.900000000000006</v>
      </c>
      <c r="L369" s="126">
        <v>78.600000000000009</v>
      </c>
      <c r="M369" s="126" t="s">
        <v>133</v>
      </c>
      <c r="N369" s="128" t="s">
        <v>133</v>
      </c>
      <c r="O369" s="126" t="s">
        <v>133</v>
      </c>
      <c r="P369" s="126" t="s">
        <v>133</v>
      </c>
      <c r="Q369" s="126" t="s">
        <v>133</v>
      </c>
      <c r="R369" s="126" t="s">
        <v>133</v>
      </c>
      <c r="S369" s="126" t="s">
        <v>133</v>
      </c>
      <c r="T369" s="126" t="s">
        <v>133</v>
      </c>
      <c r="U369" s="128" t="s">
        <v>133</v>
      </c>
      <c r="V369" s="126" t="s">
        <v>133</v>
      </c>
      <c r="W369" s="126" t="s">
        <v>133</v>
      </c>
      <c r="X369" s="126" t="s">
        <v>133</v>
      </c>
      <c r="Y369" s="126" t="s">
        <v>133</v>
      </c>
      <c r="Z369" s="126" t="s">
        <v>133</v>
      </c>
      <c r="AA369" s="126" t="s">
        <v>133</v>
      </c>
      <c r="AB369" s="128" t="s">
        <v>133</v>
      </c>
      <c r="AC369" s="126" t="s">
        <v>133</v>
      </c>
      <c r="AD369" s="126" t="s">
        <v>133</v>
      </c>
      <c r="AE369" s="126" t="s">
        <v>133</v>
      </c>
      <c r="AF369" s="126" t="s">
        <v>133</v>
      </c>
      <c r="AG369" s="126" t="s">
        <v>133</v>
      </c>
    </row>
    <row r="370" spans="1:33" x14ac:dyDescent="0.25">
      <c r="A370" t="s">
        <v>93</v>
      </c>
      <c r="B370">
        <v>9</v>
      </c>
      <c r="C370" t="s">
        <v>38</v>
      </c>
      <c r="D370" t="s">
        <v>674</v>
      </c>
      <c r="E370" s="128">
        <v>10860</v>
      </c>
      <c r="F370" s="126">
        <v>2.9000000000000004</v>
      </c>
      <c r="G370" s="128">
        <v>10540</v>
      </c>
      <c r="H370" s="126">
        <v>9.3000000000000007</v>
      </c>
      <c r="I370" s="126">
        <v>9.8000000000000007</v>
      </c>
      <c r="J370" s="126">
        <v>65.900000000000006</v>
      </c>
      <c r="K370" s="126">
        <v>75.400000000000006</v>
      </c>
      <c r="L370" s="126">
        <v>80.900000000000006</v>
      </c>
      <c r="M370" s="126" t="s">
        <v>133</v>
      </c>
      <c r="N370" s="128" t="s">
        <v>133</v>
      </c>
      <c r="O370" s="126" t="s">
        <v>133</v>
      </c>
      <c r="P370" s="126" t="s">
        <v>133</v>
      </c>
      <c r="Q370" s="126" t="s">
        <v>133</v>
      </c>
      <c r="R370" s="126" t="s">
        <v>133</v>
      </c>
      <c r="S370" s="126" t="s">
        <v>133</v>
      </c>
      <c r="T370" s="126" t="s">
        <v>133</v>
      </c>
      <c r="U370" s="128" t="s">
        <v>133</v>
      </c>
      <c r="V370" s="126" t="s">
        <v>133</v>
      </c>
      <c r="W370" s="126" t="s">
        <v>133</v>
      </c>
      <c r="X370" s="126" t="s">
        <v>133</v>
      </c>
      <c r="Y370" s="126" t="s">
        <v>133</v>
      </c>
      <c r="Z370" s="126" t="s">
        <v>133</v>
      </c>
      <c r="AA370" s="126" t="s">
        <v>133</v>
      </c>
      <c r="AB370" s="128" t="s">
        <v>133</v>
      </c>
      <c r="AC370" s="126" t="s">
        <v>133</v>
      </c>
      <c r="AD370" s="126" t="s">
        <v>133</v>
      </c>
      <c r="AE370" s="126" t="s">
        <v>133</v>
      </c>
      <c r="AF370" s="126" t="s">
        <v>133</v>
      </c>
      <c r="AG370" s="126" t="s">
        <v>133</v>
      </c>
    </row>
    <row r="371" spans="1:33" x14ac:dyDescent="0.25">
      <c r="A371" t="s">
        <v>93</v>
      </c>
      <c r="B371" t="s">
        <v>28</v>
      </c>
      <c r="C371" t="s">
        <v>38</v>
      </c>
      <c r="D371" t="s">
        <v>675</v>
      </c>
      <c r="E371" s="128">
        <v>5110</v>
      </c>
      <c r="F371" s="126">
        <v>2.7</v>
      </c>
      <c r="G371" s="128">
        <v>4970</v>
      </c>
      <c r="H371" s="126">
        <v>9</v>
      </c>
      <c r="I371" s="126">
        <v>9.8000000000000007</v>
      </c>
      <c r="J371" s="126">
        <v>65</v>
      </c>
      <c r="K371" s="126">
        <v>73.400000000000006</v>
      </c>
      <c r="L371" s="126">
        <v>81.2</v>
      </c>
      <c r="M371" s="126" t="s">
        <v>133</v>
      </c>
      <c r="N371" s="128" t="s">
        <v>133</v>
      </c>
      <c r="O371" s="126" t="s">
        <v>133</v>
      </c>
      <c r="P371" s="126" t="s">
        <v>133</v>
      </c>
      <c r="Q371" s="126" t="s">
        <v>133</v>
      </c>
      <c r="R371" s="126" t="s">
        <v>133</v>
      </c>
      <c r="S371" s="126" t="s">
        <v>133</v>
      </c>
      <c r="T371" s="126" t="s">
        <v>133</v>
      </c>
      <c r="U371" s="128" t="s">
        <v>133</v>
      </c>
      <c r="V371" s="126" t="s">
        <v>133</v>
      </c>
      <c r="W371" s="126" t="s">
        <v>133</v>
      </c>
      <c r="X371" s="126" t="s">
        <v>133</v>
      </c>
      <c r="Y371" s="126" t="s">
        <v>133</v>
      </c>
      <c r="Z371" s="126" t="s">
        <v>133</v>
      </c>
      <c r="AA371" s="126" t="s">
        <v>133</v>
      </c>
      <c r="AB371" s="128" t="s">
        <v>133</v>
      </c>
      <c r="AC371" s="126" t="s">
        <v>133</v>
      </c>
      <c r="AD371" s="126" t="s">
        <v>133</v>
      </c>
      <c r="AE371" s="126" t="s">
        <v>133</v>
      </c>
      <c r="AF371" s="126" t="s">
        <v>133</v>
      </c>
      <c r="AG371" s="126" t="s">
        <v>133</v>
      </c>
    </row>
    <row r="372" spans="1:33" x14ac:dyDescent="0.25">
      <c r="A372" t="s">
        <v>93</v>
      </c>
      <c r="B372" t="s">
        <v>29</v>
      </c>
      <c r="C372" t="s">
        <v>38</v>
      </c>
      <c r="D372" t="s">
        <v>676</v>
      </c>
      <c r="E372" s="128">
        <v>7275</v>
      </c>
      <c r="F372" s="126">
        <v>2.1999999999999997</v>
      </c>
      <c r="G372" s="128">
        <v>7115</v>
      </c>
      <c r="H372" s="126">
        <v>7.5</v>
      </c>
      <c r="I372" s="126">
        <v>13</v>
      </c>
      <c r="J372" s="126">
        <v>57.999999999999993</v>
      </c>
      <c r="K372" s="126">
        <v>70.8</v>
      </c>
      <c r="L372" s="126">
        <v>79.5</v>
      </c>
      <c r="M372" s="126" t="s">
        <v>133</v>
      </c>
      <c r="N372" s="128" t="s">
        <v>133</v>
      </c>
      <c r="O372" s="126" t="s">
        <v>133</v>
      </c>
      <c r="P372" s="126" t="s">
        <v>133</v>
      </c>
      <c r="Q372" s="126" t="s">
        <v>133</v>
      </c>
      <c r="R372" s="126" t="s">
        <v>133</v>
      </c>
      <c r="S372" s="126" t="s">
        <v>133</v>
      </c>
      <c r="T372" s="126" t="s">
        <v>133</v>
      </c>
      <c r="U372" s="128" t="s">
        <v>133</v>
      </c>
      <c r="V372" s="126" t="s">
        <v>133</v>
      </c>
      <c r="W372" s="126" t="s">
        <v>133</v>
      </c>
      <c r="X372" s="126" t="s">
        <v>133</v>
      </c>
      <c r="Y372" s="126" t="s">
        <v>133</v>
      </c>
      <c r="Z372" s="126" t="s">
        <v>133</v>
      </c>
      <c r="AA372" s="126" t="s">
        <v>133</v>
      </c>
      <c r="AB372" s="128" t="s">
        <v>133</v>
      </c>
      <c r="AC372" s="126" t="s">
        <v>133</v>
      </c>
      <c r="AD372" s="126" t="s">
        <v>133</v>
      </c>
      <c r="AE372" s="126" t="s">
        <v>133</v>
      </c>
      <c r="AF372" s="126" t="s">
        <v>133</v>
      </c>
      <c r="AG372" s="126" t="s">
        <v>133</v>
      </c>
    </row>
    <row r="373" spans="1:33" x14ac:dyDescent="0.25">
      <c r="A373" t="s">
        <v>93</v>
      </c>
      <c r="B373" t="s">
        <v>30</v>
      </c>
      <c r="C373" t="s">
        <v>38</v>
      </c>
      <c r="D373" t="s">
        <v>677</v>
      </c>
      <c r="E373" s="128">
        <v>4190</v>
      </c>
      <c r="F373" s="126">
        <v>2.2999999999999998</v>
      </c>
      <c r="G373" s="128">
        <v>4090</v>
      </c>
      <c r="H373" s="126">
        <v>8.4</v>
      </c>
      <c r="I373" s="126">
        <v>14.400000000000002</v>
      </c>
      <c r="J373" s="126">
        <v>53.400000000000006</v>
      </c>
      <c r="K373" s="126">
        <v>68.400000000000006</v>
      </c>
      <c r="L373" s="126">
        <v>77.2</v>
      </c>
      <c r="M373" s="126" t="s">
        <v>133</v>
      </c>
      <c r="N373" s="128" t="s">
        <v>133</v>
      </c>
      <c r="O373" s="126" t="s">
        <v>133</v>
      </c>
      <c r="P373" s="126" t="s">
        <v>133</v>
      </c>
      <c r="Q373" s="126" t="s">
        <v>133</v>
      </c>
      <c r="R373" s="126" t="s">
        <v>133</v>
      </c>
      <c r="S373" s="126" t="s">
        <v>133</v>
      </c>
      <c r="T373" s="126" t="s">
        <v>133</v>
      </c>
      <c r="U373" s="128" t="s">
        <v>133</v>
      </c>
      <c r="V373" s="126" t="s">
        <v>133</v>
      </c>
      <c r="W373" s="126" t="s">
        <v>133</v>
      </c>
      <c r="X373" s="126" t="s">
        <v>133</v>
      </c>
      <c r="Y373" s="126" t="s">
        <v>133</v>
      </c>
      <c r="Z373" s="126" t="s">
        <v>133</v>
      </c>
      <c r="AA373" s="126" t="s">
        <v>133</v>
      </c>
      <c r="AB373" s="128" t="s">
        <v>133</v>
      </c>
      <c r="AC373" s="126" t="s">
        <v>133</v>
      </c>
      <c r="AD373" s="126" t="s">
        <v>133</v>
      </c>
      <c r="AE373" s="126" t="s">
        <v>133</v>
      </c>
      <c r="AF373" s="126" t="s">
        <v>133</v>
      </c>
      <c r="AG373" s="126" t="s">
        <v>133</v>
      </c>
    </row>
    <row r="374" spans="1:33" x14ac:dyDescent="0.25">
      <c r="A374" t="s">
        <v>93</v>
      </c>
      <c r="B374" t="s">
        <v>31</v>
      </c>
      <c r="C374" t="s">
        <v>38</v>
      </c>
      <c r="D374" t="s">
        <v>678</v>
      </c>
      <c r="E374" s="128">
        <v>15675</v>
      </c>
      <c r="F374" s="126">
        <v>3</v>
      </c>
      <c r="G374" s="128">
        <v>15210</v>
      </c>
      <c r="H374" s="126">
        <v>8.7000000000000011</v>
      </c>
      <c r="I374" s="126">
        <v>12.9</v>
      </c>
      <c r="J374" s="126">
        <v>69.400000000000006</v>
      </c>
      <c r="K374" s="126">
        <v>74.599999999999994</v>
      </c>
      <c r="L374" s="126">
        <v>78.400000000000006</v>
      </c>
      <c r="M374" s="126" t="s">
        <v>133</v>
      </c>
      <c r="N374" s="128" t="s">
        <v>133</v>
      </c>
      <c r="O374" s="126" t="s">
        <v>133</v>
      </c>
      <c r="P374" s="126" t="s">
        <v>133</v>
      </c>
      <c r="Q374" s="126" t="s">
        <v>133</v>
      </c>
      <c r="R374" s="126" t="s">
        <v>133</v>
      </c>
      <c r="S374" s="126" t="s">
        <v>133</v>
      </c>
      <c r="T374" s="126" t="s">
        <v>133</v>
      </c>
      <c r="U374" s="128" t="s">
        <v>133</v>
      </c>
      <c r="V374" s="126" t="s">
        <v>133</v>
      </c>
      <c r="W374" s="126" t="s">
        <v>133</v>
      </c>
      <c r="X374" s="126" t="s">
        <v>133</v>
      </c>
      <c r="Y374" s="126" t="s">
        <v>133</v>
      </c>
      <c r="Z374" s="126" t="s">
        <v>133</v>
      </c>
      <c r="AA374" s="126" t="s">
        <v>133</v>
      </c>
      <c r="AB374" s="128" t="s">
        <v>133</v>
      </c>
      <c r="AC374" s="126" t="s">
        <v>133</v>
      </c>
      <c r="AD374" s="126" t="s">
        <v>133</v>
      </c>
      <c r="AE374" s="126" t="s">
        <v>133</v>
      </c>
      <c r="AF374" s="126" t="s">
        <v>133</v>
      </c>
      <c r="AG374" s="126" t="s">
        <v>133</v>
      </c>
    </row>
    <row r="375" spans="1:33" x14ac:dyDescent="0.25">
      <c r="A375" t="s">
        <v>93</v>
      </c>
      <c r="B375" t="s">
        <v>32</v>
      </c>
      <c r="C375" t="s">
        <v>38</v>
      </c>
      <c r="D375" t="s">
        <v>679</v>
      </c>
      <c r="E375" s="128">
        <v>4130</v>
      </c>
      <c r="F375" s="126">
        <v>2.1</v>
      </c>
      <c r="G375" s="128">
        <v>4045</v>
      </c>
      <c r="H375" s="126">
        <v>8.7000000000000011</v>
      </c>
      <c r="I375" s="126">
        <v>17.7</v>
      </c>
      <c r="J375" s="126">
        <v>66.600000000000009</v>
      </c>
      <c r="K375" s="126">
        <v>70.399999999999991</v>
      </c>
      <c r="L375" s="126">
        <v>73.7</v>
      </c>
      <c r="M375" s="126" t="s">
        <v>133</v>
      </c>
      <c r="N375" s="128" t="s">
        <v>133</v>
      </c>
      <c r="O375" s="126" t="s">
        <v>133</v>
      </c>
      <c r="P375" s="126" t="s">
        <v>133</v>
      </c>
      <c r="Q375" s="126" t="s">
        <v>133</v>
      </c>
      <c r="R375" s="126" t="s">
        <v>133</v>
      </c>
      <c r="S375" s="126" t="s">
        <v>133</v>
      </c>
      <c r="T375" s="126" t="s">
        <v>133</v>
      </c>
      <c r="U375" s="128" t="s">
        <v>133</v>
      </c>
      <c r="V375" s="126" t="s">
        <v>133</v>
      </c>
      <c r="W375" s="126" t="s">
        <v>133</v>
      </c>
      <c r="X375" s="126" t="s">
        <v>133</v>
      </c>
      <c r="Y375" s="126" t="s">
        <v>133</v>
      </c>
      <c r="Z375" s="126" t="s">
        <v>133</v>
      </c>
      <c r="AA375" s="126" t="s">
        <v>133</v>
      </c>
      <c r="AB375" s="128" t="s">
        <v>133</v>
      </c>
      <c r="AC375" s="126" t="s">
        <v>133</v>
      </c>
      <c r="AD375" s="126" t="s">
        <v>133</v>
      </c>
      <c r="AE375" s="126" t="s">
        <v>133</v>
      </c>
      <c r="AF375" s="126" t="s">
        <v>133</v>
      </c>
      <c r="AG375" s="126" t="s">
        <v>133</v>
      </c>
    </row>
    <row r="376" spans="1:33" x14ac:dyDescent="0.25">
      <c r="A376" t="s">
        <v>93</v>
      </c>
      <c r="B376" t="s">
        <v>27</v>
      </c>
      <c r="C376" t="s">
        <v>38</v>
      </c>
      <c r="D376" t="s">
        <v>680</v>
      </c>
      <c r="E376" s="128">
        <v>5240</v>
      </c>
      <c r="F376" s="126">
        <v>2.1</v>
      </c>
      <c r="G376" s="128">
        <v>5130</v>
      </c>
      <c r="H376" s="126">
        <v>12</v>
      </c>
      <c r="I376" s="126">
        <v>14.899999999999999</v>
      </c>
      <c r="J376" s="126">
        <v>48.5</v>
      </c>
      <c r="K376" s="126">
        <v>62.2</v>
      </c>
      <c r="L376" s="126">
        <v>73.2</v>
      </c>
      <c r="M376" s="126" t="s">
        <v>133</v>
      </c>
      <c r="N376" s="128" t="s">
        <v>133</v>
      </c>
      <c r="O376" s="126" t="s">
        <v>133</v>
      </c>
      <c r="P376" s="126" t="s">
        <v>133</v>
      </c>
      <c r="Q376" s="126" t="s">
        <v>133</v>
      </c>
      <c r="R376" s="126" t="s">
        <v>133</v>
      </c>
      <c r="S376" s="126" t="s">
        <v>133</v>
      </c>
      <c r="T376" s="126" t="s">
        <v>133</v>
      </c>
      <c r="U376" s="128" t="s">
        <v>133</v>
      </c>
      <c r="V376" s="126" t="s">
        <v>133</v>
      </c>
      <c r="W376" s="126" t="s">
        <v>133</v>
      </c>
      <c r="X376" s="126" t="s">
        <v>133</v>
      </c>
      <c r="Y376" s="126" t="s">
        <v>133</v>
      </c>
      <c r="Z376" s="126" t="s">
        <v>133</v>
      </c>
      <c r="AA376" s="126" t="s">
        <v>133</v>
      </c>
      <c r="AB376" s="128" t="s">
        <v>133</v>
      </c>
      <c r="AC376" s="126" t="s">
        <v>133</v>
      </c>
      <c r="AD376" s="126" t="s">
        <v>133</v>
      </c>
      <c r="AE376" s="126" t="s">
        <v>133</v>
      </c>
      <c r="AF376" s="126" t="s">
        <v>133</v>
      </c>
      <c r="AG376" s="126" t="s">
        <v>133</v>
      </c>
    </row>
    <row r="377" spans="1:33" x14ac:dyDescent="0.25">
      <c r="A377" t="s">
        <v>93</v>
      </c>
      <c r="B377" t="s">
        <v>33</v>
      </c>
      <c r="C377" t="s">
        <v>38</v>
      </c>
      <c r="D377" t="s">
        <v>681</v>
      </c>
      <c r="E377" s="128">
        <v>6695</v>
      </c>
      <c r="F377" s="126">
        <v>2.1999999999999997</v>
      </c>
      <c r="G377" s="128">
        <v>6545</v>
      </c>
      <c r="H377" s="126">
        <v>9.3000000000000007</v>
      </c>
      <c r="I377" s="126">
        <v>13</v>
      </c>
      <c r="J377" s="126">
        <v>50.3</v>
      </c>
      <c r="K377" s="126">
        <v>65.600000000000009</v>
      </c>
      <c r="L377" s="126">
        <v>77.7</v>
      </c>
      <c r="M377" s="126" t="s">
        <v>133</v>
      </c>
      <c r="N377" s="128" t="s">
        <v>133</v>
      </c>
      <c r="O377" s="126" t="s">
        <v>133</v>
      </c>
      <c r="P377" s="126" t="s">
        <v>133</v>
      </c>
      <c r="Q377" s="126" t="s">
        <v>133</v>
      </c>
      <c r="R377" s="126" t="s">
        <v>133</v>
      </c>
      <c r="S377" s="126" t="s">
        <v>133</v>
      </c>
      <c r="T377" s="126" t="s">
        <v>133</v>
      </c>
      <c r="U377" s="128" t="s">
        <v>133</v>
      </c>
      <c r="V377" s="126" t="s">
        <v>133</v>
      </c>
      <c r="W377" s="126" t="s">
        <v>133</v>
      </c>
      <c r="X377" s="126" t="s">
        <v>133</v>
      </c>
      <c r="Y377" s="126" t="s">
        <v>133</v>
      </c>
      <c r="Z377" s="126" t="s">
        <v>133</v>
      </c>
      <c r="AA377" s="126" t="s">
        <v>133</v>
      </c>
      <c r="AB377" s="128" t="s">
        <v>133</v>
      </c>
      <c r="AC377" s="126" t="s">
        <v>133</v>
      </c>
      <c r="AD377" s="126" t="s">
        <v>133</v>
      </c>
      <c r="AE377" s="126" t="s">
        <v>133</v>
      </c>
      <c r="AF377" s="126" t="s">
        <v>133</v>
      </c>
      <c r="AG377" s="126" t="s">
        <v>133</v>
      </c>
    </row>
    <row r="378" spans="1:33" x14ac:dyDescent="0.25">
      <c r="A378" t="s">
        <v>93</v>
      </c>
      <c r="B378" t="s">
        <v>34</v>
      </c>
      <c r="C378" t="s">
        <v>38</v>
      </c>
      <c r="D378" t="s">
        <v>682</v>
      </c>
      <c r="E378" s="128">
        <v>12280</v>
      </c>
      <c r="F378" s="126">
        <v>2.6</v>
      </c>
      <c r="G378" s="128">
        <v>11960</v>
      </c>
      <c r="H378" s="126">
        <v>10.7</v>
      </c>
      <c r="I378" s="126">
        <v>18.7</v>
      </c>
      <c r="J378" s="126">
        <v>61.199999999999996</v>
      </c>
      <c r="K378" s="126">
        <v>66.8</v>
      </c>
      <c r="L378" s="126">
        <v>70.599999999999994</v>
      </c>
      <c r="M378" s="126" t="s">
        <v>133</v>
      </c>
      <c r="N378" s="128" t="s">
        <v>133</v>
      </c>
      <c r="O378" s="126" t="s">
        <v>133</v>
      </c>
      <c r="P378" s="126" t="s">
        <v>133</v>
      </c>
      <c r="Q378" s="126" t="s">
        <v>133</v>
      </c>
      <c r="R378" s="126" t="s">
        <v>133</v>
      </c>
      <c r="S378" s="126" t="s">
        <v>133</v>
      </c>
      <c r="T378" s="126" t="s">
        <v>133</v>
      </c>
      <c r="U378" s="128" t="s">
        <v>133</v>
      </c>
      <c r="V378" s="126" t="s">
        <v>133</v>
      </c>
      <c r="W378" s="126" t="s">
        <v>133</v>
      </c>
      <c r="X378" s="126" t="s">
        <v>133</v>
      </c>
      <c r="Y378" s="126" t="s">
        <v>133</v>
      </c>
      <c r="Z378" s="126" t="s">
        <v>133</v>
      </c>
      <c r="AA378" s="126" t="s">
        <v>133</v>
      </c>
      <c r="AB378" s="128" t="s">
        <v>133</v>
      </c>
      <c r="AC378" s="126" t="s">
        <v>133</v>
      </c>
      <c r="AD378" s="126" t="s">
        <v>133</v>
      </c>
      <c r="AE378" s="126" t="s">
        <v>133</v>
      </c>
      <c r="AF378" s="126" t="s">
        <v>133</v>
      </c>
      <c r="AG378" s="126" t="s">
        <v>133</v>
      </c>
    </row>
    <row r="379" spans="1:33" x14ac:dyDescent="0.25">
      <c r="A379" t="s">
        <v>93</v>
      </c>
      <c r="B379" t="s">
        <v>35</v>
      </c>
      <c r="C379" t="s">
        <v>38</v>
      </c>
      <c r="D379" t="s">
        <v>683</v>
      </c>
      <c r="E379" s="128">
        <v>2015</v>
      </c>
      <c r="F379" s="126">
        <v>1.9</v>
      </c>
      <c r="G379" s="128">
        <v>1975</v>
      </c>
      <c r="H379" s="126">
        <v>7.9</v>
      </c>
      <c r="I379" s="126">
        <v>8.3000000000000007</v>
      </c>
      <c r="J379" s="126">
        <v>68</v>
      </c>
      <c r="K379" s="126">
        <v>79.5</v>
      </c>
      <c r="L379" s="126">
        <v>83.8</v>
      </c>
      <c r="M379" s="126" t="s">
        <v>133</v>
      </c>
      <c r="N379" s="128" t="s">
        <v>133</v>
      </c>
      <c r="O379" s="126" t="s">
        <v>133</v>
      </c>
      <c r="P379" s="126" t="s">
        <v>133</v>
      </c>
      <c r="Q379" s="126" t="s">
        <v>133</v>
      </c>
      <c r="R379" s="126" t="s">
        <v>133</v>
      </c>
      <c r="S379" s="126" t="s">
        <v>133</v>
      </c>
      <c r="T379" s="126" t="s">
        <v>133</v>
      </c>
      <c r="U379" s="128" t="s">
        <v>133</v>
      </c>
      <c r="V379" s="126" t="s">
        <v>133</v>
      </c>
      <c r="W379" s="126" t="s">
        <v>133</v>
      </c>
      <c r="X379" s="126" t="s">
        <v>133</v>
      </c>
      <c r="Y379" s="126" t="s">
        <v>133</v>
      </c>
      <c r="Z379" s="126" t="s">
        <v>133</v>
      </c>
      <c r="AA379" s="126" t="s">
        <v>133</v>
      </c>
      <c r="AB379" s="128" t="s">
        <v>133</v>
      </c>
      <c r="AC379" s="126" t="s">
        <v>133</v>
      </c>
      <c r="AD379" s="126" t="s">
        <v>133</v>
      </c>
      <c r="AE379" s="126" t="s">
        <v>133</v>
      </c>
      <c r="AF379" s="126" t="s">
        <v>133</v>
      </c>
      <c r="AG379" s="126" t="s">
        <v>133</v>
      </c>
    </row>
    <row r="380" spans="1:33" x14ac:dyDescent="0.25">
      <c r="A380" t="s">
        <v>93</v>
      </c>
      <c r="B380" t="s">
        <v>36</v>
      </c>
      <c r="C380" t="s">
        <v>38</v>
      </c>
      <c r="D380" t="s">
        <v>684</v>
      </c>
      <c r="E380" s="128">
        <v>1900</v>
      </c>
      <c r="F380" s="126">
        <v>3.6000000000000005</v>
      </c>
      <c r="G380" s="128">
        <v>1835</v>
      </c>
      <c r="H380" s="126">
        <v>11.200000000000001</v>
      </c>
      <c r="I380" s="126">
        <v>8.6000000000000014</v>
      </c>
      <c r="J380" s="126">
        <v>48.3</v>
      </c>
      <c r="K380" s="126">
        <v>68.300000000000011</v>
      </c>
      <c r="L380" s="126">
        <v>80.2</v>
      </c>
      <c r="M380" s="126" t="s">
        <v>133</v>
      </c>
      <c r="N380" s="128" t="s">
        <v>133</v>
      </c>
      <c r="O380" s="126" t="s">
        <v>133</v>
      </c>
      <c r="P380" s="126" t="s">
        <v>133</v>
      </c>
      <c r="Q380" s="126" t="s">
        <v>133</v>
      </c>
      <c r="R380" s="126" t="s">
        <v>133</v>
      </c>
      <c r="S380" s="126" t="s">
        <v>133</v>
      </c>
      <c r="T380" s="126" t="s">
        <v>133</v>
      </c>
      <c r="U380" s="128" t="s">
        <v>133</v>
      </c>
      <c r="V380" s="126" t="s">
        <v>133</v>
      </c>
      <c r="W380" s="126" t="s">
        <v>133</v>
      </c>
      <c r="X380" s="126" t="s">
        <v>133</v>
      </c>
      <c r="Y380" s="126" t="s">
        <v>133</v>
      </c>
      <c r="Z380" s="126" t="s">
        <v>133</v>
      </c>
      <c r="AA380" s="126" t="s">
        <v>133</v>
      </c>
      <c r="AB380" s="128" t="s">
        <v>133</v>
      </c>
      <c r="AC380" s="126" t="s">
        <v>133</v>
      </c>
      <c r="AD380" s="126" t="s">
        <v>133</v>
      </c>
      <c r="AE380" s="126" t="s">
        <v>133</v>
      </c>
      <c r="AF380" s="126" t="s">
        <v>133</v>
      </c>
      <c r="AG380" s="126" t="s">
        <v>133</v>
      </c>
    </row>
    <row r="381" spans="1:33" x14ac:dyDescent="0.25">
      <c r="A381" t="s">
        <v>93</v>
      </c>
      <c r="B381" t="s">
        <v>37</v>
      </c>
      <c r="C381" t="s">
        <v>38</v>
      </c>
      <c r="D381" t="s">
        <v>685</v>
      </c>
      <c r="E381" s="128">
        <v>3495</v>
      </c>
      <c r="F381" s="126">
        <v>2.4</v>
      </c>
      <c r="G381" s="128">
        <v>3410</v>
      </c>
      <c r="H381" s="126">
        <v>7.8</v>
      </c>
      <c r="I381" s="126">
        <v>11.4</v>
      </c>
      <c r="J381" s="126">
        <v>64.099999999999994</v>
      </c>
      <c r="K381" s="126">
        <v>73.3</v>
      </c>
      <c r="L381" s="126">
        <v>80.800000000000011</v>
      </c>
      <c r="M381" s="126" t="s">
        <v>133</v>
      </c>
      <c r="N381" s="128" t="s">
        <v>133</v>
      </c>
      <c r="O381" s="126" t="s">
        <v>133</v>
      </c>
      <c r="P381" s="126" t="s">
        <v>133</v>
      </c>
      <c r="Q381" s="126" t="s">
        <v>133</v>
      </c>
      <c r="R381" s="126" t="s">
        <v>133</v>
      </c>
      <c r="S381" s="126" t="s">
        <v>133</v>
      </c>
      <c r="T381" s="126" t="s">
        <v>133</v>
      </c>
      <c r="U381" s="128" t="s">
        <v>133</v>
      </c>
      <c r="V381" s="126" t="s">
        <v>133</v>
      </c>
      <c r="W381" s="126" t="s">
        <v>133</v>
      </c>
      <c r="X381" s="126" t="s">
        <v>133</v>
      </c>
      <c r="Y381" s="126" t="s">
        <v>133</v>
      </c>
      <c r="Z381" s="126" t="s">
        <v>133</v>
      </c>
      <c r="AA381" s="126" t="s">
        <v>133</v>
      </c>
      <c r="AB381" s="128" t="s">
        <v>133</v>
      </c>
      <c r="AC381" s="126" t="s">
        <v>133</v>
      </c>
      <c r="AD381" s="126" t="s">
        <v>133</v>
      </c>
      <c r="AE381" s="126" t="s">
        <v>133</v>
      </c>
      <c r="AF381" s="126" t="s">
        <v>133</v>
      </c>
      <c r="AG381" s="126" t="s">
        <v>133</v>
      </c>
    </row>
    <row r="382" spans="1:33" x14ac:dyDescent="0.25">
      <c r="A382" t="s">
        <v>92</v>
      </c>
      <c r="B382">
        <v>1</v>
      </c>
      <c r="C382" t="s">
        <v>38</v>
      </c>
      <c r="D382" t="s">
        <v>686</v>
      </c>
      <c r="E382" s="128">
        <v>3295</v>
      </c>
      <c r="F382" s="126">
        <v>0.90000000000000013</v>
      </c>
      <c r="G382" s="128">
        <v>3260</v>
      </c>
      <c r="H382" s="126">
        <v>2.9000000000000004</v>
      </c>
      <c r="I382" s="126">
        <v>10.200000000000001</v>
      </c>
      <c r="J382" s="126">
        <v>67.300000000000011</v>
      </c>
      <c r="K382" s="126">
        <v>78.5</v>
      </c>
      <c r="L382" s="126">
        <v>86.9</v>
      </c>
      <c r="M382" s="126" t="s">
        <v>133</v>
      </c>
      <c r="N382" s="128" t="s">
        <v>133</v>
      </c>
      <c r="O382" s="126" t="s">
        <v>133</v>
      </c>
      <c r="P382" s="126" t="s">
        <v>133</v>
      </c>
      <c r="Q382" s="126" t="s">
        <v>133</v>
      </c>
      <c r="R382" s="126" t="s">
        <v>133</v>
      </c>
      <c r="S382" s="126" t="s">
        <v>133</v>
      </c>
      <c r="T382" s="126" t="s">
        <v>133</v>
      </c>
      <c r="U382" s="128" t="s">
        <v>133</v>
      </c>
      <c r="V382" s="126" t="s">
        <v>133</v>
      </c>
      <c r="W382" s="126" t="s">
        <v>133</v>
      </c>
      <c r="X382" s="126" t="s">
        <v>133</v>
      </c>
      <c r="Y382" s="126" t="s">
        <v>133</v>
      </c>
      <c r="Z382" s="126" t="s">
        <v>133</v>
      </c>
      <c r="AA382" s="126" t="s">
        <v>133</v>
      </c>
      <c r="AB382" s="128" t="s">
        <v>133</v>
      </c>
      <c r="AC382" s="126" t="s">
        <v>133</v>
      </c>
      <c r="AD382" s="126" t="s">
        <v>133</v>
      </c>
      <c r="AE382" s="126" t="s">
        <v>133</v>
      </c>
      <c r="AF382" s="126" t="s">
        <v>133</v>
      </c>
      <c r="AG382" s="126" t="s">
        <v>133</v>
      </c>
    </row>
    <row r="383" spans="1:33" x14ac:dyDescent="0.25">
      <c r="A383" t="s">
        <v>92</v>
      </c>
      <c r="B383">
        <v>2</v>
      </c>
      <c r="C383" t="s">
        <v>38</v>
      </c>
      <c r="D383" t="s">
        <v>687</v>
      </c>
      <c r="E383" s="128">
        <v>5730</v>
      </c>
      <c r="F383" s="126">
        <v>1.5</v>
      </c>
      <c r="G383" s="128">
        <v>5645</v>
      </c>
      <c r="H383" s="126">
        <v>7.9</v>
      </c>
      <c r="I383" s="126">
        <v>11.1</v>
      </c>
      <c r="J383" s="126">
        <v>48.6</v>
      </c>
      <c r="K383" s="126">
        <v>68.2</v>
      </c>
      <c r="L383" s="126">
        <v>81</v>
      </c>
      <c r="M383" s="126" t="s">
        <v>133</v>
      </c>
      <c r="N383" s="128" t="s">
        <v>133</v>
      </c>
      <c r="O383" s="126" t="s">
        <v>133</v>
      </c>
      <c r="P383" s="126" t="s">
        <v>133</v>
      </c>
      <c r="Q383" s="126" t="s">
        <v>133</v>
      </c>
      <c r="R383" s="126" t="s">
        <v>133</v>
      </c>
      <c r="S383" s="126" t="s">
        <v>133</v>
      </c>
      <c r="T383" s="126" t="s">
        <v>133</v>
      </c>
      <c r="U383" s="128" t="s">
        <v>133</v>
      </c>
      <c r="V383" s="126" t="s">
        <v>133</v>
      </c>
      <c r="W383" s="126" t="s">
        <v>133</v>
      </c>
      <c r="X383" s="126" t="s">
        <v>133</v>
      </c>
      <c r="Y383" s="126" t="s">
        <v>133</v>
      </c>
      <c r="Z383" s="126" t="s">
        <v>133</v>
      </c>
      <c r="AA383" s="126" t="s">
        <v>133</v>
      </c>
      <c r="AB383" s="128" t="s">
        <v>133</v>
      </c>
      <c r="AC383" s="126" t="s">
        <v>133</v>
      </c>
      <c r="AD383" s="126" t="s">
        <v>133</v>
      </c>
      <c r="AE383" s="126" t="s">
        <v>133</v>
      </c>
      <c r="AF383" s="126" t="s">
        <v>133</v>
      </c>
      <c r="AG383" s="126" t="s">
        <v>133</v>
      </c>
    </row>
    <row r="384" spans="1:33" x14ac:dyDescent="0.25">
      <c r="A384" t="s">
        <v>92</v>
      </c>
      <c r="B384">
        <v>3</v>
      </c>
      <c r="C384" t="s">
        <v>38</v>
      </c>
      <c r="D384" t="s">
        <v>688</v>
      </c>
      <c r="E384" s="128">
        <v>11920</v>
      </c>
      <c r="F384" s="126">
        <v>0.5</v>
      </c>
      <c r="G384" s="128">
        <v>11860</v>
      </c>
      <c r="H384" s="126">
        <v>7.1000000000000005</v>
      </c>
      <c r="I384" s="126">
        <v>12.3</v>
      </c>
      <c r="J384" s="126">
        <v>53.400000000000006</v>
      </c>
      <c r="K384" s="126">
        <v>69.800000000000011</v>
      </c>
      <c r="L384" s="126">
        <v>80.600000000000009</v>
      </c>
      <c r="M384" s="126" t="s">
        <v>133</v>
      </c>
      <c r="N384" s="128" t="s">
        <v>133</v>
      </c>
      <c r="O384" s="126" t="s">
        <v>133</v>
      </c>
      <c r="P384" s="126" t="s">
        <v>133</v>
      </c>
      <c r="Q384" s="126" t="s">
        <v>133</v>
      </c>
      <c r="R384" s="126" t="s">
        <v>133</v>
      </c>
      <c r="S384" s="126" t="s">
        <v>133</v>
      </c>
      <c r="T384" s="126" t="s">
        <v>133</v>
      </c>
      <c r="U384" s="128" t="s">
        <v>133</v>
      </c>
      <c r="V384" s="126" t="s">
        <v>133</v>
      </c>
      <c r="W384" s="126" t="s">
        <v>133</v>
      </c>
      <c r="X384" s="126" t="s">
        <v>133</v>
      </c>
      <c r="Y384" s="126" t="s">
        <v>133</v>
      </c>
      <c r="Z384" s="126" t="s">
        <v>133</v>
      </c>
      <c r="AA384" s="126" t="s">
        <v>133</v>
      </c>
      <c r="AB384" s="128" t="s">
        <v>133</v>
      </c>
      <c r="AC384" s="126" t="s">
        <v>133</v>
      </c>
      <c r="AD384" s="126" t="s">
        <v>133</v>
      </c>
      <c r="AE384" s="126" t="s">
        <v>133</v>
      </c>
      <c r="AF384" s="126" t="s">
        <v>133</v>
      </c>
      <c r="AG384" s="126" t="s">
        <v>133</v>
      </c>
    </row>
    <row r="385" spans="1:33" x14ac:dyDescent="0.25">
      <c r="A385" t="s">
        <v>92</v>
      </c>
      <c r="B385">
        <v>4</v>
      </c>
      <c r="C385" t="s">
        <v>38</v>
      </c>
      <c r="D385" t="s">
        <v>689</v>
      </c>
      <c r="E385" s="128">
        <v>115</v>
      </c>
      <c r="F385" s="126">
        <v>0</v>
      </c>
      <c r="G385" s="128">
        <v>115</v>
      </c>
      <c r="H385" s="126">
        <v>7.0000000000000009</v>
      </c>
      <c r="I385" s="126">
        <v>5.2</v>
      </c>
      <c r="J385" s="126">
        <v>75.7</v>
      </c>
      <c r="K385" s="126">
        <v>84.3</v>
      </c>
      <c r="L385" s="126">
        <v>87.8</v>
      </c>
      <c r="M385" s="126" t="s">
        <v>133</v>
      </c>
      <c r="N385" s="128" t="s">
        <v>133</v>
      </c>
      <c r="O385" s="126" t="s">
        <v>133</v>
      </c>
      <c r="P385" s="126" t="s">
        <v>133</v>
      </c>
      <c r="Q385" s="126" t="s">
        <v>133</v>
      </c>
      <c r="R385" s="126" t="s">
        <v>133</v>
      </c>
      <c r="S385" s="126" t="s">
        <v>133</v>
      </c>
      <c r="T385" s="126" t="s">
        <v>133</v>
      </c>
      <c r="U385" s="128" t="s">
        <v>133</v>
      </c>
      <c r="V385" s="126" t="s">
        <v>133</v>
      </c>
      <c r="W385" s="126" t="s">
        <v>133</v>
      </c>
      <c r="X385" s="126" t="s">
        <v>133</v>
      </c>
      <c r="Y385" s="126" t="s">
        <v>133</v>
      </c>
      <c r="Z385" s="126" t="s">
        <v>133</v>
      </c>
      <c r="AA385" s="126" t="s">
        <v>133</v>
      </c>
      <c r="AB385" s="128" t="s">
        <v>133</v>
      </c>
      <c r="AC385" s="126" t="s">
        <v>133</v>
      </c>
      <c r="AD385" s="126" t="s">
        <v>133</v>
      </c>
      <c r="AE385" s="126" t="s">
        <v>133</v>
      </c>
      <c r="AF385" s="126" t="s">
        <v>133</v>
      </c>
      <c r="AG385" s="126" t="s">
        <v>133</v>
      </c>
    </row>
    <row r="386" spans="1:33" x14ac:dyDescent="0.25">
      <c r="A386" t="s">
        <v>92</v>
      </c>
      <c r="B386">
        <v>5</v>
      </c>
      <c r="C386" t="s">
        <v>38</v>
      </c>
      <c r="D386" t="s">
        <v>690</v>
      </c>
      <c r="E386" s="128">
        <v>695</v>
      </c>
      <c r="F386" s="126">
        <v>1.2</v>
      </c>
      <c r="G386" s="128">
        <v>685</v>
      </c>
      <c r="H386" s="126">
        <v>13.100000000000001</v>
      </c>
      <c r="I386" s="126">
        <v>13</v>
      </c>
      <c r="J386" s="126">
        <v>56.900000000000006</v>
      </c>
      <c r="K386" s="126">
        <v>68</v>
      </c>
      <c r="L386" s="126">
        <v>74</v>
      </c>
      <c r="M386" s="126" t="s">
        <v>133</v>
      </c>
      <c r="N386" s="128" t="s">
        <v>133</v>
      </c>
      <c r="O386" s="126" t="s">
        <v>133</v>
      </c>
      <c r="P386" s="126" t="s">
        <v>133</v>
      </c>
      <c r="Q386" s="126" t="s">
        <v>133</v>
      </c>
      <c r="R386" s="126" t="s">
        <v>133</v>
      </c>
      <c r="S386" s="126" t="s">
        <v>133</v>
      </c>
      <c r="T386" s="126" t="s">
        <v>133</v>
      </c>
      <c r="U386" s="128" t="s">
        <v>133</v>
      </c>
      <c r="V386" s="126" t="s">
        <v>133</v>
      </c>
      <c r="W386" s="126" t="s">
        <v>133</v>
      </c>
      <c r="X386" s="126" t="s">
        <v>133</v>
      </c>
      <c r="Y386" s="126" t="s">
        <v>133</v>
      </c>
      <c r="Z386" s="126" t="s">
        <v>133</v>
      </c>
      <c r="AA386" s="126" t="s">
        <v>133</v>
      </c>
      <c r="AB386" s="128" t="s">
        <v>133</v>
      </c>
      <c r="AC386" s="126" t="s">
        <v>133</v>
      </c>
      <c r="AD386" s="126" t="s">
        <v>133</v>
      </c>
      <c r="AE386" s="126" t="s">
        <v>133</v>
      </c>
      <c r="AF386" s="126" t="s">
        <v>133</v>
      </c>
      <c r="AG386" s="126" t="s">
        <v>133</v>
      </c>
    </row>
    <row r="387" spans="1:33" x14ac:dyDescent="0.25">
      <c r="A387" t="s">
        <v>92</v>
      </c>
      <c r="B387">
        <v>6</v>
      </c>
      <c r="C387" t="s">
        <v>38</v>
      </c>
      <c r="D387" t="s">
        <v>691</v>
      </c>
      <c r="E387" s="128">
        <v>7215</v>
      </c>
      <c r="F387" s="126">
        <v>0.5</v>
      </c>
      <c r="G387" s="128">
        <v>7180</v>
      </c>
      <c r="H387" s="126">
        <v>7.1000000000000005</v>
      </c>
      <c r="I387" s="126">
        <v>10.8</v>
      </c>
      <c r="J387" s="126">
        <v>50.8</v>
      </c>
      <c r="K387" s="126">
        <v>69.100000000000009</v>
      </c>
      <c r="L387" s="126">
        <v>82.2</v>
      </c>
      <c r="M387" s="126" t="s">
        <v>133</v>
      </c>
      <c r="N387" s="128" t="s">
        <v>133</v>
      </c>
      <c r="O387" s="126" t="s">
        <v>133</v>
      </c>
      <c r="P387" s="126" t="s">
        <v>133</v>
      </c>
      <c r="Q387" s="126" t="s">
        <v>133</v>
      </c>
      <c r="R387" s="126" t="s">
        <v>133</v>
      </c>
      <c r="S387" s="126" t="s">
        <v>133</v>
      </c>
      <c r="T387" s="126" t="s">
        <v>133</v>
      </c>
      <c r="U387" s="128" t="s">
        <v>133</v>
      </c>
      <c r="V387" s="126" t="s">
        <v>133</v>
      </c>
      <c r="W387" s="126" t="s">
        <v>133</v>
      </c>
      <c r="X387" s="126" t="s">
        <v>133</v>
      </c>
      <c r="Y387" s="126" t="s">
        <v>133</v>
      </c>
      <c r="Z387" s="126" t="s">
        <v>133</v>
      </c>
      <c r="AA387" s="126" t="s">
        <v>133</v>
      </c>
      <c r="AB387" s="128" t="s">
        <v>133</v>
      </c>
      <c r="AC387" s="126" t="s">
        <v>133</v>
      </c>
      <c r="AD387" s="126" t="s">
        <v>133</v>
      </c>
      <c r="AE387" s="126" t="s">
        <v>133</v>
      </c>
      <c r="AF387" s="126" t="s">
        <v>133</v>
      </c>
      <c r="AG387" s="126" t="s">
        <v>133</v>
      </c>
    </row>
    <row r="388" spans="1:33" x14ac:dyDescent="0.25">
      <c r="A388" t="s">
        <v>92</v>
      </c>
      <c r="B388">
        <v>7</v>
      </c>
      <c r="C388" t="s">
        <v>38</v>
      </c>
      <c r="D388" t="s">
        <v>692</v>
      </c>
      <c r="E388" s="128">
        <v>3705</v>
      </c>
      <c r="F388" s="126">
        <v>0.70000000000000007</v>
      </c>
      <c r="G388" s="128">
        <v>3675</v>
      </c>
      <c r="H388" s="126">
        <v>8.1</v>
      </c>
      <c r="I388" s="126">
        <v>9.3000000000000007</v>
      </c>
      <c r="J388" s="126">
        <v>57.400000000000006</v>
      </c>
      <c r="K388" s="126">
        <v>73.099999999999994</v>
      </c>
      <c r="L388" s="126">
        <v>82.600000000000009</v>
      </c>
      <c r="M388" s="126" t="s">
        <v>133</v>
      </c>
      <c r="N388" s="128" t="s">
        <v>133</v>
      </c>
      <c r="O388" s="126" t="s">
        <v>133</v>
      </c>
      <c r="P388" s="126" t="s">
        <v>133</v>
      </c>
      <c r="Q388" s="126" t="s">
        <v>133</v>
      </c>
      <c r="R388" s="126" t="s">
        <v>133</v>
      </c>
      <c r="S388" s="126" t="s">
        <v>133</v>
      </c>
      <c r="T388" s="126" t="s">
        <v>133</v>
      </c>
      <c r="U388" s="128" t="s">
        <v>133</v>
      </c>
      <c r="V388" s="126" t="s">
        <v>133</v>
      </c>
      <c r="W388" s="126" t="s">
        <v>133</v>
      </c>
      <c r="X388" s="126" t="s">
        <v>133</v>
      </c>
      <c r="Y388" s="126" t="s">
        <v>133</v>
      </c>
      <c r="Z388" s="126" t="s">
        <v>133</v>
      </c>
      <c r="AA388" s="126" t="s">
        <v>133</v>
      </c>
      <c r="AB388" s="128" t="s">
        <v>133</v>
      </c>
      <c r="AC388" s="126" t="s">
        <v>133</v>
      </c>
      <c r="AD388" s="126" t="s">
        <v>133</v>
      </c>
      <c r="AE388" s="126" t="s">
        <v>133</v>
      </c>
      <c r="AF388" s="126" t="s">
        <v>133</v>
      </c>
      <c r="AG388" s="126" t="s">
        <v>133</v>
      </c>
    </row>
    <row r="389" spans="1:33" x14ac:dyDescent="0.25">
      <c r="A389" t="s">
        <v>92</v>
      </c>
      <c r="B389">
        <v>8</v>
      </c>
      <c r="C389" t="s">
        <v>38</v>
      </c>
      <c r="D389" t="s">
        <v>693</v>
      </c>
      <c r="E389" s="128">
        <v>8695</v>
      </c>
      <c r="F389" s="126">
        <v>0.90000000000000013</v>
      </c>
      <c r="G389" s="128">
        <v>8620</v>
      </c>
      <c r="H389" s="126">
        <v>8.9</v>
      </c>
      <c r="I389" s="126">
        <v>13.5</v>
      </c>
      <c r="J389" s="126">
        <v>69.5</v>
      </c>
      <c r="K389" s="126">
        <v>74.3</v>
      </c>
      <c r="L389" s="126">
        <v>77.7</v>
      </c>
      <c r="M389" s="126" t="s">
        <v>133</v>
      </c>
      <c r="N389" s="128" t="s">
        <v>133</v>
      </c>
      <c r="O389" s="126" t="s">
        <v>133</v>
      </c>
      <c r="P389" s="126" t="s">
        <v>133</v>
      </c>
      <c r="Q389" s="126" t="s">
        <v>133</v>
      </c>
      <c r="R389" s="126" t="s">
        <v>133</v>
      </c>
      <c r="S389" s="126" t="s">
        <v>133</v>
      </c>
      <c r="T389" s="126" t="s">
        <v>133</v>
      </c>
      <c r="U389" s="128" t="s">
        <v>133</v>
      </c>
      <c r="V389" s="126" t="s">
        <v>133</v>
      </c>
      <c r="W389" s="126" t="s">
        <v>133</v>
      </c>
      <c r="X389" s="126" t="s">
        <v>133</v>
      </c>
      <c r="Y389" s="126" t="s">
        <v>133</v>
      </c>
      <c r="Z389" s="126" t="s">
        <v>133</v>
      </c>
      <c r="AA389" s="126" t="s">
        <v>133</v>
      </c>
      <c r="AB389" s="128" t="s">
        <v>133</v>
      </c>
      <c r="AC389" s="126" t="s">
        <v>133</v>
      </c>
      <c r="AD389" s="126" t="s">
        <v>133</v>
      </c>
      <c r="AE389" s="126" t="s">
        <v>133</v>
      </c>
      <c r="AF389" s="126" t="s">
        <v>133</v>
      </c>
      <c r="AG389" s="126" t="s">
        <v>133</v>
      </c>
    </row>
    <row r="390" spans="1:33" x14ac:dyDescent="0.25">
      <c r="A390" t="s">
        <v>92</v>
      </c>
      <c r="B390">
        <v>9</v>
      </c>
      <c r="C390" t="s">
        <v>38</v>
      </c>
      <c r="D390" t="s">
        <v>694</v>
      </c>
      <c r="E390" s="128">
        <v>11260</v>
      </c>
      <c r="F390" s="126">
        <v>1.3</v>
      </c>
      <c r="G390" s="128">
        <v>11110</v>
      </c>
      <c r="H390" s="126">
        <v>9.9</v>
      </c>
      <c r="I390" s="126">
        <v>10</v>
      </c>
      <c r="J390" s="126">
        <v>65.8</v>
      </c>
      <c r="K390" s="126">
        <v>74.599999999999994</v>
      </c>
      <c r="L390" s="126">
        <v>80.100000000000009</v>
      </c>
      <c r="M390" s="126" t="s">
        <v>133</v>
      </c>
      <c r="N390" s="128" t="s">
        <v>133</v>
      </c>
      <c r="O390" s="126" t="s">
        <v>133</v>
      </c>
      <c r="P390" s="126" t="s">
        <v>133</v>
      </c>
      <c r="Q390" s="126" t="s">
        <v>133</v>
      </c>
      <c r="R390" s="126" t="s">
        <v>133</v>
      </c>
      <c r="S390" s="126" t="s">
        <v>133</v>
      </c>
      <c r="T390" s="126" t="s">
        <v>133</v>
      </c>
      <c r="U390" s="128" t="s">
        <v>133</v>
      </c>
      <c r="V390" s="126" t="s">
        <v>133</v>
      </c>
      <c r="W390" s="126" t="s">
        <v>133</v>
      </c>
      <c r="X390" s="126" t="s">
        <v>133</v>
      </c>
      <c r="Y390" s="126" t="s">
        <v>133</v>
      </c>
      <c r="Z390" s="126" t="s">
        <v>133</v>
      </c>
      <c r="AA390" s="126" t="s">
        <v>133</v>
      </c>
      <c r="AB390" s="128" t="s">
        <v>133</v>
      </c>
      <c r="AC390" s="126" t="s">
        <v>133</v>
      </c>
      <c r="AD390" s="126" t="s">
        <v>133</v>
      </c>
      <c r="AE390" s="126" t="s">
        <v>133</v>
      </c>
      <c r="AF390" s="126" t="s">
        <v>133</v>
      </c>
      <c r="AG390" s="126" t="s">
        <v>133</v>
      </c>
    </row>
    <row r="391" spans="1:33" x14ac:dyDescent="0.25">
      <c r="A391" t="s">
        <v>92</v>
      </c>
      <c r="B391" t="s">
        <v>28</v>
      </c>
      <c r="C391" t="s">
        <v>38</v>
      </c>
      <c r="D391" t="s">
        <v>695</v>
      </c>
      <c r="E391" s="128">
        <v>4905</v>
      </c>
      <c r="F391" s="126">
        <v>1.4000000000000001</v>
      </c>
      <c r="G391" s="128">
        <v>4835</v>
      </c>
      <c r="H391" s="126">
        <v>9.1999999999999993</v>
      </c>
      <c r="I391" s="126">
        <v>10.3</v>
      </c>
      <c r="J391" s="126">
        <v>65.2</v>
      </c>
      <c r="K391" s="126">
        <v>73.5</v>
      </c>
      <c r="L391" s="126">
        <v>80.600000000000009</v>
      </c>
      <c r="M391" s="126" t="s">
        <v>133</v>
      </c>
      <c r="N391" s="128" t="s">
        <v>133</v>
      </c>
      <c r="O391" s="126" t="s">
        <v>133</v>
      </c>
      <c r="P391" s="126" t="s">
        <v>133</v>
      </c>
      <c r="Q391" s="126" t="s">
        <v>133</v>
      </c>
      <c r="R391" s="126" t="s">
        <v>133</v>
      </c>
      <c r="S391" s="126" t="s">
        <v>133</v>
      </c>
      <c r="T391" s="126" t="s">
        <v>133</v>
      </c>
      <c r="U391" s="128" t="s">
        <v>133</v>
      </c>
      <c r="V391" s="126" t="s">
        <v>133</v>
      </c>
      <c r="W391" s="126" t="s">
        <v>133</v>
      </c>
      <c r="X391" s="126" t="s">
        <v>133</v>
      </c>
      <c r="Y391" s="126" t="s">
        <v>133</v>
      </c>
      <c r="Z391" s="126" t="s">
        <v>133</v>
      </c>
      <c r="AA391" s="126" t="s">
        <v>133</v>
      </c>
      <c r="AB391" s="128" t="s">
        <v>133</v>
      </c>
      <c r="AC391" s="126" t="s">
        <v>133</v>
      </c>
      <c r="AD391" s="126" t="s">
        <v>133</v>
      </c>
      <c r="AE391" s="126" t="s">
        <v>133</v>
      </c>
      <c r="AF391" s="126" t="s">
        <v>133</v>
      </c>
      <c r="AG391" s="126" t="s">
        <v>133</v>
      </c>
    </row>
    <row r="392" spans="1:33" x14ac:dyDescent="0.25">
      <c r="A392" t="s">
        <v>92</v>
      </c>
      <c r="B392" t="s">
        <v>29</v>
      </c>
      <c r="C392" t="s">
        <v>38</v>
      </c>
      <c r="D392" t="s">
        <v>696</v>
      </c>
      <c r="E392" s="128">
        <v>7725</v>
      </c>
      <c r="F392" s="126">
        <v>0.90000000000000013</v>
      </c>
      <c r="G392" s="128">
        <v>7655</v>
      </c>
      <c r="H392" s="126">
        <v>8.3000000000000007</v>
      </c>
      <c r="I392" s="126">
        <v>13.8</v>
      </c>
      <c r="J392" s="126">
        <v>57.000000000000007</v>
      </c>
      <c r="K392" s="126">
        <v>70.100000000000009</v>
      </c>
      <c r="L392" s="126">
        <v>77.8</v>
      </c>
      <c r="M392" s="126" t="s">
        <v>133</v>
      </c>
      <c r="N392" s="128" t="s">
        <v>133</v>
      </c>
      <c r="O392" s="126" t="s">
        <v>133</v>
      </c>
      <c r="P392" s="126" t="s">
        <v>133</v>
      </c>
      <c r="Q392" s="126" t="s">
        <v>133</v>
      </c>
      <c r="R392" s="126" t="s">
        <v>133</v>
      </c>
      <c r="S392" s="126" t="s">
        <v>133</v>
      </c>
      <c r="T392" s="126" t="s">
        <v>133</v>
      </c>
      <c r="U392" s="128" t="s">
        <v>133</v>
      </c>
      <c r="V392" s="126" t="s">
        <v>133</v>
      </c>
      <c r="W392" s="126" t="s">
        <v>133</v>
      </c>
      <c r="X392" s="126" t="s">
        <v>133</v>
      </c>
      <c r="Y392" s="126" t="s">
        <v>133</v>
      </c>
      <c r="Z392" s="126" t="s">
        <v>133</v>
      </c>
      <c r="AA392" s="126" t="s">
        <v>133</v>
      </c>
      <c r="AB392" s="128" t="s">
        <v>133</v>
      </c>
      <c r="AC392" s="126" t="s">
        <v>133</v>
      </c>
      <c r="AD392" s="126" t="s">
        <v>133</v>
      </c>
      <c r="AE392" s="126" t="s">
        <v>133</v>
      </c>
      <c r="AF392" s="126" t="s">
        <v>133</v>
      </c>
      <c r="AG392" s="126" t="s">
        <v>133</v>
      </c>
    </row>
    <row r="393" spans="1:33" x14ac:dyDescent="0.25">
      <c r="A393" t="s">
        <v>92</v>
      </c>
      <c r="B393" t="s">
        <v>30</v>
      </c>
      <c r="C393" t="s">
        <v>38</v>
      </c>
      <c r="D393" t="s">
        <v>697</v>
      </c>
      <c r="E393" s="128">
        <v>4030</v>
      </c>
      <c r="F393" s="126">
        <v>1</v>
      </c>
      <c r="G393" s="128">
        <v>3990</v>
      </c>
      <c r="H393" s="126">
        <v>8.2000000000000011</v>
      </c>
      <c r="I393" s="126">
        <v>14.000000000000002</v>
      </c>
      <c r="J393" s="126">
        <v>56.600000000000009</v>
      </c>
      <c r="K393" s="126">
        <v>69.800000000000011</v>
      </c>
      <c r="L393" s="126">
        <v>77.8</v>
      </c>
      <c r="M393" s="126" t="s">
        <v>133</v>
      </c>
      <c r="N393" s="128" t="s">
        <v>133</v>
      </c>
      <c r="O393" s="126" t="s">
        <v>133</v>
      </c>
      <c r="P393" s="126" t="s">
        <v>133</v>
      </c>
      <c r="Q393" s="126" t="s">
        <v>133</v>
      </c>
      <c r="R393" s="126" t="s">
        <v>133</v>
      </c>
      <c r="S393" s="126" t="s">
        <v>133</v>
      </c>
      <c r="T393" s="126" t="s">
        <v>133</v>
      </c>
      <c r="U393" s="128" t="s">
        <v>133</v>
      </c>
      <c r="V393" s="126" t="s">
        <v>133</v>
      </c>
      <c r="W393" s="126" t="s">
        <v>133</v>
      </c>
      <c r="X393" s="126" t="s">
        <v>133</v>
      </c>
      <c r="Y393" s="126" t="s">
        <v>133</v>
      </c>
      <c r="Z393" s="126" t="s">
        <v>133</v>
      </c>
      <c r="AA393" s="126" t="s">
        <v>133</v>
      </c>
      <c r="AB393" s="128" t="s">
        <v>133</v>
      </c>
      <c r="AC393" s="126" t="s">
        <v>133</v>
      </c>
      <c r="AD393" s="126" t="s">
        <v>133</v>
      </c>
      <c r="AE393" s="126" t="s">
        <v>133</v>
      </c>
      <c r="AF393" s="126" t="s">
        <v>133</v>
      </c>
      <c r="AG393" s="126" t="s">
        <v>133</v>
      </c>
    </row>
    <row r="394" spans="1:33" x14ac:dyDescent="0.25">
      <c r="A394" t="s">
        <v>92</v>
      </c>
      <c r="B394" t="s">
        <v>31</v>
      </c>
      <c r="C394" t="s">
        <v>38</v>
      </c>
      <c r="D394" t="s">
        <v>698</v>
      </c>
      <c r="E394" s="128">
        <v>16435</v>
      </c>
      <c r="F394" s="126">
        <v>1.2</v>
      </c>
      <c r="G394" s="128">
        <v>16240</v>
      </c>
      <c r="H394" s="126">
        <v>9.6</v>
      </c>
      <c r="I394" s="126">
        <v>13.3</v>
      </c>
      <c r="J394" s="126">
        <v>69.2</v>
      </c>
      <c r="K394" s="126">
        <v>73.900000000000006</v>
      </c>
      <c r="L394" s="126">
        <v>77.100000000000009</v>
      </c>
      <c r="M394" s="126" t="s">
        <v>133</v>
      </c>
      <c r="N394" s="128" t="s">
        <v>133</v>
      </c>
      <c r="O394" s="126" t="s">
        <v>133</v>
      </c>
      <c r="P394" s="126" t="s">
        <v>133</v>
      </c>
      <c r="Q394" s="126" t="s">
        <v>133</v>
      </c>
      <c r="R394" s="126" t="s">
        <v>133</v>
      </c>
      <c r="S394" s="126" t="s">
        <v>133</v>
      </c>
      <c r="T394" s="126" t="s">
        <v>133</v>
      </c>
      <c r="U394" s="128" t="s">
        <v>133</v>
      </c>
      <c r="V394" s="126" t="s">
        <v>133</v>
      </c>
      <c r="W394" s="126" t="s">
        <v>133</v>
      </c>
      <c r="X394" s="126" t="s">
        <v>133</v>
      </c>
      <c r="Y394" s="126" t="s">
        <v>133</v>
      </c>
      <c r="Z394" s="126" t="s">
        <v>133</v>
      </c>
      <c r="AA394" s="126" t="s">
        <v>133</v>
      </c>
      <c r="AB394" s="128" t="s">
        <v>133</v>
      </c>
      <c r="AC394" s="126" t="s">
        <v>133</v>
      </c>
      <c r="AD394" s="126" t="s">
        <v>133</v>
      </c>
      <c r="AE394" s="126" t="s">
        <v>133</v>
      </c>
      <c r="AF394" s="126" t="s">
        <v>133</v>
      </c>
      <c r="AG394" s="126" t="s">
        <v>133</v>
      </c>
    </row>
    <row r="395" spans="1:33" x14ac:dyDescent="0.25">
      <c r="A395" t="s">
        <v>92</v>
      </c>
      <c r="B395" t="s">
        <v>32</v>
      </c>
      <c r="C395" t="s">
        <v>38</v>
      </c>
      <c r="D395" t="s">
        <v>699</v>
      </c>
      <c r="E395" s="128">
        <v>4185</v>
      </c>
      <c r="F395" s="126">
        <v>0.4</v>
      </c>
      <c r="G395" s="128">
        <v>4165</v>
      </c>
      <c r="H395" s="126">
        <v>9.1</v>
      </c>
      <c r="I395" s="126">
        <v>18.099999999999998</v>
      </c>
      <c r="J395" s="126">
        <v>66.5</v>
      </c>
      <c r="K395" s="126">
        <v>70.300000000000011</v>
      </c>
      <c r="L395" s="126">
        <v>72.8</v>
      </c>
      <c r="M395" s="126" t="s">
        <v>133</v>
      </c>
      <c r="N395" s="128" t="s">
        <v>133</v>
      </c>
      <c r="O395" s="126" t="s">
        <v>133</v>
      </c>
      <c r="P395" s="126" t="s">
        <v>133</v>
      </c>
      <c r="Q395" s="126" t="s">
        <v>133</v>
      </c>
      <c r="R395" s="126" t="s">
        <v>133</v>
      </c>
      <c r="S395" s="126" t="s">
        <v>133</v>
      </c>
      <c r="T395" s="126" t="s">
        <v>133</v>
      </c>
      <c r="U395" s="128" t="s">
        <v>133</v>
      </c>
      <c r="V395" s="126" t="s">
        <v>133</v>
      </c>
      <c r="W395" s="126" t="s">
        <v>133</v>
      </c>
      <c r="X395" s="126" t="s">
        <v>133</v>
      </c>
      <c r="Y395" s="126" t="s">
        <v>133</v>
      </c>
      <c r="Z395" s="126" t="s">
        <v>133</v>
      </c>
      <c r="AA395" s="126" t="s">
        <v>133</v>
      </c>
      <c r="AB395" s="128" t="s">
        <v>133</v>
      </c>
      <c r="AC395" s="126" t="s">
        <v>133</v>
      </c>
      <c r="AD395" s="126" t="s">
        <v>133</v>
      </c>
      <c r="AE395" s="126" t="s">
        <v>133</v>
      </c>
      <c r="AF395" s="126" t="s">
        <v>133</v>
      </c>
      <c r="AG395" s="126" t="s">
        <v>133</v>
      </c>
    </row>
    <row r="396" spans="1:33" x14ac:dyDescent="0.25">
      <c r="A396" t="s">
        <v>92</v>
      </c>
      <c r="B396" t="s">
        <v>27</v>
      </c>
      <c r="C396" t="s">
        <v>38</v>
      </c>
      <c r="D396" t="s">
        <v>700</v>
      </c>
      <c r="E396" s="128">
        <v>5190</v>
      </c>
      <c r="F396" s="126">
        <v>0.70000000000000007</v>
      </c>
      <c r="G396" s="128">
        <v>5155</v>
      </c>
      <c r="H396" s="126">
        <v>12.4</v>
      </c>
      <c r="I396" s="126">
        <v>15.9</v>
      </c>
      <c r="J396" s="126">
        <v>48.4</v>
      </c>
      <c r="K396" s="126">
        <v>61.5</v>
      </c>
      <c r="L396" s="126">
        <v>71.7</v>
      </c>
      <c r="M396" s="126" t="s">
        <v>133</v>
      </c>
      <c r="N396" s="128" t="s">
        <v>133</v>
      </c>
      <c r="O396" s="126" t="s">
        <v>133</v>
      </c>
      <c r="P396" s="126" t="s">
        <v>133</v>
      </c>
      <c r="Q396" s="126" t="s">
        <v>133</v>
      </c>
      <c r="R396" s="126" t="s">
        <v>133</v>
      </c>
      <c r="S396" s="126" t="s">
        <v>133</v>
      </c>
      <c r="T396" s="126" t="s">
        <v>133</v>
      </c>
      <c r="U396" s="128" t="s">
        <v>133</v>
      </c>
      <c r="V396" s="126" t="s">
        <v>133</v>
      </c>
      <c r="W396" s="126" t="s">
        <v>133</v>
      </c>
      <c r="X396" s="126" t="s">
        <v>133</v>
      </c>
      <c r="Y396" s="126" t="s">
        <v>133</v>
      </c>
      <c r="Z396" s="126" t="s">
        <v>133</v>
      </c>
      <c r="AA396" s="126" t="s">
        <v>133</v>
      </c>
      <c r="AB396" s="128" t="s">
        <v>133</v>
      </c>
      <c r="AC396" s="126" t="s">
        <v>133</v>
      </c>
      <c r="AD396" s="126" t="s">
        <v>133</v>
      </c>
      <c r="AE396" s="126" t="s">
        <v>133</v>
      </c>
      <c r="AF396" s="126" t="s">
        <v>133</v>
      </c>
      <c r="AG396" s="126" t="s">
        <v>133</v>
      </c>
    </row>
    <row r="397" spans="1:33" x14ac:dyDescent="0.25">
      <c r="A397" t="s">
        <v>92</v>
      </c>
      <c r="B397" t="s">
        <v>33</v>
      </c>
      <c r="C397" t="s">
        <v>38</v>
      </c>
      <c r="D397" t="s">
        <v>701</v>
      </c>
      <c r="E397" s="128">
        <v>6915</v>
      </c>
      <c r="F397" s="126">
        <v>0.8</v>
      </c>
      <c r="G397" s="128">
        <v>6860</v>
      </c>
      <c r="H397" s="126">
        <v>9.8000000000000007</v>
      </c>
      <c r="I397" s="126">
        <v>14.400000000000002</v>
      </c>
      <c r="J397" s="126">
        <v>50.6</v>
      </c>
      <c r="K397" s="126">
        <v>64.3</v>
      </c>
      <c r="L397" s="126">
        <v>75.8</v>
      </c>
      <c r="M397" s="126" t="s">
        <v>133</v>
      </c>
      <c r="N397" s="128" t="s">
        <v>133</v>
      </c>
      <c r="O397" s="126" t="s">
        <v>133</v>
      </c>
      <c r="P397" s="126" t="s">
        <v>133</v>
      </c>
      <c r="Q397" s="126" t="s">
        <v>133</v>
      </c>
      <c r="R397" s="126" t="s">
        <v>133</v>
      </c>
      <c r="S397" s="126" t="s">
        <v>133</v>
      </c>
      <c r="T397" s="126" t="s">
        <v>133</v>
      </c>
      <c r="U397" s="128" t="s">
        <v>133</v>
      </c>
      <c r="V397" s="126" t="s">
        <v>133</v>
      </c>
      <c r="W397" s="126" t="s">
        <v>133</v>
      </c>
      <c r="X397" s="126" t="s">
        <v>133</v>
      </c>
      <c r="Y397" s="126" t="s">
        <v>133</v>
      </c>
      <c r="Z397" s="126" t="s">
        <v>133</v>
      </c>
      <c r="AA397" s="126" t="s">
        <v>133</v>
      </c>
      <c r="AB397" s="128" t="s">
        <v>133</v>
      </c>
      <c r="AC397" s="126" t="s">
        <v>133</v>
      </c>
      <c r="AD397" s="126" t="s">
        <v>133</v>
      </c>
      <c r="AE397" s="126" t="s">
        <v>133</v>
      </c>
      <c r="AF397" s="126" t="s">
        <v>133</v>
      </c>
      <c r="AG397" s="126" t="s">
        <v>133</v>
      </c>
    </row>
    <row r="398" spans="1:33" x14ac:dyDescent="0.25">
      <c r="A398" t="s">
        <v>92</v>
      </c>
      <c r="B398" t="s">
        <v>34</v>
      </c>
      <c r="C398" t="s">
        <v>38</v>
      </c>
      <c r="D398" t="s">
        <v>702</v>
      </c>
      <c r="E398" s="128">
        <v>12265</v>
      </c>
      <c r="F398" s="126">
        <v>0.6</v>
      </c>
      <c r="G398" s="128">
        <v>12190</v>
      </c>
      <c r="H398" s="126">
        <v>11.4</v>
      </c>
      <c r="I398" s="126">
        <v>19.8</v>
      </c>
      <c r="J398" s="126">
        <v>59.599999999999994</v>
      </c>
      <c r="K398" s="126">
        <v>64.900000000000006</v>
      </c>
      <c r="L398" s="126">
        <v>68.800000000000011</v>
      </c>
      <c r="M398" s="126" t="s">
        <v>133</v>
      </c>
      <c r="N398" s="128" t="s">
        <v>133</v>
      </c>
      <c r="O398" s="126" t="s">
        <v>133</v>
      </c>
      <c r="P398" s="126" t="s">
        <v>133</v>
      </c>
      <c r="Q398" s="126" t="s">
        <v>133</v>
      </c>
      <c r="R398" s="126" t="s">
        <v>133</v>
      </c>
      <c r="S398" s="126" t="s">
        <v>133</v>
      </c>
      <c r="T398" s="126" t="s">
        <v>133</v>
      </c>
      <c r="U398" s="128" t="s">
        <v>133</v>
      </c>
      <c r="V398" s="126" t="s">
        <v>133</v>
      </c>
      <c r="W398" s="126" t="s">
        <v>133</v>
      </c>
      <c r="X398" s="126" t="s">
        <v>133</v>
      </c>
      <c r="Y398" s="126" t="s">
        <v>133</v>
      </c>
      <c r="Z398" s="126" t="s">
        <v>133</v>
      </c>
      <c r="AA398" s="126" t="s">
        <v>133</v>
      </c>
      <c r="AB398" s="128" t="s">
        <v>133</v>
      </c>
      <c r="AC398" s="126" t="s">
        <v>133</v>
      </c>
      <c r="AD398" s="126" t="s">
        <v>133</v>
      </c>
      <c r="AE398" s="126" t="s">
        <v>133</v>
      </c>
      <c r="AF398" s="126" t="s">
        <v>133</v>
      </c>
      <c r="AG398" s="126" t="s">
        <v>133</v>
      </c>
    </row>
    <row r="399" spans="1:33" x14ac:dyDescent="0.25">
      <c r="A399" t="s">
        <v>92</v>
      </c>
      <c r="B399" t="s">
        <v>35</v>
      </c>
      <c r="C399" t="s">
        <v>38</v>
      </c>
      <c r="D399" t="s">
        <v>703</v>
      </c>
      <c r="E399" s="128">
        <v>1855</v>
      </c>
      <c r="F399" s="126">
        <v>0.4</v>
      </c>
      <c r="G399" s="128">
        <v>1850</v>
      </c>
      <c r="H399" s="126">
        <v>7.3999999999999995</v>
      </c>
      <c r="I399" s="126">
        <v>9.1</v>
      </c>
      <c r="J399" s="126">
        <v>68.400000000000006</v>
      </c>
      <c r="K399" s="126">
        <v>79.3</v>
      </c>
      <c r="L399" s="126">
        <v>83.399999999999991</v>
      </c>
      <c r="M399" s="126" t="s">
        <v>133</v>
      </c>
      <c r="N399" s="128" t="s">
        <v>133</v>
      </c>
      <c r="O399" s="126" t="s">
        <v>133</v>
      </c>
      <c r="P399" s="126" t="s">
        <v>133</v>
      </c>
      <c r="Q399" s="126" t="s">
        <v>133</v>
      </c>
      <c r="R399" s="126" t="s">
        <v>133</v>
      </c>
      <c r="S399" s="126" t="s">
        <v>133</v>
      </c>
      <c r="T399" s="126" t="s">
        <v>133</v>
      </c>
      <c r="U399" s="128" t="s">
        <v>133</v>
      </c>
      <c r="V399" s="126" t="s">
        <v>133</v>
      </c>
      <c r="W399" s="126" t="s">
        <v>133</v>
      </c>
      <c r="X399" s="126" t="s">
        <v>133</v>
      </c>
      <c r="Y399" s="126" t="s">
        <v>133</v>
      </c>
      <c r="Z399" s="126" t="s">
        <v>133</v>
      </c>
      <c r="AA399" s="126" t="s">
        <v>133</v>
      </c>
      <c r="AB399" s="128" t="s">
        <v>133</v>
      </c>
      <c r="AC399" s="126" t="s">
        <v>133</v>
      </c>
      <c r="AD399" s="126" t="s">
        <v>133</v>
      </c>
      <c r="AE399" s="126" t="s">
        <v>133</v>
      </c>
      <c r="AF399" s="126" t="s">
        <v>133</v>
      </c>
      <c r="AG399" s="126" t="s">
        <v>133</v>
      </c>
    </row>
    <row r="400" spans="1:33" x14ac:dyDescent="0.25">
      <c r="A400" t="s">
        <v>92</v>
      </c>
      <c r="B400" t="s">
        <v>36</v>
      </c>
      <c r="C400" t="s">
        <v>38</v>
      </c>
      <c r="D400" t="s">
        <v>704</v>
      </c>
      <c r="E400" s="128">
        <v>1670</v>
      </c>
      <c r="F400" s="126">
        <v>1.7000000000000002</v>
      </c>
      <c r="G400" s="128">
        <v>1640</v>
      </c>
      <c r="H400" s="126">
        <v>12.4</v>
      </c>
      <c r="I400" s="126">
        <v>8.7000000000000011</v>
      </c>
      <c r="J400" s="126">
        <v>51.6</v>
      </c>
      <c r="K400" s="126">
        <v>69.400000000000006</v>
      </c>
      <c r="L400" s="126">
        <v>78.8</v>
      </c>
      <c r="M400" s="126" t="s">
        <v>133</v>
      </c>
      <c r="N400" s="128" t="s">
        <v>133</v>
      </c>
      <c r="O400" s="126" t="s">
        <v>133</v>
      </c>
      <c r="P400" s="126" t="s">
        <v>133</v>
      </c>
      <c r="Q400" s="126" t="s">
        <v>133</v>
      </c>
      <c r="R400" s="126" t="s">
        <v>133</v>
      </c>
      <c r="S400" s="126" t="s">
        <v>133</v>
      </c>
      <c r="T400" s="126" t="s">
        <v>133</v>
      </c>
      <c r="U400" s="128" t="s">
        <v>133</v>
      </c>
      <c r="V400" s="126" t="s">
        <v>133</v>
      </c>
      <c r="W400" s="126" t="s">
        <v>133</v>
      </c>
      <c r="X400" s="126" t="s">
        <v>133</v>
      </c>
      <c r="Y400" s="126" t="s">
        <v>133</v>
      </c>
      <c r="Z400" s="126" t="s">
        <v>133</v>
      </c>
      <c r="AA400" s="126" t="s">
        <v>133</v>
      </c>
      <c r="AB400" s="128" t="s">
        <v>133</v>
      </c>
      <c r="AC400" s="126" t="s">
        <v>133</v>
      </c>
      <c r="AD400" s="126" t="s">
        <v>133</v>
      </c>
      <c r="AE400" s="126" t="s">
        <v>133</v>
      </c>
      <c r="AF400" s="126" t="s">
        <v>133</v>
      </c>
      <c r="AG400" s="126" t="s">
        <v>133</v>
      </c>
    </row>
    <row r="401" spans="1:33" x14ac:dyDescent="0.25">
      <c r="A401" t="s">
        <v>92</v>
      </c>
      <c r="B401" t="s">
        <v>37</v>
      </c>
      <c r="C401" t="s">
        <v>38</v>
      </c>
      <c r="D401" t="s">
        <v>705</v>
      </c>
      <c r="E401" s="128">
        <v>3635</v>
      </c>
      <c r="F401" s="126">
        <v>0.70000000000000007</v>
      </c>
      <c r="G401" s="128">
        <v>3610</v>
      </c>
      <c r="H401" s="126">
        <v>9.1999999999999993</v>
      </c>
      <c r="I401" s="126">
        <v>10.7</v>
      </c>
      <c r="J401" s="126">
        <v>64.8</v>
      </c>
      <c r="K401" s="126">
        <v>73.5</v>
      </c>
      <c r="L401" s="126">
        <v>80.100000000000009</v>
      </c>
      <c r="M401" s="126" t="s">
        <v>133</v>
      </c>
      <c r="N401" s="128" t="s">
        <v>133</v>
      </c>
      <c r="O401" s="126" t="s">
        <v>133</v>
      </c>
      <c r="P401" s="126" t="s">
        <v>133</v>
      </c>
      <c r="Q401" s="126" t="s">
        <v>133</v>
      </c>
      <c r="R401" s="126" t="s">
        <v>133</v>
      </c>
      <c r="S401" s="126" t="s">
        <v>133</v>
      </c>
      <c r="T401" s="126" t="s">
        <v>133</v>
      </c>
      <c r="U401" s="128" t="s">
        <v>133</v>
      </c>
      <c r="V401" s="126" t="s">
        <v>133</v>
      </c>
      <c r="W401" s="126" t="s">
        <v>133</v>
      </c>
      <c r="X401" s="126" t="s">
        <v>133</v>
      </c>
      <c r="Y401" s="126" t="s">
        <v>133</v>
      </c>
      <c r="Z401" s="126" t="s">
        <v>133</v>
      </c>
      <c r="AA401" s="126" t="s">
        <v>133</v>
      </c>
      <c r="AB401" s="128" t="s">
        <v>133</v>
      </c>
      <c r="AC401" s="126" t="s">
        <v>133</v>
      </c>
      <c r="AD401" s="126" t="s">
        <v>133</v>
      </c>
      <c r="AE401" s="126" t="s">
        <v>133</v>
      </c>
      <c r="AF401" s="126" t="s">
        <v>133</v>
      </c>
      <c r="AG401" s="126" t="s">
        <v>133</v>
      </c>
    </row>
    <row r="402" spans="1:33" x14ac:dyDescent="0.25">
      <c r="A402" t="s">
        <v>100</v>
      </c>
      <c r="B402">
        <v>1</v>
      </c>
      <c r="C402" t="s">
        <v>39</v>
      </c>
      <c r="D402" t="s">
        <v>505</v>
      </c>
      <c r="E402" s="128">
        <v>5060</v>
      </c>
      <c r="F402" s="126">
        <v>5.8000000000000007</v>
      </c>
      <c r="G402" s="128">
        <v>4770</v>
      </c>
      <c r="H402" s="126">
        <v>8.1</v>
      </c>
      <c r="I402" s="126">
        <v>16.400000000000002</v>
      </c>
      <c r="J402" s="126">
        <v>54.6</v>
      </c>
      <c r="K402" s="126">
        <v>63.5</v>
      </c>
      <c r="L402" s="126">
        <v>75.5</v>
      </c>
      <c r="M402" s="126">
        <v>6</v>
      </c>
      <c r="N402" s="128">
        <v>4760</v>
      </c>
      <c r="O402" s="126">
        <v>14.6</v>
      </c>
      <c r="P402" s="126">
        <v>10.100000000000001</v>
      </c>
      <c r="Q402" s="126">
        <v>60.5</v>
      </c>
      <c r="R402" s="126">
        <v>70.8</v>
      </c>
      <c r="S402" s="126">
        <v>75.400000000000006</v>
      </c>
      <c r="T402" s="126">
        <v>6</v>
      </c>
      <c r="U402" s="128">
        <v>4760</v>
      </c>
      <c r="V402" s="126">
        <v>15.5</v>
      </c>
      <c r="W402" s="126">
        <v>7.1000000000000005</v>
      </c>
      <c r="X402" s="126">
        <v>58.599999999999994</v>
      </c>
      <c r="Y402" s="126">
        <v>72.7</v>
      </c>
      <c r="Z402" s="126">
        <v>77.400000000000006</v>
      </c>
      <c r="AA402" s="126">
        <v>6.2</v>
      </c>
      <c r="AB402" s="128">
        <v>4745</v>
      </c>
      <c r="AC402" s="126">
        <v>21.2</v>
      </c>
      <c r="AD402" s="126">
        <v>7.2000000000000011</v>
      </c>
      <c r="AE402" s="126">
        <v>48.1</v>
      </c>
      <c r="AF402" s="126">
        <v>66.2</v>
      </c>
      <c r="AG402" s="126">
        <v>71.599999999999994</v>
      </c>
    </row>
    <row r="403" spans="1:33" x14ac:dyDescent="0.25">
      <c r="A403" t="s">
        <v>100</v>
      </c>
      <c r="B403">
        <v>2</v>
      </c>
      <c r="C403" t="s">
        <v>39</v>
      </c>
      <c r="D403" t="s">
        <v>506</v>
      </c>
      <c r="E403" s="128">
        <v>18160</v>
      </c>
      <c r="F403" s="126">
        <v>7.9</v>
      </c>
      <c r="G403" s="128">
        <v>16735</v>
      </c>
      <c r="H403" s="126">
        <v>8.5</v>
      </c>
      <c r="I403" s="126">
        <v>5.8000000000000007</v>
      </c>
      <c r="J403" s="126">
        <v>53.7</v>
      </c>
      <c r="K403" s="126">
        <v>74.3</v>
      </c>
      <c r="L403" s="126">
        <v>85.7</v>
      </c>
      <c r="M403" s="126">
        <v>8.3000000000000007</v>
      </c>
      <c r="N403" s="128">
        <v>16660</v>
      </c>
      <c r="O403" s="126">
        <v>11.4</v>
      </c>
      <c r="P403" s="126">
        <v>5.2</v>
      </c>
      <c r="Q403" s="126">
        <v>51.7</v>
      </c>
      <c r="R403" s="126">
        <v>74.099999999999994</v>
      </c>
      <c r="S403" s="126">
        <v>83.5</v>
      </c>
      <c r="T403" s="126">
        <v>8.6000000000000014</v>
      </c>
      <c r="U403" s="128">
        <v>16595</v>
      </c>
      <c r="V403" s="126">
        <v>12.9</v>
      </c>
      <c r="W403" s="126">
        <v>4.9000000000000004</v>
      </c>
      <c r="X403" s="126">
        <v>56.100000000000009</v>
      </c>
      <c r="Y403" s="126">
        <v>75.7</v>
      </c>
      <c r="Z403" s="126">
        <v>82.100000000000009</v>
      </c>
      <c r="AA403" s="126">
        <v>9.6</v>
      </c>
      <c r="AB403" s="128">
        <v>16415</v>
      </c>
      <c r="AC403" s="126">
        <v>17.400000000000002</v>
      </c>
      <c r="AD403" s="126">
        <v>5.7</v>
      </c>
      <c r="AE403" s="126">
        <v>63.800000000000004</v>
      </c>
      <c r="AF403" s="126">
        <v>74.3</v>
      </c>
      <c r="AG403" s="126">
        <v>76.900000000000006</v>
      </c>
    </row>
    <row r="404" spans="1:33" x14ac:dyDescent="0.25">
      <c r="A404" t="s">
        <v>100</v>
      </c>
      <c r="B404">
        <v>3</v>
      </c>
      <c r="C404" t="s">
        <v>39</v>
      </c>
      <c r="D404" t="s">
        <v>507</v>
      </c>
      <c r="E404" s="128">
        <v>19635</v>
      </c>
      <c r="F404" s="126">
        <v>3.5000000000000004</v>
      </c>
      <c r="G404" s="128">
        <v>18940</v>
      </c>
      <c r="H404" s="126">
        <v>7.6</v>
      </c>
      <c r="I404" s="126">
        <v>9.1</v>
      </c>
      <c r="J404" s="126">
        <v>47</v>
      </c>
      <c r="K404" s="126">
        <v>68.2</v>
      </c>
      <c r="L404" s="126">
        <v>83.3</v>
      </c>
      <c r="M404" s="126">
        <v>4.2</v>
      </c>
      <c r="N404" s="128">
        <v>18820</v>
      </c>
      <c r="O404" s="126">
        <v>10.4</v>
      </c>
      <c r="P404" s="126">
        <v>6.9</v>
      </c>
      <c r="Q404" s="126">
        <v>53.7</v>
      </c>
      <c r="R404" s="126">
        <v>71.899999999999991</v>
      </c>
      <c r="S404" s="126">
        <v>82.7</v>
      </c>
      <c r="T404" s="126">
        <v>4.5</v>
      </c>
      <c r="U404" s="128">
        <v>18760</v>
      </c>
      <c r="V404" s="126">
        <v>11.5</v>
      </c>
      <c r="W404" s="126">
        <v>6</v>
      </c>
      <c r="X404" s="126">
        <v>59.699999999999996</v>
      </c>
      <c r="Y404" s="126">
        <v>75.8</v>
      </c>
      <c r="Z404" s="126">
        <v>82.5</v>
      </c>
      <c r="AA404" s="126">
        <v>5.1000000000000005</v>
      </c>
      <c r="AB404" s="128">
        <v>18640</v>
      </c>
      <c r="AC404" s="126">
        <v>17.5</v>
      </c>
      <c r="AD404" s="126">
        <v>6.2</v>
      </c>
      <c r="AE404" s="126">
        <v>68.2</v>
      </c>
      <c r="AF404" s="126">
        <v>74.3</v>
      </c>
      <c r="AG404" s="126">
        <v>76.3</v>
      </c>
    </row>
    <row r="405" spans="1:33" x14ac:dyDescent="0.25">
      <c r="A405" t="s">
        <v>100</v>
      </c>
      <c r="B405">
        <v>4</v>
      </c>
      <c r="C405" t="s">
        <v>39</v>
      </c>
      <c r="D405" t="s">
        <v>508</v>
      </c>
      <c r="E405" s="128">
        <v>420</v>
      </c>
      <c r="F405" s="126">
        <v>9.3000000000000007</v>
      </c>
      <c r="G405" s="128">
        <v>380</v>
      </c>
      <c r="H405" s="126">
        <v>7.6</v>
      </c>
      <c r="I405" s="126">
        <v>6.3</v>
      </c>
      <c r="J405" s="126">
        <v>57.100000000000009</v>
      </c>
      <c r="K405" s="126">
        <v>65.3</v>
      </c>
      <c r="L405" s="126">
        <v>86.1</v>
      </c>
      <c r="M405" s="126">
        <v>9.5</v>
      </c>
      <c r="N405" s="128">
        <v>380</v>
      </c>
      <c r="O405" s="126">
        <v>11.9</v>
      </c>
      <c r="P405" s="126">
        <v>9.1999999999999993</v>
      </c>
      <c r="Q405" s="126">
        <v>50.7</v>
      </c>
      <c r="R405" s="126">
        <v>70.2</v>
      </c>
      <c r="S405" s="126">
        <v>78.900000000000006</v>
      </c>
      <c r="T405" s="126">
        <v>10.5</v>
      </c>
      <c r="U405" s="128">
        <v>375</v>
      </c>
      <c r="V405" s="126">
        <v>16.3</v>
      </c>
      <c r="W405" s="126">
        <v>5.3</v>
      </c>
      <c r="X405" s="126">
        <v>60</v>
      </c>
      <c r="Y405" s="126">
        <v>73.599999999999994</v>
      </c>
      <c r="Z405" s="126">
        <v>78.400000000000006</v>
      </c>
      <c r="AA405" s="126">
        <v>10.7</v>
      </c>
      <c r="AB405" s="128">
        <v>375</v>
      </c>
      <c r="AC405" s="126">
        <v>20.6</v>
      </c>
      <c r="AD405" s="126">
        <v>5.6000000000000005</v>
      </c>
      <c r="AE405" s="126">
        <v>61</v>
      </c>
      <c r="AF405" s="126">
        <v>70.899999999999991</v>
      </c>
      <c r="AG405" s="126">
        <v>73.8</v>
      </c>
    </row>
    <row r="406" spans="1:33" x14ac:dyDescent="0.25">
      <c r="A406" t="s">
        <v>100</v>
      </c>
      <c r="B406">
        <v>5</v>
      </c>
      <c r="C406" t="s">
        <v>39</v>
      </c>
      <c r="D406" t="s">
        <v>509</v>
      </c>
      <c r="E406" s="128">
        <v>1805</v>
      </c>
      <c r="F406" s="126">
        <v>6.1</v>
      </c>
      <c r="G406" s="128">
        <v>1695</v>
      </c>
      <c r="H406" s="126">
        <v>14.100000000000001</v>
      </c>
      <c r="I406" s="126">
        <v>11.700000000000001</v>
      </c>
      <c r="J406" s="126">
        <v>56.000000000000007</v>
      </c>
      <c r="K406" s="126">
        <v>65.5</v>
      </c>
      <c r="L406" s="126">
        <v>74.3</v>
      </c>
      <c r="M406" s="126">
        <v>6.7</v>
      </c>
      <c r="N406" s="128">
        <v>1685</v>
      </c>
      <c r="O406" s="126">
        <v>14.6</v>
      </c>
      <c r="P406" s="126">
        <v>7.1000000000000005</v>
      </c>
      <c r="Q406" s="126">
        <v>62</v>
      </c>
      <c r="R406" s="126">
        <v>72.5</v>
      </c>
      <c r="S406" s="126">
        <v>78.3</v>
      </c>
      <c r="T406" s="126">
        <v>6.6000000000000005</v>
      </c>
      <c r="U406" s="128">
        <v>1685</v>
      </c>
      <c r="V406" s="126">
        <v>15</v>
      </c>
      <c r="W406" s="126">
        <v>5.9</v>
      </c>
      <c r="X406" s="126">
        <v>64.900000000000006</v>
      </c>
      <c r="Y406" s="126">
        <v>75</v>
      </c>
      <c r="Z406" s="126">
        <v>79</v>
      </c>
      <c r="AA406" s="126">
        <v>7.2000000000000011</v>
      </c>
      <c r="AB406" s="128">
        <v>1675</v>
      </c>
      <c r="AC406" s="126">
        <v>21</v>
      </c>
      <c r="AD406" s="126">
        <v>5.5</v>
      </c>
      <c r="AE406" s="126">
        <v>68.100000000000009</v>
      </c>
      <c r="AF406" s="126">
        <v>72.099999999999994</v>
      </c>
      <c r="AG406" s="126">
        <v>73.5</v>
      </c>
    </row>
    <row r="407" spans="1:33" x14ac:dyDescent="0.25">
      <c r="A407" t="s">
        <v>100</v>
      </c>
      <c r="B407">
        <v>6</v>
      </c>
      <c r="C407" t="s">
        <v>39</v>
      </c>
      <c r="D407" t="s">
        <v>510</v>
      </c>
      <c r="E407" s="128">
        <v>9195</v>
      </c>
      <c r="F407" s="126">
        <v>2.7</v>
      </c>
      <c r="G407" s="128">
        <v>8945</v>
      </c>
      <c r="H407" s="126">
        <v>7.3999999999999995</v>
      </c>
      <c r="I407" s="126">
        <v>8.9</v>
      </c>
      <c r="J407" s="126">
        <v>47</v>
      </c>
      <c r="K407" s="126">
        <v>66.8</v>
      </c>
      <c r="L407" s="126">
        <v>83.7</v>
      </c>
      <c r="M407" s="126">
        <v>3.2</v>
      </c>
      <c r="N407" s="128">
        <v>8895</v>
      </c>
      <c r="O407" s="126">
        <v>9.7000000000000011</v>
      </c>
      <c r="P407" s="126">
        <v>6.2</v>
      </c>
      <c r="Q407" s="126">
        <v>55.500000000000007</v>
      </c>
      <c r="R407" s="126">
        <v>72.5</v>
      </c>
      <c r="S407" s="126">
        <v>84.1</v>
      </c>
      <c r="T407" s="126">
        <v>3.6000000000000005</v>
      </c>
      <c r="U407" s="128">
        <v>8860</v>
      </c>
      <c r="V407" s="126">
        <v>11.8</v>
      </c>
      <c r="W407" s="126">
        <v>6.2</v>
      </c>
      <c r="X407" s="126">
        <v>63.2</v>
      </c>
      <c r="Y407" s="126">
        <v>75.900000000000006</v>
      </c>
      <c r="Z407" s="126">
        <v>82</v>
      </c>
      <c r="AA407" s="126">
        <v>3.9</v>
      </c>
      <c r="AB407" s="128">
        <v>8830</v>
      </c>
      <c r="AC407" s="126">
        <v>18.5</v>
      </c>
      <c r="AD407" s="126">
        <v>5.6000000000000005</v>
      </c>
      <c r="AE407" s="126">
        <v>70.399999999999991</v>
      </c>
      <c r="AF407" s="126">
        <v>74.599999999999994</v>
      </c>
      <c r="AG407" s="126">
        <v>76</v>
      </c>
    </row>
    <row r="408" spans="1:33" x14ac:dyDescent="0.25">
      <c r="A408" t="s">
        <v>100</v>
      </c>
      <c r="B408">
        <v>7</v>
      </c>
      <c r="C408" t="s">
        <v>39</v>
      </c>
      <c r="D408" t="s">
        <v>511</v>
      </c>
      <c r="E408" s="128">
        <v>4130</v>
      </c>
      <c r="F408" s="126">
        <v>3</v>
      </c>
      <c r="G408" s="128">
        <v>4010</v>
      </c>
      <c r="H408" s="126">
        <v>8.1</v>
      </c>
      <c r="I408" s="126">
        <v>7.6</v>
      </c>
      <c r="J408" s="126">
        <v>51.6</v>
      </c>
      <c r="K408" s="126">
        <v>71.2</v>
      </c>
      <c r="L408" s="126">
        <v>84.3</v>
      </c>
      <c r="M408" s="126">
        <v>3.5000000000000004</v>
      </c>
      <c r="N408" s="128">
        <v>3990</v>
      </c>
      <c r="O408" s="126">
        <v>11.4</v>
      </c>
      <c r="P408" s="126">
        <v>5.6000000000000005</v>
      </c>
      <c r="Q408" s="126">
        <v>64.8</v>
      </c>
      <c r="R408" s="126">
        <v>76.099999999999994</v>
      </c>
      <c r="S408" s="126">
        <v>82.9</v>
      </c>
      <c r="T408" s="126">
        <v>3.6000000000000005</v>
      </c>
      <c r="U408" s="128">
        <v>3980</v>
      </c>
      <c r="V408" s="126">
        <v>12.7</v>
      </c>
      <c r="W408" s="126">
        <v>6</v>
      </c>
      <c r="X408" s="126">
        <v>67.800000000000011</v>
      </c>
      <c r="Y408" s="126">
        <v>77</v>
      </c>
      <c r="Z408" s="126">
        <v>81.300000000000011</v>
      </c>
      <c r="AA408" s="126">
        <v>3.9</v>
      </c>
      <c r="AB408" s="128">
        <v>3970</v>
      </c>
      <c r="AC408" s="126">
        <v>17.400000000000002</v>
      </c>
      <c r="AD408" s="126">
        <v>5.5</v>
      </c>
      <c r="AE408" s="126">
        <v>72.399999999999991</v>
      </c>
      <c r="AF408" s="126">
        <v>75.7</v>
      </c>
      <c r="AG408" s="126">
        <v>77.100000000000009</v>
      </c>
    </row>
    <row r="409" spans="1:33" x14ac:dyDescent="0.25">
      <c r="A409" t="s">
        <v>100</v>
      </c>
      <c r="B409">
        <v>8</v>
      </c>
      <c r="C409" t="s">
        <v>39</v>
      </c>
      <c r="D409" t="s">
        <v>512</v>
      </c>
      <c r="E409" s="128">
        <v>14535</v>
      </c>
      <c r="F409" s="126">
        <v>3.8</v>
      </c>
      <c r="G409" s="128">
        <v>13985</v>
      </c>
      <c r="H409" s="126">
        <v>10.6</v>
      </c>
      <c r="I409" s="126">
        <v>11.5</v>
      </c>
      <c r="J409" s="126">
        <v>62.4</v>
      </c>
      <c r="K409" s="126">
        <v>71.599999999999994</v>
      </c>
      <c r="L409" s="126">
        <v>77.8</v>
      </c>
      <c r="M409" s="126">
        <v>4.1000000000000005</v>
      </c>
      <c r="N409" s="128">
        <v>13935</v>
      </c>
      <c r="O409" s="126">
        <v>13.4</v>
      </c>
      <c r="P409" s="126">
        <v>8.7999999999999989</v>
      </c>
      <c r="Q409" s="126">
        <v>68.600000000000009</v>
      </c>
      <c r="R409" s="126">
        <v>74.7</v>
      </c>
      <c r="S409" s="126">
        <v>77.8</v>
      </c>
      <c r="T409" s="126">
        <v>4.2</v>
      </c>
      <c r="U409" s="128">
        <v>13920</v>
      </c>
      <c r="V409" s="126">
        <v>13.8</v>
      </c>
      <c r="W409" s="126">
        <v>8</v>
      </c>
      <c r="X409" s="126">
        <v>71</v>
      </c>
      <c r="Y409" s="126">
        <v>76.099999999999994</v>
      </c>
      <c r="Z409" s="126">
        <v>78.2</v>
      </c>
      <c r="AA409" s="126">
        <v>4.3000000000000007</v>
      </c>
      <c r="AB409" s="128">
        <v>13905</v>
      </c>
      <c r="AC409" s="126">
        <v>19.2</v>
      </c>
      <c r="AD409" s="126">
        <v>7.1000000000000005</v>
      </c>
      <c r="AE409" s="126">
        <v>71</v>
      </c>
      <c r="AF409" s="126">
        <v>73.099999999999994</v>
      </c>
      <c r="AG409" s="126">
        <v>73.7</v>
      </c>
    </row>
    <row r="410" spans="1:33" x14ac:dyDescent="0.25">
      <c r="A410" t="s">
        <v>100</v>
      </c>
      <c r="B410">
        <v>9</v>
      </c>
      <c r="C410" t="s">
        <v>39</v>
      </c>
      <c r="D410" t="s">
        <v>513</v>
      </c>
      <c r="E410" s="128">
        <v>11740</v>
      </c>
      <c r="F410" s="126">
        <v>3.6999999999999997</v>
      </c>
      <c r="G410" s="128">
        <v>11305</v>
      </c>
      <c r="H410" s="126">
        <v>10</v>
      </c>
      <c r="I410" s="126">
        <v>9.4</v>
      </c>
      <c r="J410" s="126">
        <v>61.6</v>
      </c>
      <c r="K410" s="126">
        <v>72.5</v>
      </c>
      <c r="L410" s="126">
        <v>80.600000000000009</v>
      </c>
      <c r="M410" s="126">
        <v>4.2</v>
      </c>
      <c r="N410" s="128">
        <v>11245</v>
      </c>
      <c r="O410" s="126">
        <v>12.4</v>
      </c>
      <c r="P410" s="126">
        <v>7.2000000000000011</v>
      </c>
      <c r="Q410" s="126">
        <v>66</v>
      </c>
      <c r="R410" s="126">
        <v>75.599999999999994</v>
      </c>
      <c r="S410" s="126">
        <v>80.400000000000006</v>
      </c>
      <c r="T410" s="126">
        <v>4.3000000000000007</v>
      </c>
      <c r="U410" s="128">
        <v>11230</v>
      </c>
      <c r="V410" s="126">
        <v>13.5</v>
      </c>
      <c r="W410" s="126">
        <v>6.9</v>
      </c>
      <c r="X410" s="126">
        <v>68.5</v>
      </c>
      <c r="Y410" s="126">
        <v>76.7</v>
      </c>
      <c r="Z410" s="126">
        <v>79.7</v>
      </c>
      <c r="AA410" s="126">
        <v>4.5</v>
      </c>
      <c r="AB410" s="128">
        <v>11215</v>
      </c>
      <c r="AC410" s="126">
        <v>18.899999999999999</v>
      </c>
      <c r="AD410" s="126">
        <v>5.3</v>
      </c>
      <c r="AE410" s="126">
        <v>71.7</v>
      </c>
      <c r="AF410" s="126">
        <v>74.8</v>
      </c>
      <c r="AG410" s="126">
        <v>75.900000000000006</v>
      </c>
    </row>
    <row r="411" spans="1:33" x14ac:dyDescent="0.25">
      <c r="A411" t="s">
        <v>100</v>
      </c>
      <c r="B411" t="s">
        <v>28</v>
      </c>
      <c r="C411" t="s">
        <v>39</v>
      </c>
      <c r="D411" t="s">
        <v>514</v>
      </c>
      <c r="E411" s="128">
        <v>4245</v>
      </c>
      <c r="F411" s="126">
        <v>4.3999999999999995</v>
      </c>
      <c r="G411" s="128">
        <v>4055</v>
      </c>
      <c r="H411" s="126">
        <v>8.2000000000000011</v>
      </c>
      <c r="I411" s="126">
        <v>6.2</v>
      </c>
      <c r="J411" s="126">
        <v>52.7</v>
      </c>
      <c r="K411" s="126">
        <v>70.5</v>
      </c>
      <c r="L411" s="126">
        <v>85.6</v>
      </c>
      <c r="M411" s="126">
        <v>4.8</v>
      </c>
      <c r="N411" s="128">
        <v>4045</v>
      </c>
      <c r="O411" s="126">
        <v>11</v>
      </c>
      <c r="P411" s="126">
        <v>5.5</v>
      </c>
      <c r="Q411" s="126">
        <v>56.7</v>
      </c>
      <c r="R411" s="126">
        <v>74.599999999999994</v>
      </c>
      <c r="S411" s="126">
        <v>83.5</v>
      </c>
      <c r="T411" s="126">
        <v>5.3</v>
      </c>
      <c r="U411" s="128">
        <v>4020</v>
      </c>
      <c r="V411" s="126">
        <v>12.5</v>
      </c>
      <c r="W411" s="126">
        <v>7.8</v>
      </c>
      <c r="X411" s="126">
        <v>66</v>
      </c>
      <c r="Y411" s="126">
        <v>75.900000000000006</v>
      </c>
      <c r="Z411" s="126">
        <v>79.7</v>
      </c>
      <c r="AA411" s="126">
        <v>5.5</v>
      </c>
      <c r="AB411" s="128">
        <v>4015</v>
      </c>
      <c r="AC411" s="126">
        <v>18.3</v>
      </c>
      <c r="AD411" s="126">
        <v>6.7</v>
      </c>
      <c r="AE411" s="126">
        <v>71.399999999999991</v>
      </c>
      <c r="AF411" s="126">
        <v>74.2</v>
      </c>
      <c r="AG411" s="126">
        <v>75</v>
      </c>
    </row>
    <row r="412" spans="1:33" x14ac:dyDescent="0.25">
      <c r="A412" t="s">
        <v>100</v>
      </c>
      <c r="B412" t="s">
        <v>29</v>
      </c>
      <c r="C412" t="s">
        <v>39</v>
      </c>
      <c r="D412" t="s">
        <v>515</v>
      </c>
      <c r="E412" s="128">
        <v>16140</v>
      </c>
      <c r="F412" s="126">
        <v>5.1000000000000005</v>
      </c>
      <c r="G412" s="128">
        <v>15310</v>
      </c>
      <c r="H412" s="126">
        <v>8.5</v>
      </c>
      <c r="I412" s="126">
        <v>10.3</v>
      </c>
      <c r="J412" s="126">
        <v>54.1</v>
      </c>
      <c r="K412" s="126">
        <v>70.899999999999991</v>
      </c>
      <c r="L412" s="126">
        <v>81.2</v>
      </c>
      <c r="M412" s="126">
        <v>5.7</v>
      </c>
      <c r="N412" s="128">
        <v>15220</v>
      </c>
      <c r="O412" s="126">
        <v>11.4</v>
      </c>
      <c r="P412" s="126">
        <v>7.3999999999999995</v>
      </c>
      <c r="Q412" s="126">
        <v>60.5</v>
      </c>
      <c r="R412" s="126">
        <v>75</v>
      </c>
      <c r="S412" s="126">
        <v>81.2</v>
      </c>
      <c r="T412" s="126">
        <v>5.8000000000000007</v>
      </c>
      <c r="U412" s="128">
        <v>15205</v>
      </c>
      <c r="V412" s="126">
        <v>11.8</v>
      </c>
      <c r="W412" s="126">
        <v>6.9</v>
      </c>
      <c r="X412" s="126">
        <v>64.900000000000006</v>
      </c>
      <c r="Y412" s="126">
        <v>77.400000000000006</v>
      </c>
      <c r="Z412" s="126">
        <v>81.300000000000011</v>
      </c>
      <c r="AA412" s="126">
        <v>6.2</v>
      </c>
      <c r="AB412" s="128">
        <v>15140</v>
      </c>
      <c r="AC412" s="126">
        <v>17</v>
      </c>
      <c r="AD412" s="126">
        <v>7.1000000000000005</v>
      </c>
      <c r="AE412" s="126">
        <v>69.5</v>
      </c>
      <c r="AF412" s="126">
        <v>74.5</v>
      </c>
      <c r="AG412" s="126">
        <v>75.900000000000006</v>
      </c>
    </row>
    <row r="413" spans="1:33" x14ac:dyDescent="0.25">
      <c r="A413" t="s">
        <v>100</v>
      </c>
      <c r="B413" t="s">
        <v>30</v>
      </c>
      <c r="C413" t="s">
        <v>39</v>
      </c>
      <c r="D413" t="s">
        <v>516</v>
      </c>
      <c r="E413" s="128">
        <v>9110</v>
      </c>
      <c r="F413" s="126">
        <v>4</v>
      </c>
      <c r="G413" s="128">
        <v>8745</v>
      </c>
      <c r="H413" s="126">
        <v>8.4</v>
      </c>
      <c r="I413" s="126">
        <v>11</v>
      </c>
      <c r="J413" s="126">
        <v>41.9</v>
      </c>
      <c r="K413" s="126">
        <v>64.099999999999994</v>
      </c>
      <c r="L413" s="126">
        <v>80.600000000000009</v>
      </c>
      <c r="M413" s="126">
        <v>5.7</v>
      </c>
      <c r="N413" s="128">
        <v>8595</v>
      </c>
      <c r="O413" s="126">
        <v>13.100000000000001</v>
      </c>
      <c r="P413" s="126">
        <v>8.5</v>
      </c>
      <c r="Q413" s="126">
        <v>64</v>
      </c>
      <c r="R413" s="126">
        <v>73.8</v>
      </c>
      <c r="S413" s="126">
        <v>78.400000000000006</v>
      </c>
      <c r="T413" s="126">
        <v>5.9</v>
      </c>
      <c r="U413" s="128">
        <v>8570</v>
      </c>
      <c r="V413" s="126">
        <v>14.000000000000002</v>
      </c>
      <c r="W413" s="126">
        <v>8.4</v>
      </c>
      <c r="X413" s="126">
        <v>68.2</v>
      </c>
      <c r="Y413" s="126">
        <v>74.599999999999994</v>
      </c>
      <c r="Z413" s="126">
        <v>77.600000000000009</v>
      </c>
      <c r="AA413" s="126">
        <v>6.2</v>
      </c>
      <c r="AB413" s="128">
        <v>8550</v>
      </c>
      <c r="AC413" s="126">
        <v>18.600000000000001</v>
      </c>
      <c r="AD413" s="126">
        <v>7.3999999999999995</v>
      </c>
      <c r="AE413" s="126">
        <v>70.5</v>
      </c>
      <c r="AF413" s="126">
        <v>73</v>
      </c>
      <c r="AG413" s="126">
        <v>74</v>
      </c>
    </row>
    <row r="414" spans="1:33" x14ac:dyDescent="0.25">
      <c r="A414" t="s">
        <v>100</v>
      </c>
      <c r="B414" t="s">
        <v>31</v>
      </c>
      <c r="C414" t="s">
        <v>39</v>
      </c>
      <c r="D414" t="s">
        <v>517</v>
      </c>
      <c r="E414" s="128">
        <v>25860</v>
      </c>
      <c r="F414" s="126">
        <v>5.8000000000000007</v>
      </c>
      <c r="G414" s="128">
        <v>24370</v>
      </c>
      <c r="H414" s="126">
        <v>9.7000000000000011</v>
      </c>
      <c r="I414" s="126">
        <v>11.1</v>
      </c>
      <c r="J414" s="126">
        <v>66.900000000000006</v>
      </c>
      <c r="K414" s="126">
        <v>74.599999999999994</v>
      </c>
      <c r="L414" s="126">
        <v>79.3</v>
      </c>
      <c r="M414" s="126">
        <v>6.2</v>
      </c>
      <c r="N414" s="128">
        <v>24265</v>
      </c>
      <c r="O414" s="126">
        <v>12.3</v>
      </c>
      <c r="P414" s="126">
        <v>7.9</v>
      </c>
      <c r="Q414" s="126">
        <v>70.7</v>
      </c>
      <c r="R414" s="126">
        <v>77.3</v>
      </c>
      <c r="S414" s="126">
        <v>79.800000000000011</v>
      </c>
      <c r="T414" s="126">
        <v>6.2</v>
      </c>
      <c r="U414" s="128">
        <v>24245</v>
      </c>
      <c r="V414" s="126">
        <v>12.8</v>
      </c>
      <c r="W414" s="126">
        <v>7.1000000000000005</v>
      </c>
      <c r="X414" s="126">
        <v>73</v>
      </c>
      <c r="Y414" s="126">
        <v>78.2</v>
      </c>
      <c r="Z414" s="126">
        <v>80.100000000000009</v>
      </c>
      <c r="AA414" s="126">
        <v>6.5</v>
      </c>
      <c r="AB414" s="128">
        <v>24180</v>
      </c>
      <c r="AC414" s="126">
        <v>17.7</v>
      </c>
      <c r="AD414" s="126">
        <v>6.4</v>
      </c>
      <c r="AE414" s="126">
        <v>73.400000000000006</v>
      </c>
      <c r="AF414" s="126">
        <v>75.2</v>
      </c>
      <c r="AG414" s="126">
        <v>75.900000000000006</v>
      </c>
    </row>
    <row r="415" spans="1:33" x14ac:dyDescent="0.25">
      <c r="A415" t="s">
        <v>100</v>
      </c>
      <c r="B415" t="s">
        <v>32</v>
      </c>
      <c r="C415" t="s">
        <v>39</v>
      </c>
      <c r="D415" t="s">
        <v>518</v>
      </c>
      <c r="E415" s="128">
        <v>6210</v>
      </c>
      <c r="F415" s="126">
        <v>3.9</v>
      </c>
      <c r="G415" s="128">
        <v>5970</v>
      </c>
      <c r="H415" s="126">
        <v>9.3000000000000007</v>
      </c>
      <c r="I415" s="126">
        <v>15</v>
      </c>
      <c r="J415" s="126">
        <v>64.2</v>
      </c>
      <c r="K415" s="126">
        <v>71.099999999999994</v>
      </c>
      <c r="L415" s="126">
        <v>75.7</v>
      </c>
      <c r="M415" s="126">
        <v>4</v>
      </c>
      <c r="N415" s="128">
        <v>5960</v>
      </c>
      <c r="O415" s="126">
        <v>11.8</v>
      </c>
      <c r="P415" s="126">
        <v>10.4</v>
      </c>
      <c r="Q415" s="126">
        <v>68.300000000000011</v>
      </c>
      <c r="R415" s="126">
        <v>74.8</v>
      </c>
      <c r="S415" s="126">
        <v>77.8</v>
      </c>
      <c r="T415" s="126">
        <v>4.1000000000000005</v>
      </c>
      <c r="U415" s="128">
        <v>5955</v>
      </c>
      <c r="V415" s="126">
        <v>12.3</v>
      </c>
      <c r="W415" s="126">
        <v>9.5</v>
      </c>
      <c r="X415" s="126">
        <v>69.900000000000006</v>
      </c>
      <c r="Y415" s="126">
        <v>76.3</v>
      </c>
      <c r="Z415" s="126">
        <v>78.2</v>
      </c>
      <c r="AA415" s="126">
        <v>4.3999999999999995</v>
      </c>
      <c r="AB415" s="128">
        <v>5940</v>
      </c>
      <c r="AC415" s="126">
        <v>18.099999999999998</v>
      </c>
      <c r="AD415" s="126">
        <v>7.9</v>
      </c>
      <c r="AE415" s="126">
        <v>70.7</v>
      </c>
      <c r="AF415" s="126">
        <v>73.2</v>
      </c>
      <c r="AG415" s="126">
        <v>73.900000000000006</v>
      </c>
    </row>
    <row r="416" spans="1:33" x14ac:dyDescent="0.25">
      <c r="A416" t="s">
        <v>100</v>
      </c>
      <c r="B416" t="s">
        <v>27</v>
      </c>
      <c r="C416" t="s">
        <v>39</v>
      </c>
      <c r="D416" t="s">
        <v>519</v>
      </c>
      <c r="E416" s="128">
        <v>15350</v>
      </c>
      <c r="F416" s="126">
        <v>4.2</v>
      </c>
      <c r="G416" s="128">
        <v>14705</v>
      </c>
      <c r="H416" s="126">
        <v>10.3</v>
      </c>
      <c r="I416" s="126">
        <v>10.6</v>
      </c>
      <c r="J416" s="126">
        <v>48</v>
      </c>
      <c r="K416" s="126">
        <v>66.2</v>
      </c>
      <c r="L416" s="126">
        <v>79.100000000000009</v>
      </c>
      <c r="M416" s="126">
        <v>4.9000000000000004</v>
      </c>
      <c r="N416" s="128">
        <v>14590</v>
      </c>
      <c r="O416" s="126">
        <v>13.600000000000001</v>
      </c>
      <c r="P416" s="126">
        <v>8.4</v>
      </c>
      <c r="Q416" s="126">
        <v>58.3</v>
      </c>
      <c r="R416" s="126">
        <v>71.2</v>
      </c>
      <c r="S416" s="126">
        <v>78.100000000000009</v>
      </c>
      <c r="T416" s="126">
        <v>5.2</v>
      </c>
      <c r="U416" s="128">
        <v>14555</v>
      </c>
      <c r="V416" s="126">
        <v>14.3</v>
      </c>
      <c r="W416" s="126">
        <v>7.3999999999999995</v>
      </c>
      <c r="X416" s="126">
        <v>63.5</v>
      </c>
      <c r="Y416" s="126">
        <v>74</v>
      </c>
      <c r="Z416" s="126">
        <v>78.3</v>
      </c>
      <c r="AA416" s="126">
        <v>5.7</v>
      </c>
      <c r="AB416" s="128">
        <v>14480</v>
      </c>
      <c r="AC416" s="126">
        <v>20.700000000000003</v>
      </c>
      <c r="AD416" s="126">
        <v>7.1000000000000005</v>
      </c>
      <c r="AE416" s="126">
        <v>67</v>
      </c>
      <c r="AF416" s="126">
        <v>70.899999999999991</v>
      </c>
      <c r="AG416" s="126">
        <v>72.2</v>
      </c>
    </row>
    <row r="417" spans="1:33" x14ac:dyDescent="0.25">
      <c r="A417" t="s">
        <v>100</v>
      </c>
      <c r="B417" t="s">
        <v>33</v>
      </c>
      <c r="C417" t="s">
        <v>39</v>
      </c>
      <c r="D417" t="s">
        <v>520</v>
      </c>
      <c r="E417" s="128">
        <v>11790</v>
      </c>
      <c r="F417" s="126">
        <v>3.3000000000000003</v>
      </c>
      <c r="G417" s="128">
        <v>11400</v>
      </c>
      <c r="H417" s="126">
        <v>9.8000000000000007</v>
      </c>
      <c r="I417" s="126">
        <v>10.9</v>
      </c>
      <c r="J417" s="126">
        <v>44.1</v>
      </c>
      <c r="K417" s="126">
        <v>63.1</v>
      </c>
      <c r="L417" s="126">
        <v>79.3</v>
      </c>
      <c r="M417" s="126">
        <v>4</v>
      </c>
      <c r="N417" s="128">
        <v>11320</v>
      </c>
      <c r="O417" s="126">
        <v>13</v>
      </c>
      <c r="P417" s="126">
        <v>7.8</v>
      </c>
      <c r="Q417" s="126">
        <v>57.000000000000007</v>
      </c>
      <c r="R417" s="126">
        <v>70.899999999999991</v>
      </c>
      <c r="S417" s="126">
        <v>79.2</v>
      </c>
      <c r="T417" s="126">
        <v>4.3000000000000007</v>
      </c>
      <c r="U417" s="128">
        <v>11285</v>
      </c>
      <c r="V417" s="126">
        <v>14.000000000000002</v>
      </c>
      <c r="W417" s="126">
        <v>7.5</v>
      </c>
      <c r="X417" s="126">
        <v>61.7</v>
      </c>
      <c r="Y417" s="126">
        <v>73.3</v>
      </c>
      <c r="Z417" s="126">
        <v>78.5</v>
      </c>
      <c r="AA417" s="126">
        <v>4.5999999999999996</v>
      </c>
      <c r="AB417" s="128">
        <v>11240</v>
      </c>
      <c r="AC417" s="126">
        <v>19</v>
      </c>
      <c r="AD417" s="126">
        <v>6.8000000000000007</v>
      </c>
      <c r="AE417" s="126">
        <v>67.600000000000009</v>
      </c>
      <c r="AF417" s="126">
        <v>72.5</v>
      </c>
      <c r="AG417" s="126">
        <v>74.099999999999994</v>
      </c>
    </row>
    <row r="418" spans="1:33" x14ac:dyDescent="0.25">
      <c r="A418" t="s">
        <v>100</v>
      </c>
      <c r="B418" t="s">
        <v>34</v>
      </c>
      <c r="C418" t="s">
        <v>39</v>
      </c>
      <c r="D418" t="s">
        <v>521</v>
      </c>
      <c r="E418" s="128">
        <v>22025</v>
      </c>
      <c r="F418" s="126">
        <v>4.5999999999999996</v>
      </c>
      <c r="G418" s="128">
        <v>21020</v>
      </c>
      <c r="H418" s="126">
        <v>11.1</v>
      </c>
      <c r="I418" s="126">
        <v>16.400000000000002</v>
      </c>
      <c r="J418" s="126">
        <v>55.7</v>
      </c>
      <c r="K418" s="126">
        <v>65.5</v>
      </c>
      <c r="L418" s="126">
        <v>72.5</v>
      </c>
      <c r="M418" s="126">
        <v>4.9000000000000004</v>
      </c>
      <c r="N418" s="128">
        <v>20945</v>
      </c>
      <c r="O418" s="126">
        <v>15</v>
      </c>
      <c r="P418" s="126">
        <v>11.5</v>
      </c>
      <c r="Q418" s="126">
        <v>61.7</v>
      </c>
      <c r="R418" s="126">
        <v>69.2</v>
      </c>
      <c r="S418" s="126">
        <v>73.5</v>
      </c>
      <c r="T418" s="126">
        <v>5.1000000000000005</v>
      </c>
      <c r="U418" s="128">
        <v>20900</v>
      </c>
      <c r="V418" s="126">
        <v>14.899999999999999</v>
      </c>
      <c r="W418" s="126">
        <v>10.8</v>
      </c>
      <c r="X418" s="126">
        <v>65.100000000000009</v>
      </c>
      <c r="Y418" s="126">
        <v>71.5</v>
      </c>
      <c r="Z418" s="126">
        <v>74.3</v>
      </c>
      <c r="AA418" s="126">
        <v>5.3</v>
      </c>
      <c r="AB418" s="128">
        <v>20855</v>
      </c>
      <c r="AC418" s="126">
        <v>22.2</v>
      </c>
      <c r="AD418" s="126">
        <v>8.7999999999999989</v>
      </c>
      <c r="AE418" s="126">
        <v>65.3</v>
      </c>
      <c r="AF418" s="126">
        <v>68</v>
      </c>
      <c r="AG418" s="126">
        <v>69</v>
      </c>
    </row>
    <row r="419" spans="1:33" x14ac:dyDescent="0.25">
      <c r="A419" t="s">
        <v>100</v>
      </c>
      <c r="B419" t="s">
        <v>35</v>
      </c>
      <c r="C419" t="s">
        <v>39</v>
      </c>
      <c r="D419" t="s">
        <v>522</v>
      </c>
      <c r="E419" s="128">
        <v>7115</v>
      </c>
      <c r="F419" s="126">
        <v>5.2</v>
      </c>
      <c r="G419" s="128">
        <v>6740</v>
      </c>
      <c r="H419" s="126">
        <v>7.7</v>
      </c>
      <c r="I419" s="126">
        <v>6.1</v>
      </c>
      <c r="J419" s="126">
        <v>60.199999999999996</v>
      </c>
      <c r="K419" s="126">
        <v>79</v>
      </c>
      <c r="L419" s="126">
        <v>86.1</v>
      </c>
      <c r="M419" s="126">
        <v>6</v>
      </c>
      <c r="N419" s="128">
        <v>6685</v>
      </c>
      <c r="O419" s="126">
        <v>11.3</v>
      </c>
      <c r="P419" s="126">
        <v>6</v>
      </c>
      <c r="Q419" s="126">
        <v>68.600000000000009</v>
      </c>
      <c r="R419" s="126">
        <v>79.100000000000009</v>
      </c>
      <c r="S419" s="126">
        <v>82.7</v>
      </c>
      <c r="T419" s="126">
        <v>6.2</v>
      </c>
      <c r="U419" s="128">
        <v>6675</v>
      </c>
      <c r="V419" s="126">
        <v>11.9</v>
      </c>
      <c r="W419" s="126">
        <v>4.3999999999999995</v>
      </c>
      <c r="X419" s="126">
        <v>71.399999999999991</v>
      </c>
      <c r="Y419" s="126">
        <v>81</v>
      </c>
      <c r="Z419" s="126">
        <v>83.7</v>
      </c>
      <c r="AA419" s="126">
        <v>6.5</v>
      </c>
      <c r="AB419" s="128">
        <v>6655</v>
      </c>
      <c r="AC419" s="126">
        <v>16.900000000000002</v>
      </c>
      <c r="AD419" s="126">
        <v>6</v>
      </c>
      <c r="AE419" s="126">
        <v>73</v>
      </c>
      <c r="AF419" s="126">
        <v>76.2</v>
      </c>
      <c r="AG419" s="126">
        <v>77.100000000000009</v>
      </c>
    </row>
    <row r="420" spans="1:33" x14ac:dyDescent="0.25">
      <c r="A420" t="s">
        <v>100</v>
      </c>
      <c r="B420" t="s">
        <v>36</v>
      </c>
      <c r="C420" t="s">
        <v>39</v>
      </c>
      <c r="D420" t="s">
        <v>523</v>
      </c>
      <c r="E420" s="128">
        <v>5020</v>
      </c>
      <c r="F420" s="126">
        <v>4.3999999999999995</v>
      </c>
      <c r="G420" s="128">
        <v>4800</v>
      </c>
      <c r="H420" s="126">
        <v>12.7</v>
      </c>
      <c r="I420" s="126">
        <v>7.5</v>
      </c>
      <c r="J420" s="126">
        <v>49.1</v>
      </c>
      <c r="K420" s="126">
        <v>68.400000000000006</v>
      </c>
      <c r="L420" s="126">
        <v>79.800000000000011</v>
      </c>
      <c r="M420" s="126">
        <v>5.1000000000000005</v>
      </c>
      <c r="N420" s="128">
        <v>4765</v>
      </c>
      <c r="O420" s="126">
        <v>16.5</v>
      </c>
      <c r="P420" s="126">
        <v>6.4</v>
      </c>
      <c r="Q420" s="126">
        <v>55.7</v>
      </c>
      <c r="R420" s="126">
        <v>70.300000000000011</v>
      </c>
      <c r="S420" s="126">
        <v>77.100000000000009</v>
      </c>
      <c r="T420" s="126">
        <v>5.2</v>
      </c>
      <c r="U420" s="128">
        <v>4755</v>
      </c>
      <c r="V420" s="126">
        <v>16.8</v>
      </c>
      <c r="W420" s="126">
        <v>6.6000000000000005</v>
      </c>
      <c r="X420" s="126">
        <v>59.4</v>
      </c>
      <c r="Y420" s="126">
        <v>71.8</v>
      </c>
      <c r="Z420" s="126">
        <v>76.7</v>
      </c>
      <c r="AA420" s="126">
        <v>5.6000000000000005</v>
      </c>
      <c r="AB420" s="128">
        <v>4740</v>
      </c>
      <c r="AC420" s="126">
        <v>22.900000000000002</v>
      </c>
      <c r="AD420" s="126">
        <v>6.6000000000000005</v>
      </c>
      <c r="AE420" s="126">
        <v>63.9</v>
      </c>
      <c r="AF420" s="126">
        <v>68.7</v>
      </c>
      <c r="AG420" s="126">
        <v>70.5</v>
      </c>
    </row>
    <row r="421" spans="1:33" x14ac:dyDescent="0.25">
      <c r="A421" t="s">
        <v>100</v>
      </c>
      <c r="B421" t="s">
        <v>37</v>
      </c>
      <c r="C421" t="s">
        <v>39</v>
      </c>
      <c r="D421" t="s">
        <v>524</v>
      </c>
      <c r="E421" s="128">
        <v>4005</v>
      </c>
      <c r="F421" s="126">
        <v>3.4000000000000004</v>
      </c>
      <c r="G421" s="128">
        <v>3870</v>
      </c>
      <c r="H421" s="126">
        <v>10.7</v>
      </c>
      <c r="I421" s="126">
        <v>9.5</v>
      </c>
      <c r="J421" s="126">
        <v>58.4</v>
      </c>
      <c r="K421" s="126">
        <v>69.7</v>
      </c>
      <c r="L421" s="126">
        <v>79.800000000000011</v>
      </c>
      <c r="M421" s="126">
        <v>4</v>
      </c>
      <c r="N421" s="128">
        <v>3845</v>
      </c>
      <c r="O421" s="126">
        <v>13.600000000000001</v>
      </c>
      <c r="P421" s="126">
        <v>7.8</v>
      </c>
      <c r="Q421" s="126">
        <v>68.400000000000006</v>
      </c>
      <c r="R421" s="126">
        <v>75.099999999999994</v>
      </c>
      <c r="S421" s="126">
        <v>78.600000000000009</v>
      </c>
      <c r="T421" s="126">
        <v>4.1000000000000005</v>
      </c>
      <c r="U421" s="128">
        <v>3840</v>
      </c>
      <c r="V421" s="126">
        <v>14.3</v>
      </c>
      <c r="W421" s="126">
        <v>7.3</v>
      </c>
      <c r="X421" s="126">
        <v>70.8</v>
      </c>
      <c r="Y421" s="126">
        <v>76</v>
      </c>
      <c r="Z421" s="126">
        <v>78.400000000000006</v>
      </c>
      <c r="AA421" s="126">
        <v>4.3000000000000007</v>
      </c>
      <c r="AB421" s="128">
        <v>3835</v>
      </c>
      <c r="AC421" s="126">
        <v>19.2</v>
      </c>
      <c r="AD421" s="126">
        <v>6.7</v>
      </c>
      <c r="AE421" s="126">
        <v>71.099999999999994</v>
      </c>
      <c r="AF421" s="126">
        <v>73.099999999999994</v>
      </c>
      <c r="AG421" s="126">
        <v>74.099999999999994</v>
      </c>
    </row>
    <row r="422" spans="1:33" x14ac:dyDescent="0.25">
      <c r="A422" t="s">
        <v>99</v>
      </c>
      <c r="B422">
        <v>1</v>
      </c>
      <c r="C422" t="s">
        <v>39</v>
      </c>
      <c r="D422" t="s">
        <v>525</v>
      </c>
      <c r="E422" s="128">
        <v>5300</v>
      </c>
      <c r="F422" s="126">
        <v>3.6999999999999997</v>
      </c>
      <c r="G422" s="128">
        <v>5100</v>
      </c>
      <c r="H422" s="126">
        <v>7.2000000000000011</v>
      </c>
      <c r="I422" s="126">
        <v>10.7</v>
      </c>
      <c r="J422" s="126">
        <v>55.600000000000009</v>
      </c>
      <c r="K422" s="126">
        <v>66.900000000000006</v>
      </c>
      <c r="L422" s="126">
        <v>82.100000000000009</v>
      </c>
      <c r="M422" s="126">
        <v>4.2</v>
      </c>
      <c r="N422" s="128">
        <v>5080</v>
      </c>
      <c r="O422" s="126">
        <v>15.9</v>
      </c>
      <c r="P422" s="126">
        <v>6.5</v>
      </c>
      <c r="Q422" s="126">
        <v>62.2</v>
      </c>
      <c r="R422" s="126">
        <v>73.099999999999994</v>
      </c>
      <c r="S422" s="126">
        <v>77.600000000000009</v>
      </c>
      <c r="T422" s="126">
        <v>4.2</v>
      </c>
      <c r="U422" s="128">
        <v>5075</v>
      </c>
      <c r="V422" s="126">
        <v>13.700000000000001</v>
      </c>
      <c r="W422" s="126">
        <v>9.1999999999999993</v>
      </c>
      <c r="X422" s="126">
        <v>61.1</v>
      </c>
      <c r="Y422" s="126">
        <v>73.5</v>
      </c>
      <c r="Z422" s="126">
        <v>77.100000000000009</v>
      </c>
      <c r="AA422" s="126" t="s">
        <v>133</v>
      </c>
      <c r="AB422" s="128" t="s">
        <v>133</v>
      </c>
      <c r="AC422" s="126" t="s">
        <v>133</v>
      </c>
      <c r="AD422" s="126" t="s">
        <v>133</v>
      </c>
      <c r="AE422" s="126" t="s">
        <v>133</v>
      </c>
      <c r="AF422" s="126" t="s">
        <v>133</v>
      </c>
      <c r="AG422" s="126" t="s">
        <v>133</v>
      </c>
    </row>
    <row r="423" spans="1:33" x14ac:dyDescent="0.25">
      <c r="A423" t="s">
        <v>99</v>
      </c>
      <c r="B423">
        <v>2</v>
      </c>
      <c r="C423" t="s">
        <v>39</v>
      </c>
      <c r="D423" t="s">
        <v>527</v>
      </c>
      <c r="E423" s="128">
        <v>19105</v>
      </c>
      <c r="F423" s="126">
        <v>7.2000000000000011</v>
      </c>
      <c r="G423" s="128">
        <v>17735</v>
      </c>
      <c r="H423" s="126">
        <v>9.4</v>
      </c>
      <c r="I423" s="126">
        <v>6.1</v>
      </c>
      <c r="J423" s="126">
        <v>52.400000000000006</v>
      </c>
      <c r="K423" s="126">
        <v>73.2</v>
      </c>
      <c r="L423" s="126">
        <v>84.6</v>
      </c>
      <c r="M423" s="126">
        <v>7.3999999999999995</v>
      </c>
      <c r="N423" s="128">
        <v>17690</v>
      </c>
      <c r="O423" s="126">
        <v>10.8</v>
      </c>
      <c r="P423" s="126">
        <v>5.5</v>
      </c>
      <c r="Q423" s="126">
        <v>50.6</v>
      </c>
      <c r="R423" s="126">
        <v>74.599999999999994</v>
      </c>
      <c r="S423" s="126">
        <v>83.7</v>
      </c>
      <c r="T423" s="126">
        <v>8.1</v>
      </c>
      <c r="U423" s="128">
        <v>17550</v>
      </c>
      <c r="V423" s="126">
        <v>13.600000000000001</v>
      </c>
      <c r="W423" s="126">
        <v>5.2</v>
      </c>
      <c r="X423" s="126">
        <v>56.300000000000004</v>
      </c>
      <c r="Y423" s="126">
        <v>74.900000000000006</v>
      </c>
      <c r="Z423" s="126">
        <v>81.2</v>
      </c>
      <c r="AA423" s="126" t="s">
        <v>133</v>
      </c>
      <c r="AB423" s="128" t="s">
        <v>133</v>
      </c>
      <c r="AC423" s="126" t="s">
        <v>133</v>
      </c>
      <c r="AD423" s="126" t="s">
        <v>133</v>
      </c>
      <c r="AE423" s="126" t="s">
        <v>133</v>
      </c>
      <c r="AF423" s="126" t="s">
        <v>133</v>
      </c>
      <c r="AG423" s="126" t="s">
        <v>133</v>
      </c>
    </row>
    <row r="424" spans="1:33" x14ac:dyDescent="0.25">
      <c r="A424" t="s">
        <v>99</v>
      </c>
      <c r="B424">
        <v>3</v>
      </c>
      <c r="C424" t="s">
        <v>39</v>
      </c>
      <c r="D424" t="s">
        <v>528</v>
      </c>
      <c r="E424" s="128">
        <v>20695</v>
      </c>
      <c r="F424" s="126">
        <v>3.3000000000000003</v>
      </c>
      <c r="G424" s="128">
        <v>20010</v>
      </c>
      <c r="H424" s="126">
        <v>8.5</v>
      </c>
      <c r="I424" s="126">
        <v>9.3000000000000007</v>
      </c>
      <c r="J424" s="126">
        <v>48.1</v>
      </c>
      <c r="K424" s="126">
        <v>67.400000000000006</v>
      </c>
      <c r="L424" s="126">
        <v>82.100000000000009</v>
      </c>
      <c r="M424" s="126">
        <v>3.8</v>
      </c>
      <c r="N424" s="128">
        <v>19900</v>
      </c>
      <c r="O424" s="126">
        <v>9.7000000000000011</v>
      </c>
      <c r="P424" s="126">
        <v>7.3</v>
      </c>
      <c r="Q424" s="126">
        <v>54.400000000000006</v>
      </c>
      <c r="R424" s="126">
        <v>73.099999999999994</v>
      </c>
      <c r="S424" s="126">
        <v>83.100000000000009</v>
      </c>
      <c r="T424" s="126">
        <v>4.1000000000000005</v>
      </c>
      <c r="U424" s="128">
        <v>19835</v>
      </c>
      <c r="V424" s="126">
        <v>11.5</v>
      </c>
      <c r="W424" s="126">
        <v>5.7</v>
      </c>
      <c r="X424" s="126">
        <v>60.5</v>
      </c>
      <c r="Y424" s="126">
        <v>76.599999999999994</v>
      </c>
      <c r="Z424" s="126">
        <v>82.800000000000011</v>
      </c>
      <c r="AA424" s="126" t="s">
        <v>133</v>
      </c>
      <c r="AB424" s="128" t="s">
        <v>133</v>
      </c>
      <c r="AC424" s="126" t="s">
        <v>133</v>
      </c>
      <c r="AD424" s="126" t="s">
        <v>133</v>
      </c>
      <c r="AE424" s="126" t="s">
        <v>133</v>
      </c>
      <c r="AF424" s="126" t="s">
        <v>133</v>
      </c>
      <c r="AG424" s="126" t="s">
        <v>133</v>
      </c>
    </row>
    <row r="425" spans="1:33" x14ac:dyDescent="0.25">
      <c r="A425" t="s">
        <v>99</v>
      </c>
      <c r="B425">
        <v>4</v>
      </c>
      <c r="C425" t="s">
        <v>39</v>
      </c>
      <c r="D425" t="s">
        <v>529</v>
      </c>
      <c r="E425" s="128">
        <v>460</v>
      </c>
      <c r="F425" s="126">
        <v>5.4</v>
      </c>
      <c r="G425" s="128">
        <v>435</v>
      </c>
      <c r="H425" s="126">
        <v>7.1000000000000005</v>
      </c>
      <c r="I425" s="126">
        <v>6.7</v>
      </c>
      <c r="J425" s="126">
        <v>62.7</v>
      </c>
      <c r="K425" s="126">
        <v>69.100000000000009</v>
      </c>
      <c r="L425" s="126">
        <v>86.2</v>
      </c>
      <c r="M425" s="126">
        <v>5.7</v>
      </c>
      <c r="N425" s="128">
        <v>435</v>
      </c>
      <c r="O425" s="126">
        <v>10.4</v>
      </c>
      <c r="P425" s="126">
        <v>6.2</v>
      </c>
      <c r="Q425" s="126">
        <v>57.999999999999993</v>
      </c>
      <c r="R425" s="126">
        <v>76.2</v>
      </c>
      <c r="S425" s="126">
        <v>83.399999999999991</v>
      </c>
      <c r="T425" s="126">
        <v>6.1</v>
      </c>
      <c r="U425" s="128">
        <v>430</v>
      </c>
      <c r="V425" s="126">
        <v>12.1</v>
      </c>
      <c r="W425" s="126">
        <v>7.3999999999999995</v>
      </c>
      <c r="X425" s="126">
        <v>66.100000000000009</v>
      </c>
      <c r="Y425" s="126">
        <v>75.900000000000006</v>
      </c>
      <c r="Z425" s="126">
        <v>80.5</v>
      </c>
      <c r="AA425" s="126" t="s">
        <v>133</v>
      </c>
      <c r="AB425" s="128" t="s">
        <v>133</v>
      </c>
      <c r="AC425" s="126" t="s">
        <v>133</v>
      </c>
      <c r="AD425" s="126" t="s">
        <v>133</v>
      </c>
      <c r="AE425" s="126" t="s">
        <v>133</v>
      </c>
      <c r="AF425" s="126" t="s">
        <v>133</v>
      </c>
      <c r="AG425" s="126" t="s">
        <v>133</v>
      </c>
    </row>
    <row r="426" spans="1:33" x14ac:dyDescent="0.25">
      <c r="A426" t="s">
        <v>99</v>
      </c>
      <c r="B426">
        <v>5</v>
      </c>
      <c r="C426" t="s">
        <v>39</v>
      </c>
      <c r="D426" t="s">
        <v>530</v>
      </c>
      <c r="E426" s="128">
        <v>1665</v>
      </c>
      <c r="F426" s="126">
        <v>5.1000000000000005</v>
      </c>
      <c r="G426" s="128">
        <v>1580</v>
      </c>
      <c r="H426" s="126">
        <v>12.9</v>
      </c>
      <c r="I426" s="126">
        <v>10.8</v>
      </c>
      <c r="J426" s="126">
        <v>58.599999999999994</v>
      </c>
      <c r="K426" s="126">
        <v>68</v>
      </c>
      <c r="L426" s="126">
        <v>76.400000000000006</v>
      </c>
      <c r="M426" s="126">
        <v>5.6000000000000005</v>
      </c>
      <c r="N426" s="128">
        <v>1570</v>
      </c>
      <c r="O426" s="126">
        <v>14.000000000000002</v>
      </c>
      <c r="P426" s="126">
        <v>7.9</v>
      </c>
      <c r="Q426" s="126">
        <v>60.5</v>
      </c>
      <c r="R426" s="126">
        <v>71.7</v>
      </c>
      <c r="S426" s="126">
        <v>78.100000000000009</v>
      </c>
      <c r="T426" s="126">
        <v>5.7</v>
      </c>
      <c r="U426" s="128">
        <v>1570</v>
      </c>
      <c r="V426" s="126">
        <v>14.499999999999998</v>
      </c>
      <c r="W426" s="126">
        <v>5.7</v>
      </c>
      <c r="X426" s="126">
        <v>65.900000000000006</v>
      </c>
      <c r="Y426" s="126">
        <v>75.7</v>
      </c>
      <c r="Z426" s="126">
        <v>79.800000000000011</v>
      </c>
      <c r="AA426" s="126" t="s">
        <v>133</v>
      </c>
      <c r="AB426" s="128" t="s">
        <v>133</v>
      </c>
      <c r="AC426" s="126" t="s">
        <v>133</v>
      </c>
      <c r="AD426" s="126" t="s">
        <v>133</v>
      </c>
      <c r="AE426" s="126" t="s">
        <v>133</v>
      </c>
      <c r="AF426" s="126" t="s">
        <v>133</v>
      </c>
      <c r="AG426" s="126" t="s">
        <v>133</v>
      </c>
    </row>
    <row r="427" spans="1:33" x14ac:dyDescent="0.25">
      <c r="A427" t="s">
        <v>99</v>
      </c>
      <c r="B427">
        <v>6</v>
      </c>
      <c r="C427" t="s">
        <v>39</v>
      </c>
      <c r="D427" t="s">
        <v>531</v>
      </c>
      <c r="E427" s="128">
        <v>9560</v>
      </c>
      <c r="F427" s="126">
        <v>2.7</v>
      </c>
      <c r="G427" s="128">
        <v>9305</v>
      </c>
      <c r="H427" s="126">
        <v>8.2000000000000011</v>
      </c>
      <c r="I427" s="126">
        <v>8.7999999999999989</v>
      </c>
      <c r="J427" s="126">
        <v>46.7</v>
      </c>
      <c r="K427" s="126">
        <v>66.5</v>
      </c>
      <c r="L427" s="126">
        <v>83</v>
      </c>
      <c r="M427" s="126">
        <v>3</v>
      </c>
      <c r="N427" s="128">
        <v>9275</v>
      </c>
      <c r="O427" s="126">
        <v>9.9</v>
      </c>
      <c r="P427" s="126">
        <v>6.5</v>
      </c>
      <c r="Q427" s="126">
        <v>55.300000000000004</v>
      </c>
      <c r="R427" s="126">
        <v>73</v>
      </c>
      <c r="S427" s="126">
        <v>83.6</v>
      </c>
      <c r="T427" s="126">
        <v>3.4000000000000004</v>
      </c>
      <c r="U427" s="128">
        <v>9235</v>
      </c>
      <c r="V427" s="126">
        <v>12</v>
      </c>
      <c r="W427" s="126">
        <v>5.8000000000000007</v>
      </c>
      <c r="X427" s="126">
        <v>63.3</v>
      </c>
      <c r="Y427" s="126">
        <v>76.599999999999994</v>
      </c>
      <c r="Z427" s="126">
        <v>82.2</v>
      </c>
      <c r="AA427" s="126" t="s">
        <v>133</v>
      </c>
      <c r="AB427" s="128" t="s">
        <v>133</v>
      </c>
      <c r="AC427" s="126" t="s">
        <v>133</v>
      </c>
      <c r="AD427" s="126" t="s">
        <v>133</v>
      </c>
      <c r="AE427" s="126" t="s">
        <v>133</v>
      </c>
      <c r="AF427" s="126" t="s">
        <v>133</v>
      </c>
      <c r="AG427" s="126" t="s">
        <v>133</v>
      </c>
    </row>
    <row r="428" spans="1:33" x14ac:dyDescent="0.25">
      <c r="A428" t="s">
        <v>99</v>
      </c>
      <c r="B428">
        <v>7</v>
      </c>
      <c r="C428" t="s">
        <v>39</v>
      </c>
      <c r="D428" t="s">
        <v>532</v>
      </c>
      <c r="E428" s="128">
        <v>3830</v>
      </c>
      <c r="F428" s="126">
        <v>2.9000000000000004</v>
      </c>
      <c r="G428" s="128">
        <v>3720</v>
      </c>
      <c r="H428" s="126">
        <v>9.9</v>
      </c>
      <c r="I428" s="126">
        <v>7.1000000000000005</v>
      </c>
      <c r="J428" s="126">
        <v>51.5</v>
      </c>
      <c r="K428" s="126">
        <v>69.5</v>
      </c>
      <c r="L428" s="126">
        <v>83</v>
      </c>
      <c r="M428" s="126">
        <v>3.4000000000000004</v>
      </c>
      <c r="N428" s="128">
        <v>3700</v>
      </c>
      <c r="O428" s="126">
        <v>10.200000000000001</v>
      </c>
      <c r="P428" s="126">
        <v>6.9</v>
      </c>
      <c r="Q428" s="126">
        <v>63.6</v>
      </c>
      <c r="R428" s="126">
        <v>76.3</v>
      </c>
      <c r="S428" s="126">
        <v>82.9</v>
      </c>
      <c r="T428" s="126">
        <v>3.6000000000000005</v>
      </c>
      <c r="U428" s="128">
        <v>3695</v>
      </c>
      <c r="V428" s="126">
        <v>12.4</v>
      </c>
      <c r="W428" s="126">
        <v>5.6000000000000005</v>
      </c>
      <c r="X428" s="126">
        <v>67.400000000000006</v>
      </c>
      <c r="Y428" s="126">
        <v>77.5</v>
      </c>
      <c r="Z428" s="126">
        <v>82.100000000000009</v>
      </c>
      <c r="AA428" s="126" t="s">
        <v>133</v>
      </c>
      <c r="AB428" s="128" t="s">
        <v>133</v>
      </c>
      <c r="AC428" s="126" t="s">
        <v>133</v>
      </c>
      <c r="AD428" s="126" t="s">
        <v>133</v>
      </c>
      <c r="AE428" s="126" t="s">
        <v>133</v>
      </c>
      <c r="AF428" s="126" t="s">
        <v>133</v>
      </c>
      <c r="AG428" s="126" t="s">
        <v>133</v>
      </c>
    </row>
    <row r="429" spans="1:33" x14ac:dyDescent="0.25">
      <c r="A429" t="s">
        <v>99</v>
      </c>
      <c r="B429">
        <v>8</v>
      </c>
      <c r="C429" t="s">
        <v>39</v>
      </c>
      <c r="D429" t="s">
        <v>533</v>
      </c>
      <c r="E429" s="128">
        <v>14365</v>
      </c>
      <c r="F429" s="126">
        <v>3.4000000000000004</v>
      </c>
      <c r="G429" s="128">
        <v>13870</v>
      </c>
      <c r="H429" s="126">
        <v>10.9</v>
      </c>
      <c r="I429" s="126">
        <v>11.4</v>
      </c>
      <c r="J429" s="126">
        <v>62.9</v>
      </c>
      <c r="K429" s="126">
        <v>71.099999999999994</v>
      </c>
      <c r="L429" s="126">
        <v>77.7</v>
      </c>
      <c r="M429" s="126">
        <v>3.8</v>
      </c>
      <c r="N429" s="128">
        <v>13810</v>
      </c>
      <c r="O429" s="126">
        <v>12.3</v>
      </c>
      <c r="P429" s="126">
        <v>9.1999999999999993</v>
      </c>
      <c r="Q429" s="126">
        <v>69.900000000000006</v>
      </c>
      <c r="R429" s="126">
        <v>75.599999999999994</v>
      </c>
      <c r="S429" s="126">
        <v>78.5</v>
      </c>
      <c r="T429" s="126">
        <v>3.9</v>
      </c>
      <c r="U429" s="128">
        <v>13800</v>
      </c>
      <c r="V429" s="126">
        <v>14.000000000000002</v>
      </c>
      <c r="W429" s="126">
        <v>7.7</v>
      </c>
      <c r="X429" s="126">
        <v>71.3</v>
      </c>
      <c r="Y429" s="126">
        <v>76.3</v>
      </c>
      <c r="Z429" s="126">
        <v>78.3</v>
      </c>
      <c r="AA429" s="126" t="s">
        <v>133</v>
      </c>
      <c r="AB429" s="128" t="s">
        <v>133</v>
      </c>
      <c r="AC429" s="126" t="s">
        <v>133</v>
      </c>
      <c r="AD429" s="126" t="s">
        <v>133</v>
      </c>
      <c r="AE429" s="126" t="s">
        <v>133</v>
      </c>
      <c r="AF429" s="126" t="s">
        <v>133</v>
      </c>
      <c r="AG429" s="126" t="s">
        <v>133</v>
      </c>
    </row>
    <row r="430" spans="1:33" x14ac:dyDescent="0.25">
      <c r="A430" t="s">
        <v>99</v>
      </c>
      <c r="B430">
        <v>9</v>
      </c>
      <c r="C430" t="s">
        <v>39</v>
      </c>
      <c r="D430" t="s">
        <v>534</v>
      </c>
      <c r="E430" s="128">
        <v>11300</v>
      </c>
      <c r="F430" s="126">
        <v>3.6999999999999997</v>
      </c>
      <c r="G430" s="128">
        <v>10880</v>
      </c>
      <c r="H430" s="126">
        <v>10.200000000000001</v>
      </c>
      <c r="I430" s="126">
        <v>9.1</v>
      </c>
      <c r="J430" s="126">
        <v>62.7</v>
      </c>
      <c r="K430" s="126">
        <v>73.2</v>
      </c>
      <c r="L430" s="126">
        <v>80.600000000000009</v>
      </c>
      <c r="M430" s="126">
        <v>4</v>
      </c>
      <c r="N430" s="128">
        <v>10845</v>
      </c>
      <c r="O430" s="126">
        <v>11.1</v>
      </c>
      <c r="P430" s="126">
        <v>8</v>
      </c>
      <c r="Q430" s="126">
        <v>66.7</v>
      </c>
      <c r="R430" s="126">
        <v>76.3</v>
      </c>
      <c r="S430" s="126">
        <v>80.900000000000006</v>
      </c>
      <c r="T430" s="126">
        <v>4.2</v>
      </c>
      <c r="U430" s="128">
        <v>10830</v>
      </c>
      <c r="V430" s="126">
        <v>13.200000000000001</v>
      </c>
      <c r="W430" s="126">
        <v>6.3</v>
      </c>
      <c r="X430" s="126">
        <v>69.900000000000006</v>
      </c>
      <c r="Y430" s="126">
        <v>77.600000000000009</v>
      </c>
      <c r="Z430" s="126">
        <v>80.600000000000009</v>
      </c>
      <c r="AA430" s="126" t="s">
        <v>133</v>
      </c>
      <c r="AB430" s="128" t="s">
        <v>133</v>
      </c>
      <c r="AC430" s="126" t="s">
        <v>133</v>
      </c>
      <c r="AD430" s="126" t="s">
        <v>133</v>
      </c>
      <c r="AE430" s="126" t="s">
        <v>133</v>
      </c>
      <c r="AF430" s="126" t="s">
        <v>133</v>
      </c>
      <c r="AG430" s="126" t="s">
        <v>133</v>
      </c>
    </row>
    <row r="431" spans="1:33" x14ac:dyDescent="0.25">
      <c r="A431" t="s">
        <v>99</v>
      </c>
      <c r="B431" t="s">
        <v>28</v>
      </c>
      <c r="C431" t="s">
        <v>39</v>
      </c>
      <c r="D431" t="s">
        <v>535</v>
      </c>
      <c r="E431" s="128">
        <v>3945</v>
      </c>
      <c r="F431" s="126">
        <v>4.3000000000000007</v>
      </c>
      <c r="G431" s="128">
        <v>3775</v>
      </c>
      <c r="H431" s="126">
        <v>8.4</v>
      </c>
      <c r="I431" s="126">
        <v>5.4</v>
      </c>
      <c r="J431" s="126">
        <v>51.1</v>
      </c>
      <c r="K431" s="126">
        <v>71.099999999999994</v>
      </c>
      <c r="L431" s="126">
        <v>86.2</v>
      </c>
      <c r="M431" s="126">
        <v>4.7</v>
      </c>
      <c r="N431" s="128">
        <v>3760</v>
      </c>
      <c r="O431" s="126">
        <v>8.9</v>
      </c>
      <c r="P431" s="126">
        <v>7.9</v>
      </c>
      <c r="Q431" s="126">
        <v>53.1</v>
      </c>
      <c r="R431" s="126">
        <v>72.2</v>
      </c>
      <c r="S431" s="126">
        <v>83.3</v>
      </c>
      <c r="T431" s="126">
        <v>5.1000000000000005</v>
      </c>
      <c r="U431" s="128">
        <v>3745</v>
      </c>
      <c r="V431" s="126">
        <v>13</v>
      </c>
      <c r="W431" s="126">
        <v>6.7</v>
      </c>
      <c r="X431" s="126">
        <v>63.3</v>
      </c>
      <c r="Y431" s="126">
        <v>76.2</v>
      </c>
      <c r="Z431" s="126">
        <v>80.300000000000011</v>
      </c>
      <c r="AA431" s="126" t="s">
        <v>133</v>
      </c>
      <c r="AB431" s="128" t="s">
        <v>133</v>
      </c>
      <c r="AC431" s="126" t="s">
        <v>133</v>
      </c>
      <c r="AD431" s="126" t="s">
        <v>133</v>
      </c>
      <c r="AE431" s="126" t="s">
        <v>133</v>
      </c>
      <c r="AF431" s="126" t="s">
        <v>133</v>
      </c>
      <c r="AG431" s="126" t="s">
        <v>133</v>
      </c>
    </row>
    <row r="432" spans="1:33" x14ac:dyDescent="0.25">
      <c r="A432" t="s">
        <v>99</v>
      </c>
      <c r="B432" t="s">
        <v>29</v>
      </c>
      <c r="C432" t="s">
        <v>39</v>
      </c>
      <c r="D432" t="s">
        <v>536</v>
      </c>
      <c r="E432" s="128">
        <v>17425</v>
      </c>
      <c r="F432" s="126">
        <v>4.2</v>
      </c>
      <c r="G432" s="128">
        <v>16690</v>
      </c>
      <c r="H432" s="126">
        <v>9.5</v>
      </c>
      <c r="I432" s="126">
        <v>10.5</v>
      </c>
      <c r="J432" s="126">
        <v>54.1</v>
      </c>
      <c r="K432" s="126">
        <v>70</v>
      </c>
      <c r="L432" s="126">
        <v>80</v>
      </c>
      <c r="M432" s="126">
        <v>4.5</v>
      </c>
      <c r="N432" s="128">
        <v>16635</v>
      </c>
      <c r="O432" s="126">
        <v>10.4</v>
      </c>
      <c r="P432" s="126">
        <v>7.9</v>
      </c>
      <c r="Q432" s="126">
        <v>60.699999999999996</v>
      </c>
      <c r="R432" s="126">
        <v>75.900000000000006</v>
      </c>
      <c r="S432" s="126">
        <v>81.7</v>
      </c>
      <c r="T432" s="126">
        <v>4.8</v>
      </c>
      <c r="U432" s="128">
        <v>16595</v>
      </c>
      <c r="V432" s="126">
        <v>11.9</v>
      </c>
      <c r="W432" s="126">
        <v>6.8000000000000007</v>
      </c>
      <c r="X432" s="126">
        <v>65.400000000000006</v>
      </c>
      <c r="Y432" s="126">
        <v>77.400000000000006</v>
      </c>
      <c r="Z432" s="126">
        <v>81.300000000000011</v>
      </c>
      <c r="AA432" s="126" t="s">
        <v>133</v>
      </c>
      <c r="AB432" s="128" t="s">
        <v>133</v>
      </c>
      <c r="AC432" s="126" t="s">
        <v>133</v>
      </c>
      <c r="AD432" s="126" t="s">
        <v>133</v>
      </c>
      <c r="AE432" s="126" t="s">
        <v>133</v>
      </c>
      <c r="AF432" s="126" t="s">
        <v>133</v>
      </c>
      <c r="AG432" s="126" t="s">
        <v>133</v>
      </c>
    </row>
    <row r="433" spans="1:33" x14ac:dyDescent="0.25">
      <c r="A433" t="s">
        <v>99</v>
      </c>
      <c r="B433" t="s">
        <v>30</v>
      </c>
      <c r="C433" t="s">
        <v>39</v>
      </c>
      <c r="D433" t="s">
        <v>537</v>
      </c>
      <c r="E433" s="128">
        <v>9885</v>
      </c>
      <c r="F433" s="126">
        <v>3.9</v>
      </c>
      <c r="G433" s="128">
        <v>9500</v>
      </c>
      <c r="H433" s="126">
        <v>9.5</v>
      </c>
      <c r="I433" s="126">
        <v>11.600000000000001</v>
      </c>
      <c r="J433" s="126">
        <v>43.5</v>
      </c>
      <c r="K433" s="126">
        <v>64.2</v>
      </c>
      <c r="L433" s="126">
        <v>78.900000000000006</v>
      </c>
      <c r="M433" s="126">
        <v>4.8</v>
      </c>
      <c r="N433" s="128">
        <v>9410</v>
      </c>
      <c r="O433" s="126">
        <v>12.6</v>
      </c>
      <c r="P433" s="126">
        <v>10.6</v>
      </c>
      <c r="Q433" s="126">
        <v>63.1</v>
      </c>
      <c r="R433" s="126">
        <v>72.3</v>
      </c>
      <c r="S433" s="126">
        <v>76.8</v>
      </c>
      <c r="T433" s="126">
        <v>5.2</v>
      </c>
      <c r="U433" s="128">
        <v>9370</v>
      </c>
      <c r="V433" s="126">
        <v>14.7</v>
      </c>
      <c r="W433" s="126">
        <v>8.2000000000000011</v>
      </c>
      <c r="X433" s="126">
        <v>68</v>
      </c>
      <c r="Y433" s="126">
        <v>74.400000000000006</v>
      </c>
      <c r="Z433" s="126">
        <v>77.100000000000009</v>
      </c>
      <c r="AA433" s="126" t="s">
        <v>133</v>
      </c>
      <c r="AB433" s="128" t="s">
        <v>133</v>
      </c>
      <c r="AC433" s="126" t="s">
        <v>133</v>
      </c>
      <c r="AD433" s="126" t="s">
        <v>133</v>
      </c>
      <c r="AE433" s="126" t="s">
        <v>133</v>
      </c>
      <c r="AF433" s="126" t="s">
        <v>133</v>
      </c>
      <c r="AG433" s="126" t="s">
        <v>133</v>
      </c>
    </row>
    <row r="434" spans="1:33" x14ac:dyDescent="0.25">
      <c r="A434" t="s">
        <v>99</v>
      </c>
      <c r="B434" t="s">
        <v>31</v>
      </c>
      <c r="C434" t="s">
        <v>39</v>
      </c>
      <c r="D434" t="s">
        <v>538</v>
      </c>
      <c r="E434" s="128">
        <v>25370</v>
      </c>
      <c r="F434" s="126">
        <v>5.6000000000000005</v>
      </c>
      <c r="G434" s="128">
        <v>23965</v>
      </c>
      <c r="H434" s="126">
        <v>10.6</v>
      </c>
      <c r="I434" s="126">
        <v>11.1</v>
      </c>
      <c r="J434" s="126">
        <v>66.3</v>
      </c>
      <c r="K434" s="126">
        <v>73.8</v>
      </c>
      <c r="L434" s="126">
        <v>78.3</v>
      </c>
      <c r="M434" s="126">
        <v>6</v>
      </c>
      <c r="N434" s="128">
        <v>23855</v>
      </c>
      <c r="O434" s="126">
        <v>11.700000000000001</v>
      </c>
      <c r="P434" s="126">
        <v>9</v>
      </c>
      <c r="Q434" s="126">
        <v>70.8</v>
      </c>
      <c r="R434" s="126">
        <v>77.100000000000009</v>
      </c>
      <c r="S434" s="126">
        <v>79.3</v>
      </c>
      <c r="T434" s="126">
        <v>6.1</v>
      </c>
      <c r="U434" s="128">
        <v>23825</v>
      </c>
      <c r="V434" s="126">
        <v>13.200000000000001</v>
      </c>
      <c r="W434" s="126">
        <v>7.0000000000000009</v>
      </c>
      <c r="X434" s="126">
        <v>73.099999999999994</v>
      </c>
      <c r="Y434" s="126">
        <v>78.2</v>
      </c>
      <c r="Z434" s="126">
        <v>79.800000000000011</v>
      </c>
      <c r="AA434" s="126" t="s">
        <v>133</v>
      </c>
      <c r="AB434" s="128" t="s">
        <v>133</v>
      </c>
      <c r="AC434" s="126" t="s">
        <v>133</v>
      </c>
      <c r="AD434" s="126" t="s">
        <v>133</v>
      </c>
      <c r="AE434" s="126" t="s">
        <v>133</v>
      </c>
      <c r="AF434" s="126" t="s">
        <v>133</v>
      </c>
      <c r="AG434" s="126" t="s">
        <v>133</v>
      </c>
    </row>
    <row r="435" spans="1:33" x14ac:dyDescent="0.25">
      <c r="A435" t="s">
        <v>99</v>
      </c>
      <c r="B435" t="s">
        <v>32</v>
      </c>
      <c r="C435" t="s">
        <v>39</v>
      </c>
      <c r="D435" t="s">
        <v>539</v>
      </c>
      <c r="E435" s="128">
        <v>6900</v>
      </c>
      <c r="F435" s="126">
        <v>4</v>
      </c>
      <c r="G435" s="128">
        <v>6630</v>
      </c>
      <c r="H435" s="126">
        <v>9.8000000000000007</v>
      </c>
      <c r="I435" s="126">
        <v>14.000000000000002</v>
      </c>
      <c r="J435" s="126">
        <v>65.3</v>
      </c>
      <c r="K435" s="126">
        <v>71.8</v>
      </c>
      <c r="L435" s="126">
        <v>76.3</v>
      </c>
      <c r="M435" s="126">
        <v>4.1000000000000005</v>
      </c>
      <c r="N435" s="128">
        <v>6615</v>
      </c>
      <c r="O435" s="126">
        <v>10.8</v>
      </c>
      <c r="P435" s="126">
        <v>10.9</v>
      </c>
      <c r="Q435" s="126">
        <v>68.900000000000006</v>
      </c>
      <c r="R435" s="126">
        <v>75.3</v>
      </c>
      <c r="S435" s="126">
        <v>78.3</v>
      </c>
      <c r="T435" s="126">
        <v>4.2</v>
      </c>
      <c r="U435" s="128">
        <v>6610</v>
      </c>
      <c r="V435" s="126">
        <v>12</v>
      </c>
      <c r="W435" s="126">
        <v>8.5</v>
      </c>
      <c r="X435" s="126">
        <v>71.8</v>
      </c>
      <c r="Y435" s="126">
        <v>77.5</v>
      </c>
      <c r="Z435" s="126">
        <v>79.5</v>
      </c>
      <c r="AA435" s="126" t="s">
        <v>133</v>
      </c>
      <c r="AB435" s="128" t="s">
        <v>133</v>
      </c>
      <c r="AC435" s="126" t="s">
        <v>133</v>
      </c>
      <c r="AD435" s="126" t="s">
        <v>133</v>
      </c>
      <c r="AE435" s="126" t="s">
        <v>133</v>
      </c>
      <c r="AF435" s="126" t="s">
        <v>133</v>
      </c>
      <c r="AG435" s="126" t="s">
        <v>133</v>
      </c>
    </row>
    <row r="436" spans="1:33" x14ac:dyDescent="0.25">
      <c r="A436" t="s">
        <v>99</v>
      </c>
      <c r="B436" t="s">
        <v>27</v>
      </c>
      <c r="C436" t="s">
        <v>39</v>
      </c>
      <c r="D436" t="s">
        <v>540</v>
      </c>
      <c r="E436" s="128">
        <v>15655</v>
      </c>
      <c r="F436" s="126">
        <v>3.6999999999999997</v>
      </c>
      <c r="G436" s="128">
        <v>15080</v>
      </c>
      <c r="H436" s="126">
        <v>10.3</v>
      </c>
      <c r="I436" s="126">
        <v>10.8</v>
      </c>
      <c r="J436" s="126">
        <v>47.400000000000006</v>
      </c>
      <c r="K436" s="126">
        <v>65.7</v>
      </c>
      <c r="L436" s="126">
        <v>78.900000000000006</v>
      </c>
      <c r="M436" s="126">
        <v>4.3999999999999995</v>
      </c>
      <c r="N436" s="128">
        <v>14965</v>
      </c>
      <c r="O436" s="126">
        <v>12.3</v>
      </c>
      <c r="P436" s="126">
        <v>8.9</v>
      </c>
      <c r="Q436" s="126">
        <v>59.099999999999994</v>
      </c>
      <c r="R436" s="126">
        <v>72.3</v>
      </c>
      <c r="S436" s="126">
        <v>78.900000000000006</v>
      </c>
      <c r="T436" s="126">
        <v>4.7</v>
      </c>
      <c r="U436" s="128">
        <v>14920</v>
      </c>
      <c r="V436" s="126">
        <v>14.000000000000002</v>
      </c>
      <c r="W436" s="126">
        <v>7.1000000000000005</v>
      </c>
      <c r="X436" s="126">
        <v>63.800000000000004</v>
      </c>
      <c r="Y436" s="126">
        <v>74.599999999999994</v>
      </c>
      <c r="Z436" s="126">
        <v>78.900000000000006</v>
      </c>
      <c r="AA436" s="126" t="s">
        <v>133</v>
      </c>
      <c r="AB436" s="128" t="s">
        <v>133</v>
      </c>
      <c r="AC436" s="126" t="s">
        <v>133</v>
      </c>
      <c r="AD436" s="126" t="s">
        <v>133</v>
      </c>
      <c r="AE436" s="126" t="s">
        <v>133</v>
      </c>
      <c r="AF436" s="126" t="s">
        <v>133</v>
      </c>
      <c r="AG436" s="126" t="s">
        <v>133</v>
      </c>
    </row>
    <row r="437" spans="1:33" x14ac:dyDescent="0.25">
      <c r="A437" t="s">
        <v>99</v>
      </c>
      <c r="B437" t="s">
        <v>33</v>
      </c>
      <c r="C437" t="s">
        <v>39</v>
      </c>
      <c r="D437" t="s">
        <v>541</v>
      </c>
      <c r="E437" s="128">
        <v>12180</v>
      </c>
      <c r="F437" s="126">
        <v>2.6</v>
      </c>
      <c r="G437" s="128">
        <v>11860</v>
      </c>
      <c r="H437" s="126">
        <v>11</v>
      </c>
      <c r="I437" s="126">
        <v>10.8</v>
      </c>
      <c r="J437" s="126">
        <v>44.9</v>
      </c>
      <c r="K437" s="126">
        <v>63.4</v>
      </c>
      <c r="L437" s="126">
        <v>78.100000000000009</v>
      </c>
      <c r="M437" s="126">
        <v>3.1</v>
      </c>
      <c r="N437" s="128">
        <v>11795</v>
      </c>
      <c r="O437" s="126">
        <v>11.9</v>
      </c>
      <c r="P437" s="126">
        <v>8.4</v>
      </c>
      <c r="Q437" s="126">
        <v>57.999999999999993</v>
      </c>
      <c r="R437" s="126">
        <v>72.099999999999994</v>
      </c>
      <c r="S437" s="126">
        <v>79.7</v>
      </c>
      <c r="T437" s="126">
        <v>3.3000000000000003</v>
      </c>
      <c r="U437" s="128">
        <v>11775</v>
      </c>
      <c r="V437" s="126">
        <v>13.8</v>
      </c>
      <c r="W437" s="126">
        <v>7.1000000000000005</v>
      </c>
      <c r="X437" s="126">
        <v>62.8</v>
      </c>
      <c r="Y437" s="126">
        <v>74.099999999999994</v>
      </c>
      <c r="Z437" s="126">
        <v>79.100000000000009</v>
      </c>
      <c r="AA437" s="126" t="s">
        <v>133</v>
      </c>
      <c r="AB437" s="128" t="s">
        <v>133</v>
      </c>
      <c r="AC437" s="126" t="s">
        <v>133</v>
      </c>
      <c r="AD437" s="126" t="s">
        <v>133</v>
      </c>
      <c r="AE437" s="126" t="s">
        <v>133</v>
      </c>
      <c r="AF437" s="126" t="s">
        <v>133</v>
      </c>
      <c r="AG437" s="126" t="s">
        <v>133</v>
      </c>
    </row>
    <row r="438" spans="1:33" x14ac:dyDescent="0.25">
      <c r="A438" t="s">
        <v>99</v>
      </c>
      <c r="B438" t="s">
        <v>34</v>
      </c>
      <c r="C438" t="s">
        <v>39</v>
      </c>
      <c r="D438" t="s">
        <v>542</v>
      </c>
      <c r="E438" s="128">
        <v>23955</v>
      </c>
      <c r="F438" s="126">
        <v>4.1000000000000005</v>
      </c>
      <c r="G438" s="128">
        <v>22965</v>
      </c>
      <c r="H438" s="126">
        <v>11.9</v>
      </c>
      <c r="I438" s="126">
        <v>15.6</v>
      </c>
      <c r="J438" s="126">
        <v>56.600000000000009</v>
      </c>
      <c r="K438" s="126">
        <v>65.400000000000006</v>
      </c>
      <c r="L438" s="126">
        <v>72.5</v>
      </c>
      <c r="M438" s="126">
        <v>4.5</v>
      </c>
      <c r="N438" s="128">
        <v>22875</v>
      </c>
      <c r="O438" s="126">
        <v>13.200000000000001</v>
      </c>
      <c r="P438" s="126">
        <v>12.8</v>
      </c>
      <c r="Q438" s="126">
        <v>62.5</v>
      </c>
      <c r="R438" s="126">
        <v>69.900000000000006</v>
      </c>
      <c r="S438" s="126">
        <v>73.900000000000006</v>
      </c>
      <c r="T438" s="126">
        <v>4.5999999999999996</v>
      </c>
      <c r="U438" s="128">
        <v>22840</v>
      </c>
      <c r="V438" s="126">
        <v>15.299999999999999</v>
      </c>
      <c r="W438" s="126">
        <v>10.4</v>
      </c>
      <c r="X438" s="126">
        <v>65.100000000000009</v>
      </c>
      <c r="Y438" s="126">
        <v>71.599999999999994</v>
      </c>
      <c r="Z438" s="126">
        <v>74.3</v>
      </c>
      <c r="AA438" s="126" t="s">
        <v>133</v>
      </c>
      <c r="AB438" s="128" t="s">
        <v>133</v>
      </c>
      <c r="AC438" s="126" t="s">
        <v>133</v>
      </c>
      <c r="AD438" s="126" t="s">
        <v>133</v>
      </c>
      <c r="AE438" s="126" t="s">
        <v>133</v>
      </c>
      <c r="AF438" s="126" t="s">
        <v>133</v>
      </c>
      <c r="AG438" s="126" t="s">
        <v>133</v>
      </c>
    </row>
    <row r="439" spans="1:33" x14ac:dyDescent="0.25">
      <c r="A439" t="s">
        <v>99</v>
      </c>
      <c r="B439" t="s">
        <v>35</v>
      </c>
      <c r="C439" t="s">
        <v>39</v>
      </c>
      <c r="D439" t="s">
        <v>543</v>
      </c>
      <c r="E439" s="128">
        <v>7965</v>
      </c>
      <c r="F439" s="126">
        <v>5</v>
      </c>
      <c r="G439" s="128">
        <v>7565</v>
      </c>
      <c r="H439" s="126">
        <v>8.6000000000000014</v>
      </c>
      <c r="I439" s="126">
        <v>6.6000000000000005</v>
      </c>
      <c r="J439" s="126">
        <v>59.8</v>
      </c>
      <c r="K439" s="126">
        <v>77.600000000000009</v>
      </c>
      <c r="L439" s="126">
        <v>84.8</v>
      </c>
      <c r="M439" s="126">
        <v>5.7</v>
      </c>
      <c r="N439" s="128">
        <v>7510</v>
      </c>
      <c r="O439" s="126">
        <v>10.6</v>
      </c>
      <c r="P439" s="126">
        <v>6.1</v>
      </c>
      <c r="Q439" s="126">
        <v>69.5</v>
      </c>
      <c r="R439" s="126">
        <v>80.100000000000009</v>
      </c>
      <c r="S439" s="126">
        <v>83.3</v>
      </c>
      <c r="T439" s="126">
        <v>6</v>
      </c>
      <c r="U439" s="128">
        <v>7485</v>
      </c>
      <c r="V439" s="126">
        <v>11.700000000000001</v>
      </c>
      <c r="W439" s="126">
        <v>5</v>
      </c>
      <c r="X439" s="126">
        <v>71.2</v>
      </c>
      <c r="Y439" s="126">
        <v>81</v>
      </c>
      <c r="Z439" s="126">
        <v>83.399999999999991</v>
      </c>
      <c r="AA439" s="126" t="s">
        <v>133</v>
      </c>
      <c r="AB439" s="128" t="s">
        <v>133</v>
      </c>
      <c r="AC439" s="126" t="s">
        <v>133</v>
      </c>
      <c r="AD439" s="126" t="s">
        <v>133</v>
      </c>
      <c r="AE439" s="126" t="s">
        <v>133</v>
      </c>
      <c r="AF439" s="126" t="s">
        <v>133</v>
      </c>
      <c r="AG439" s="126" t="s">
        <v>133</v>
      </c>
    </row>
    <row r="440" spans="1:33" x14ac:dyDescent="0.25">
      <c r="A440" t="s">
        <v>99</v>
      </c>
      <c r="B440" t="s">
        <v>36</v>
      </c>
      <c r="C440" t="s">
        <v>39</v>
      </c>
      <c r="D440" t="s">
        <v>544</v>
      </c>
      <c r="E440" s="128">
        <v>5740</v>
      </c>
      <c r="F440" s="126">
        <v>4.5</v>
      </c>
      <c r="G440" s="128">
        <v>5480</v>
      </c>
      <c r="H440" s="126">
        <v>13.5</v>
      </c>
      <c r="I440" s="126">
        <v>6.7</v>
      </c>
      <c r="J440" s="126">
        <v>44.800000000000004</v>
      </c>
      <c r="K440" s="126">
        <v>67.2</v>
      </c>
      <c r="L440" s="126">
        <v>79.900000000000006</v>
      </c>
      <c r="M440" s="126">
        <v>5.1000000000000005</v>
      </c>
      <c r="N440" s="128">
        <v>5450</v>
      </c>
      <c r="O440" s="126">
        <v>15.1</v>
      </c>
      <c r="P440" s="126">
        <v>6.7</v>
      </c>
      <c r="Q440" s="126">
        <v>54.400000000000006</v>
      </c>
      <c r="R440" s="126">
        <v>70.5</v>
      </c>
      <c r="S440" s="126">
        <v>78.2</v>
      </c>
      <c r="T440" s="126">
        <v>5.5</v>
      </c>
      <c r="U440" s="128">
        <v>5425</v>
      </c>
      <c r="V440" s="126">
        <v>17.100000000000001</v>
      </c>
      <c r="W440" s="126">
        <v>6.4</v>
      </c>
      <c r="X440" s="126">
        <v>57.400000000000006</v>
      </c>
      <c r="Y440" s="126">
        <v>70.7</v>
      </c>
      <c r="Z440" s="126">
        <v>76.5</v>
      </c>
      <c r="AA440" s="126" t="s">
        <v>133</v>
      </c>
      <c r="AB440" s="128" t="s">
        <v>133</v>
      </c>
      <c r="AC440" s="126" t="s">
        <v>133</v>
      </c>
      <c r="AD440" s="126" t="s">
        <v>133</v>
      </c>
      <c r="AE440" s="126" t="s">
        <v>133</v>
      </c>
      <c r="AF440" s="126" t="s">
        <v>133</v>
      </c>
      <c r="AG440" s="126" t="s">
        <v>133</v>
      </c>
    </row>
    <row r="441" spans="1:33" x14ac:dyDescent="0.25">
      <c r="A441" t="s">
        <v>99</v>
      </c>
      <c r="B441" t="s">
        <v>37</v>
      </c>
      <c r="C441" t="s">
        <v>39</v>
      </c>
      <c r="D441" t="s">
        <v>545</v>
      </c>
      <c r="E441" s="128">
        <v>4085</v>
      </c>
      <c r="F441" s="126">
        <v>3.3000000000000003</v>
      </c>
      <c r="G441" s="128">
        <v>3950</v>
      </c>
      <c r="H441" s="126">
        <v>12</v>
      </c>
      <c r="I441" s="126">
        <v>9.1999999999999993</v>
      </c>
      <c r="J441" s="126">
        <v>59.199999999999996</v>
      </c>
      <c r="K441" s="126">
        <v>69.900000000000006</v>
      </c>
      <c r="L441" s="126">
        <v>78.8</v>
      </c>
      <c r="M441" s="126">
        <v>3.5000000000000004</v>
      </c>
      <c r="N441" s="128">
        <v>3940</v>
      </c>
      <c r="O441" s="126">
        <v>12.7</v>
      </c>
      <c r="P441" s="126">
        <v>8.4</v>
      </c>
      <c r="Q441" s="126">
        <v>68.100000000000009</v>
      </c>
      <c r="R441" s="126">
        <v>74.8</v>
      </c>
      <c r="S441" s="126">
        <v>78.900000000000006</v>
      </c>
      <c r="T441" s="126">
        <v>3.8</v>
      </c>
      <c r="U441" s="128">
        <v>3930</v>
      </c>
      <c r="V441" s="126">
        <v>14.499999999999998</v>
      </c>
      <c r="W441" s="126">
        <v>7.0000000000000009</v>
      </c>
      <c r="X441" s="126">
        <v>71.2</v>
      </c>
      <c r="Y441" s="126">
        <v>76.400000000000006</v>
      </c>
      <c r="Z441" s="126">
        <v>78.600000000000009</v>
      </c>
      <c r="AA441" s="126" t="s">
        <v>133</v>
      </c>
      <c r="AB441" s="128" t="s">
        <v>133</v>
      </c>
      <c r="AC441" s="126" t="s">
        <v>133</v>
      </c>
      <c r="AD441" s="126" t="s">
        <v>133</v>
      </c>
      <c r="AE441" s="126" t="s">
        <v>133</v>
      </c>
      <c r="AF441" s="126" t="s">
        <v>133</v>
      </c>
      <c r="AG441" s="126" t="s">
        <v>133</v>
      </c>
    </row>
    <row r="442" spans="1:33" x14ac:dyDescent="0.25">
      <c r="A442" t="s">
        <v>98</v>
      </c>
      <c r="B442">
        <v>1</v>
      </c>
      <c r="C442" t="s">
        <v>39</v>
      </c>
      <c r="D442" t="s">
        <v>546</v>
      </c>
      <c r="E442" s="128">
        <v>5550</v>
      </c>
      <c r="F442" s="126">
        <v>3.6000000000000005</v>
      </c>
      <c r="G442" s="128">
        <v>5355</v>
      </c>
      <c r="H442" s="126">
        <v>7.6</v>
      </c>
      <c r="I442" s="126">
        <v>11.600000000000001</v>
      </c>
      <c r="J442" s="126">
        <v>58.699999999999996</v>
      </c>
      <c r="K442" s="126">
        <v>69.100000000000009</v>
      </c>
      <c r="L442" s="126">
        <v>80.800000000000011</v>
      </c>
      <c r="M442" s="126">
        <v>3.8</v>
      </c>
      <c r="N442" s="128">
        <v>5340</v>
      </c>
      <c r="O442" s="126">
        <v>15.4</v>
      </c>
      <c r="P442" s="126">
        <v>8.7000000000000011</v>
      </c>
      <c r="Q442" s="126">
        <v>59.699999999999996</v>
      </c>
      <c r="R442" s="126">
        <v>71.7</v>
      </c>
      <c r="S442" s="126">
        <v>76</v>
      </c>
      <c r="T442" s="126">
        <v>4</v>
      </c>
      <c r="U442" s="128">
        <v>5330</v>
      </c>
      <c r="V442" s="126">
        <v>11.9</v>
      </c>
      <c r="W442" s="126">
        <v>11.700000000000001</v>
      </c>
      <c r="X442" s="126">
        <v>59</v>
      </c>
      <c r="Y442" s="126">
        <v>72.3</v>
      </c>
      <c r="Z442" s="126">
        <v>76.400000000000006</v>
      </c>
      <c r="AA442" s="126" t="s">
        <v>133</v>
      </c>
      <c r="AB442" s="128" t="s">
        <v>133</v>
      </c>
      <c r="AC442" s="126" t="s">
        <v>133</v>
      </c>
      <c r="AD442" s="126" t="s">
        <v>133</v>
      </c>
      <c r="AE442" s="126" t="s">
        <v>133</v>
      </c>
      <c r="AF442" s="126" t="s">
        <v>133</v>
      </c>
      <c r="AG442" s="126" t="s">
        <v>133</v>
      </c>
    </row>
    <row r="443" spans="1:33" x14ac:dyDescent="0.25">
      <c r="A443" t="s">
        <v>98</v>
      </c>
      <c r="B443">
        <v>2</v>
      </c>
      <c r="C443" t="s">
        <v>39</v>
      </c>
      <c r="D443" t="s">
        <v>547</v>
      </c>
      <c r="E443" s="128">
        <v>20875</v>
      </c>
      <c r="F443" s="126">
        <v>7.0000000000000009</v>
      </c>
      <c r="G443" s="128">
        <v>19420</v>
      </c>
      <c r="H443" s="126">
        <v>9.6</v>
      </c>
      <c r="I443" s="126">
        <v>6.9</v>
      </c>
      <c r="J443" s="126">
        <v>53.2</v>
      </c>
      <c r="K443" s="126">
        <v>72.399999999999991</v>
      </c>
      <c r="L443" s="126">
        <v>83.399999999999991</v>
      </c>
      <c r="M443" s="126">
        <v>7.1000000000000005</v>
      </c>
      <c r="N443" s="128">
        <v>19400</v>
      </c>
      <c r="O443" s="126">
        <v>11.3</v>
      </c>
      <c r="P443" s="126">
        <v>5.1000000000000005</v>
      </c>
      <c r="Q443" s="126">
        <v>51.800000000000004</v>
      </c>
      <c r="R443" s="126">
        <v>75.099999999999994</v>
      </c>
      <c r="S443" s="126">
        <v>83.5</v>
      </c>
      <c r="T443" s="126">
        <v>7.8</v>
      </c>
      <c r="U443" s="128">
        <v>19240</v>
      </c>
      <c r="V443" s="126">
        <v>13.200000000000001</v>
      </c>
      <c r="W443" s="126">
        <v>5.8000000000000007</v>
      </c>
      <c r="X443" s="126">
        <v>58.099999999999994</v>
      </c>
      <c r="Y443" s="126">
        <v>75.599999999999994</v>
      </c>
      <c r="Z443" s="126">
        <v>81</v>
      </c>
      <c r="AA443" s="126" t="s">
        <v>133</v>
      </c>
      <c r="AB443" s="128" t="s">
        <v>133</v>
      </c>
      <c r="AC443" s="126" t="s">
        <v>133</v>
      </c>
      <c r="AD443" s="126" t="s">
        <v>133</v>
      </c>
      <c r="AE443" s="126" t="s">
        <v>133</v>
      </c>
      <c r="AF443" s="126" t="s">
        <v>133</v>
      </c>
      <c r="AG443" s="126" t="s">
        <v>133</v>
      </c>
    </row>
    <row r="444" spans="1:33" x14ac:dyDescent="0.25">
      <c r="A444" t="s">
        <v>98</v>
      </c>
      <c r="B444">
        <v>3</v>
      </c>
      <c r="C444" t="s">
        <v>39</v>
      </c>
      <c r="D444" t="s">
        <v>548</v>
      </c>
      <c r="E444" s="128">
        <v>21110</v>
      </c>
      <c r="F444" s="126">
        <v>2.7</v>
      </c>
      <c r="G444" s="128">
        <v>20535</v>
      </c>
      <c r="H444" s="126">
        <v>8.9</v>
      </c>
      <c r="I444" s="126">
        <v>9.6</v>
      </c>
      <c r="J444" s="126">
        <v>47.7</v>
      </c>
      <c r="K444" s="126">
        <v>66.5</v>
      </c>
      <c r="L444" s="126">
        <v>81.5</v>
      </c>
      <c r="M444" s="126">
        <v>3.1</v>
      </c>
      <c r="N444" s="128">
        <v>20460</v>
      </c>
      <c r="O444" s="126">
        <v>9.5</v>
      </c>
      <c r="P444" s="126">
        <v>6.5</v>
      </c>
      <c r="Q444" s="126">
        <v>55.300000000000004</v>
      </c>
      <c r="R444" s="126">
        <v>74.400000000000006</v>
      </c>
      <c r="S444" s="126">
        <v>84.1</v>
      </c>
      <c r="T444" s="126">
        <v>3.5000000000000004</v>
      </c>
      <c r="U444" s="128">
        <v>20380</v>
      </c>
      <c r="V444" s="126">
        <v>10.8</v>
      </c>
      <c r="W444" s="126">
        <v>6.1</v>
      </c>
      <c r="X444" s="126">
        <v>61</v>
      </c>
      <c r="Y444" s="126">
        <v>76.900000000000006</v>
      </c>
      <c r="Z444" s="126">
        <v>83.100000000000009</v>
      </c>
      <c r="AA444" s="126" t="s">
        <v>133</v>
      </c>
      <c r="AB444" s="128" t="s">
        <v>133</v>
      </c>
      <c r="AC444" s="126" t="s">
        <v>133</v>
      </c>
      <c r="AD444" s="126" t="s">
        <v>133</v>
      </c>
      <c r="AE444" s="126" t="s">
        <v>133</v>
      </c>
      <c r="AF444" s="126" t="s">
        <v>133</v>
      </c>
      <c r="AG444" s="126" t="s">
        <v>133</v>
      </c>
    </row>
    <row r="445" spans="1:33" x14ac:dyDescent="0.25">
      <c r="A445" t="s">
        <v>98</v>
      </c>
      <c r="B445">
        <v>4</v>
      </c>
      <c r="C445" t="s">
        <v>39</v>
      </c>
      <c r="D445" t="s">
        <v>549</v>
      </c>
      <c r="E445" s="128">
        <v>475</v>
      </c>
      <c r="F445" s="126">
        <v>5</v>
      </c>
      <c r="G445" s="128">
        <v>450</v>
      </c>
      <c r="H445" s="126">
        <v>7.1000000000000005</v>
      </c>
      <c r="I445" s="126">
        <v>7.3</v>
      </c>
      <c r="J445" s="126">
        <v>62.4</v>
      </c>
      <c r="K445" s="126">
        <v>69.5</v>
      </c>
      <c r="L445" s="126">
        <v>85.6</v>
      </c>
      <c r="M445" s="126">
        <v>4.5999999999999996</v>
      </c>
      <c r="N445" s="128">
        <v>455</v>
      </c>
      <c r="O445" s="126">
        <v>9.5</v>
      </c>
      <c r="P445" s="126">
        <v>8.6000000000000014</v>
      </c>
      <c r="Q445" s="126">
        <v>52.6</v>
      </c>
      <c r="R445" s="126">
        <v>70.899999999999991</v>
      </c>
      <c r="S445" s="126">
        <v>81.900000000000006</v>
      </c>
      <c r="T445" s="126">
        <v>5.7</v>
      </c>
      <c r="U445" s="128">
        <v>450</v>
      </c>
      <c r="V445" s="126">
        <v>10.7</v>
      </c>
      <c r="W445" s="126">
        <v>5.3</v>
      </c>
      <c r="X445" s="126">
        <v>68.400000000000006</v>
      </c>
      <c r="Y445" s="126">
        <v>79.3</v>
      </c>
      <c r="Z445" s="126">
        <v>84</v>
      </c>
      <c r="AA445" s="126" t="s">
        <v>133</v>
      </c>
      <c r="AB445" s="128" t="s">
        <v>133</v>
      </c>
      <c r="AC445" s="126" t="s">
        <v>133</v>
      </c>
      <c r="AD445" s="126" t="s">
        <v>133</v>
      </c>
      <c r="AE445" s="126" t="s">
        <v>133</v>
      </c>
      <c r="AF445" s="126" t="s">
        <v>133</v>
      </c>
      <c r="AG445" s="126" t="s">
        <v>133</v>
      </c>
    </row>
    <row r="446" spans="1:33" x14ac:dyDescent="0.25">
      <c r="A446" t="s">
        <v>98</v>
      </c>
      <c r="B446">
        <v>5</v>
      </c>
      <c r="C446" t="s">
        <v>39</v>
      </c>
      <c r="D446" t="s">
        <v>550</v>
      </c>
      <c r="E446" s="128">
        <v>1615</v>
      </c>
      <c r="F446" s="126">
        <v>4.3000000000000007</v>
      </c>
      <c r="G446" s="128">
        <v>1545</v>
      </c>
      <c r="H446" s="126">
        <v>13.200000000000001</v>
      </c>
      <c r="I446" s="126">
        <v>9.8000000000000007</v>
      </c>
      <c r="J446" s="126">
        <v>57.999999999999993</v>
      </c>
      <c r="K446" s="126">
        <v>68.600000000000009</v>
      </c>
      <c r="L446" s="126">
        <v>77</v>
      </c>
      <c r="M446" s="126">
        <v>4.3999999999999995</v>
      </c>
      <c r="N446" s="128">
        <v>1545</v>
      </c>
      <c r="O446" s="126">
        <v>12.3</v>
      </c>
      <c r="P446" s="126">
        <v>7.3999999999999995</v>
      </c>
      <c r="Q446" s="126">
        <v>62.3</v>
      </c>
      <c r="R446" s="126">
        <v>73.3</v>
      </c>
      <c r="S446" s="126">
        <v>80.300000000000011</v>
      </c>
      <c r="T446" s="126">
        <v>4.7</v>
      </c>
      <c r="U446" s="128">
        <v>1540</v>
      </c>
      <c r="V446" s="126">
        <v>14.499999999999998</v>
      </c>
      <c r="W446" s="126">
        <v>5.8000000000000007</v>
      </c>
      <c r="X446" s="126">
        <v>65.900000000000006</v>
      </c>
      <c r="Y446" s="126">
        <v>76.2</v>
      </c>
      <c r="Z446" s="126">
        <v>79.7</v>
      </c>
      <c r="AA446" s="126" t="s">
        <v>133</v>
      </c>
      <c r="AB446" s="128" t="s">
        <v>133</v>
      </c>
      <c r="AC446" s="126" t="s">
        <v>133</v>
      </c>
      <c r="AD446" s="126" t="s">
        <v>133</v>
      </c>
      <c r="AE446" s="126" t="s">
        <v>133</v>
      </c>
      <c r="AF446" s="126" t="s">
        <v>133</v>
      </c>
      <c r="AG446" s="126" t="s">
        <v>133</v>
      </c>
    </row>
    <row r="447" spans="1:33" x14ac:dyDescent="0.25">
      <c r="A447" t="s">
        <v>98</v>
      </c>
      <c r="B447">
        <v>6</v>
      </c>
      <c r="C447" t="s">
        <v>39</v>
      </c>
      <c r="D447" t="s">
        <v>551</v>
      </c>
      <c r="E447" s="128">
        <v>9825</v>
      </c>
      <c r="F447" s="126">
        <v>2.5</v>
      </c>
      <c r="G447" s="128">
        <v>9585</v>
      </c>
      <c r="H447" s="126">
        <v>8.7000000000000011</v>
      </c>
      <c r="I447" s="126">
        <v>8.7999999999999989</v>
      </c>
      <c r="J447" s="126">
        <v>46.400000000000006</v>
      </c>
      <c r="K447" s="126">
        <v>66.8</v>
      </c>
      <c r="L447" s="126">
        <v>82.5</v>
      </c>
      <c r="M447" s="126">
        <v>2.7</v>
      </c>
      <c r="N447" s="128">
        <v>9560</v>
      </c>
      <c r="O447" s="126">
        <v>10.200000000000001</v>
      </c>
      <c r="P447" s="126">
        <v>6.1</v>
      </c>
      <c r="Q447" s="126">
        <v>56.7</v>
      </c>
      <c r="R447" s="126">
        <v>73.900000000000006</v>
      </c>
      <c r="S447" s="126">
        <v>83.8</v>
      </c>
      <c r="T447" s="126">
        <v>3</v>
      </c>
      <c r="U447" s="128">
        <v>9530</v>
      </c>
      <c r="V447" s="126">
        <v>12</v>
      </c>
      <c r="W447" s="126">
        <v>5.6000000000000005</v>
      </c>
      <c r="X447" s="126">
        <v>64.3</v>
      </c>
      <c r="Y447" s="126">
        <v>76.7</v>
      </c>
      <c r="Z447" s="126">
        <v>82.4</v>
      </c>
      <c r="AA447" s="126" t="s">
        <v>133</v>
      </c>
      <c r="AB447" s="128" t="s">
        <v>133</v>
      </c>
      <c r="AC447" s="126" t="s">
        <v>133</v>
      </c>
      <c r="AD447" s="126" t="s">
        <v>133</v>
      </c>
      <c r="AE447" s="126" t="s">
        <v>133</v>
      </c>
      <c r="AF447" s="126" t="s">
        <v>133</v>
      </c>
      <c r="AG447" s="126" t="s">
        <v>133</v>
      </c>
    </row>
    <row r="448" spans="1:33" x14ac:dyDescent="0.25">
      <c r="A448" t="s">
        <v>98</v>
      </c>
      <c r="B448">
        <v>7</v>
      </c>
      <c r="C448" t="s">
        <v>39</v>
      </c>
      <c r="D448" t="s">
        <v>552</v>
      </c>
      <c r="E448" s="128">
        <v>3915</v>
      </c>
      <c r="F448" s="126">
        <v>2.6</v>
      </c>
      <c r="G448" s="128">
        <v>3815</v>
      </c>
      <c r="H448" s="126">
        <v>9.4</v>
      </c>
      <c r="I448" s="126">
        <v>7.6</v>
      </c>
      <c r="J448" s="126">
        <v>51.7</v>
      </c>
      <c r="K448" s="126">
        <v>69.600000000000009</v>
      </c>
      <c r="L448" s="126">
        <v>83</v>
      </c>
      <c r="M448" s="126">
        <v>3.2</v>
      </c>
      <c r="N448" s="128">
        <v>3790</v>
      </c>
      <c r="O448" s="126">
        <v>10.8</v>
      </c>
      <c r="P448" s="126">
        <v>6.2</v>
      </c>
      <c r="Q448" s="126">
        <v>64</v>
      </c>
      <c r="R448" s="126">
        <v>76.5</v>
      </c>
      <c r="S448" s="126">
        <v>82.9</v>
      </c>
      <c r="T448" s="126">
        <v>3.5000000000000004</v>
      </c>
      <c r="U448" s="128">
        <v>3780</v>
      </c>
      <c r="V448" s="126">
        <v>12.3</v>
      </c>
      <c r="W448" s="126">
        <v>5.8000000000000007</v>
      </c>
      <c r="X448" s="126">
        <v>68.7</v>
      </c>
      <c r="Y448" s="126">
        <v>78</v>
      </c>
      <c r="Z448" s="126">
        <v>81.800000000000011</v>
      </c>
      <c r="AA448" s="126" t="s">
        <v>133</v>
      </c>
      <c r="AB448" s="128" t="s">
        <v>133</v>
      </c>
      <c r="AC448" s="126" t="s">
        <v>133</v>
      </c>
      <c r="AD448" s="126" t="s">
        <v>133</v>
      </c>
      <c r="AE448" s="126" t="s">
        <v>133</v>
      </c>
      <c r="AF448" s="126" t="s">
        <v>133</v>
      </c>
      <c r="AG448" s="126" t="s">
        <v>133</v>
      </c>
    </row>
    <row r="449" spans="1:33" x14ac:dyDescent="0.25">
      <c r="A449" t="s">
        <v>98</v>
      </c>
      <c r="B449">
        <v>8</v>
      </c>
      <c r="C449" t="s">
        <v>39</v>
      </c>
      <c r="D449" t="s">
        <v>553</v>
      </c>
      <c r="E449" s="128">
        <v>13525</v>
      </c>
      <c r="F449" s="126">
        <v>3.1</v>
      </c>
      <c r="G449" s="128">
        <v>13100</v>
      </c>
      <c r="H449" s="126">
        <v>11.600000000000001</v>
      </c>
      <c r="I449" s="126">
        <v>11.700000000000001</v>
      </c>
      <c r="J449" s="126">
        <v>63.6</v>
      </c>
      <c r="K449" s="126">
        <v>71.2</v>
      </c>
      <c r="L449" s="126">
        <v>76.7</v>
      </c>
      <c r="M449" s="126">
        <v>3.3000000000000003</v>
      </c>
      <c r="N449" s="128">
        <v>13070</v>
      </c>
      <c r="O449" s="126">
        <v>12.4</v>
      </c>
      <c r="P449" s="126">
        <v>9</v>
      </c>
      <c r="Q449" s="126">
        <v>70.100000000000009</v>
      </c>
      <c r="R449" s="126">
        <v>75.8</v>
      </c>
      <c r="S449" s="126">
        <v>78.7</v>
      </c>
      <c r="T449" s="126">
        <v>3.4000000000000004</v>
      </c>
      <c r="U449" s="128">
        <v>13065</v>
      </c>
      <c r="V449" s="126">
        <v>13.3</v>
      </c>
      <c r="W449" s="126">
        <v>7.3999999999999995</v>
      </c>
      <c r="X449" s="126">
        <v>73</v>
      </c>
      <c r="Y449" s="126">
        <v>77.400000000000006</v>
      </c>
      <c r="Z449" s="126">
        <v>79.400000000000006</v>
      </c>
      <c r="AA449" s="126" t="s">
        <v>133</v>
      </c>
      <c r="AB449" s="128" t="s">
        <v>133</v>
      </c>
      <c r="AC449" s="126" t="s">
        <v>133</v>
      </c>
      <c r="AD449" s="126" t="s">
        <v>133</v>
      </c>
      <c r="AE449" s="126" t="s">
        <v>133</v>
      </c>
      <c r="AF449" s="126" t="s">
        <v>133</v>
      </c>
      <c r="AG449" s="126" t="s">
        <v>133</v>
      </c>
    </row>
    <row r="450" spans="1:33" x14ac:dyDescent="0.25">
      <c r="A450" t="s">
        <v>98</v>
      </c>
      <c r="B450">
        <v>9</v>
      </c>
      <c r="C450" t="s">
        <v>39</v>
      </c>
      <c r="D450" t="s">
        <v>554</v>
      </c>
      <c r="E450" s="128">
        <v>10955</v>
      </c>
      <c r="F450" s="126">
        <v>3.8</v>
      </c>
      <c r="G450" s="128">
        <v>10545</v>
      </c>
      <c r="H450" s="126">
        <v>12</v>
      </c>
      <c r="I450" s="126">
        <v>9.6</v>
      </c>
      <c r="J450" s="126">
        <v>61.1</v>
      </c>
      <c r="K450" s="126">
        <v>71.3</v>
      </c>
      <c r="L450" s="126">
        <v>78.400000000000006</v>
      </c>
      <c r="M450" s="126">
        <v>4.1000000000000005</v>
      </c>
      <c r="N450" s="128">
        <v>10510</v>
      </c>
      <c r="O450" s="126">
        <v>12.1</v>
      </c>
      <c r="P450" s="126">
        <v>7.0000000000000009</v>
      </c>
      <c r="Q450" s="126">
        <v>66.3</v>
      </c>
      <c r="R450" s="126">
        <v>76.2</v>
      </c>
      <c r="S450" s="126">
        <v>80.800000000000011</v>
      </c>
      <c r="T450" s="126">
        <v>4.2</v>
      </c>
      <c r="U450" s="128">
        <v>10495</v>
      </c>
      <c r="V450" s="126">
        <v>14.200000000000001</v>
      </c>
      <c r="W450" s="126">
        <v>6.4</v>
      </c>
      <c r="X450" s="126">
        <v>68.900000000000006</v>
      </c>
      <c r="Y450" s="126">
        <v>76.7</v>
      </c>
      <c r="Z450" s="126">
        <v>79.400000000000006</v>
      </c>
      <c r="AA450" s="126" t="s">
        <v>133</v>
      </c>
      <c r="AB450" s="128" t="s">
        <v>133</v>
      </c>
      <c r="AC450" s="126" t="s">
        <v>133</v>
      </c>
      <c r="AD450" s="126" t="s">
        <v>133</v>
      </c>
      <c r="AE450" s="126" t="s">
        <v>133</v>
      </c>
      <c r="AF450" s="126" t="s">
        <v>133</v>
      </c>
      <c r="AG450" s="126" t="s">
        <v>133</v>
      </c>
    </row>
    <row r="451" spans="1:33" x14ac:dyDescent="0.25">
      <c r="A451" t="s">
        <v>98</v>
      </c>
      <c r="B451" t="s">
        <v>28</v>
      </c>
      <c r="C451" t="s">
        <v>39</v>
      </c>
      <c r="D451" t="s">
        <v>555</v>
      </c>
      <c r="E451" s="128">
        <v>4785</v>
      </c>
      <c r="F451" s="126">
        <v>3.4000000000000004</v>
      </c>
      <c r="G451" s="128">
        <v>4625</v>
      </c>
      <c r="H451" s="126">
        <v>8.6000000000000014</v>
      </c>
      <c r="I451" s="126">
        <v>5.5</v>
      </c>
      <c r="J451" s="126">
        <v>50</v>
      </c>
      <c r="K451" s="126">
        <v>70.599999999999994</v>
      </c>
      <c r="L451" s="126">
        <v>85.9</v>
      </c>
      <c r="M451" s="126">
        <v>3.8</v>
      </c>
      <c r="N451" s="128">
        <v>4605</v>
      </c>
      <c r="O451" s="126">
        <v>9.3000000000000007</v>
      </c>
      <c r="P451" s="126">
        <v>7.3</v>
      </c>
      <c r="Q451" s="126">
        <v>53.400000000000006</v>
      </c>
      <c r="R451" s="126">
        <v>72</v>
      </c>
      <c r="S451" s="126">
        <v>83.399999999999991</v>
      </c>
      <c r="T451" s="126">
        <v>4.2</v>
      </c>
      <c r="U451" s="128">
        <v>4585</v>
      </c>
      <c r="V451" s="126">
        <v>13.100000000000001</v>
      </c>
      <c r="W451" s="126">
        <v>7.2000000000000011</v>
      </c>
      <c r="X451" s="126">
        <v>64.5</v>
      </c>
      <c r="Y451" s="126">
        <v>75.900000000000006</v>
      </c>
      <c r="Z451" s="126">
        <v>79.7</v>
      </c>
      <c r="AA451" s="126" t="s">
        <v>133</v>
      </c>
      <c r="AB451" s="128" t="s">
        <v>133</v>
      </c>
      <c r="AC451" s="126" t="s">
        <v>133</v>
      </c>
      <c r="AD451" s="126" t="s">
        <v>133</v>
      </c>
      <c r="AE451" s="126" t="s">
        <v>133</v>
      </c>
      <c r="AF451" s="126" t="s">
        <v>133</v>
      </c>
      <c r="AG451" s="126" t="s">
        <v>133</v>
      </c>
    </row>
    <row r="452" spans="1:33" x14ac:dyDescent="0.25">
      <c r="A452" t="s">
        <v>98</v>
      </c>
      <c r="B452" t="s">
        <v>29</v>
      </c>
      <c r="C452" t="s">
        <v>39</v>
      </c>
      <c r="D452" t="s">
        <v>556</v>
      </c>
      <c r="E452" s="128">
        <v>18440</v>
      </c>
      <c r="F452" s="126">
        <v>3.8</v>
      </c>
      <c r="G452" s="128">
        <v>17740</v>
      </c>
      <c r="H452" s="126">
        <v>9.9</v>
      </c>
      <c r="I452" s="126">
        <v>10.200000000000001</v>
      </c>
      <c r="J452" s="126">
        <v>55.1</v>
      </c>
      <c r="K452" s="126">
        <v>70.300000000000011</v>
      </c>
      <c r="L452" s="126">
        <v>79.800000000000011</v>
      </c>
      <c r="M452" s="126">
        <v>4.1000000000000005</v>
      </c>
      <c r="N452" s="128">
        <v>17690</v>
      </c>
      <c r="O452" s="126">
        <v>10.4</v>
      </c>
      <c r="P452" s="126">
        <v>7.1000000000000005</v>
      </c>
      <c r="Q452" s="126">
        <v>61.7</v>
      </c>
      <c r="R452" s="126">
        <v>77</v>
      </c>
      <c r="S452" s="126">
        <v>82.5</v>
      </c>
      <c r="T452" s="126">
        <v>4.3000000000000007</v>
      </c>
      <c r="U452" s="128">
        <v>17650</v>
      </c>
      <c r="V452" s="126">
        <v>11.600000000000001</v>
      </c>
      <c r="W452" s="126">
        <v>6.4</v>
      </c>
      <c r="X452" s="126">
        <v>66.600000000000009</v>
      </c>
      <c r="Y452" s="126">
        <v>78.100000000000009</v>
      </c>
      <c r="Z452" s="126">
        <v>82</v>
      </c>
      <c r="AA452" s="126" t="s">
        <v>133</v>
      </c>
      <c r="AB452" s="128" t="s">
        <v>133</v>
      </c>
      <c r="AC452" s="126" t="s">
        <v>133</v>
      </c>
      <c r="AD452" s="126" t="s">
        <v>133</v>
      </c>
      <c r="AE452" s="126" t="s">
        <v>133</v>
      </c>
      <c r="AF452" s="126" t="s">
        <v>133</v>
      </c>
      <c r="AG452" s="126" t="s">
        <v>133</v>
      </c>
    </row>
    <row r="453" spans="1:33" x14ac:dyDescent="0.25">
      <c r="A453" t="s">
        <v>98</v>
      </c>
      <c r="B453" t="s">
        <v>30</v>
      </c>
      <c r="C453" t="s">
        <v>39</v>
      </c>
      <c r="D453" t="s">
        <v>557</v>
      </c>
      <c r="E453" s="128">
        <v>10280</v>
      </c>
      <c r="F453" s="126">
        <v>4</v>
      </c>
      <c r="G453" s="128">
        <v>9870</v>
      </c>
      <c r="H453" s="126">
        <v>10.8</v>
      </c>
      <c r="I453" s="126">
        <v>12.7</v>
      </c>
      <c r="J453" s="126">
        <v>44.3</v>
      </c>
      <c r="K453" s="126">
        <v>63.1</v>
      </c>
      <c r="L453" s="126">
        <v>76.5</v>
      </c>
      <c r="M453" s="126">
        <v>4.9000000000000004</v>
      </c>
      <c r="N453" s="128">
        <v>9780</v>
      </c>
      <c r="O453" s="126">
        <v>13.100000000000001</v>
      </c>
      <c r="P453" s="126">
        <v>9</v>
      </c>
      <c r="Q453" s="126">
        <v>64.8</v>
      </c>
      <c r="R453" s="126">
        <v>73.5</v>
      </c>
      <c r="S453" s="126">
        <v>77.8</v>
      </c>
      <c r="T453" s="126">
        <v>5.1000000000000005</v>
      </c>
      <c r="U453" s="128">
        <v>9750</v>
      </c>
      <c r="V453" s="126">
        <v>13.100000000000001</v>
      </c>
      <c r="W453" s="126">
        <v>7.7</v>
      </c>
      <c r="X453" s="126">
        <v>71.099999999999994</v>
      </c>
      <c r="Y453" s="126">
        <v>76.900000000000006</v>
      </c>
      <c r="Z453" s="126">
        <v>79.3</v>
      </c>
      <c r="AA453" s="126" t="s">
        <v>133</v>
      </c>
      <c r="AB453" s="128" t="s">
        <v>133</v>
      </c>
      <c r="AC453" s="126" t="s">
        <v>133</v>
      </c>
      <c r="AD453" s="126" t="s">
        <v>133</v>
      </c>
      <c r="AE453" s="126" t="s">
        <v>133</v>
      </c>
      <c r="AF453" s="126" t="s">
        <v>133</v>
      </c>
      <c r="AG453" s="126" t="s">
        <v>133</v>
      </c>
    </row>
    <row r="454" spans="1:33" x14ac:dyDescent="0.25">
      <c r="A454" t="s">
        <v>98</v>
      </c>
      <c r="B454" t="s">
        <v>31</v>
      </c>
      <c r="C454" t="s">
        <v>39</v>
      </c>
      <c r="D454" t="s">
        <v>558</v>
      </c>
      <c r="E454" s="128">
        <v>24610</v>
      </c>
      <c r="F454" s="126">
        <v>4.8</v>
      </c>
      <c r="G454" s="128">
        <v>23430</v>
      </c>
      <c r="H454" s="126">
        <v>11.1</v>
      </c>
      <c r="I454" s="126">
        <v>11.200000000000001</v>
      </c>
      <c r="J454" s="126">
        <v>66.2</v>
      </c>
      <c r="K454" s="126">
        <v>73.2</v>
      </c>
      <c r="L454" s="126">
        <v>77.7</v>
      </c>
      <c r="M454" s="126">
        <v>5.2</v>
      </c>
      <c r="N454" s="128">
        <v>23335</v>
      </c>
      <c r="O454" s="126">
        <v>11.8</v>
      </c>
      <c r="P454" s="126">
        <v>8.7999999999999989</v>
      </c>
      <c r="Q454" s="126">
        <v>70.8</v>
      </c>
      <c r="R454" s="126">
        <v>77.100000000000009</v>
      </c>
      <c r="S454" s="126">
        <v>79.400000000000006</v>
      </c>
      <c r="T454" s="126">
        <v>5.4</v>
      </c>
      <c r="U454" s="128">
        <v>23290</v>
      </c>
      <c r="V454" s="126">
        <v>13.100000000000001</v>
      </c>
      <c r="W454" s="126">
        <v>6.9</v>
      </c>
      <c r="X454" s="126">
        <v>74.099999999999994</v>
      </c>
      <c r="Y454" s="126">
        <v>78.600000000000009</v>
      </c>
      <c r="Z454" s="126">
        <v>80</v>
      </c>
      <c r="AA454" s="126" t="s">
        <v>133</v>
      </c>
      <c r="AB454" s="128" t="s">
        <v>133</v>
      </c>
      <c r="AC454" s="126" t="s">
        <v>133</v>
      </c>
      <c r="AD454" s="126" t="s">
        <v>133</v>
      </c>
      <c r="AE454" s="126" t="s">
        <v>133</v>
      </c>
      <c r="AF454" s="126" t="s">
        <v>133</v>
      </c>
      <c r="AG454" s="126" t="s">
        <v>133</v>
      </c>
    </row>
    <row r="455" spans="1:33" x14ac:dyDescent="0.25">
      <c r="A455" t="s">
        <v>98</v>
      </c>
      <c r="B455" t="s">
        <v>32</v>
      </c>
      <c r="C455" t="s">
        <v>39</v>
      </c>
      <c r="D455" t="s">
        <v>559</v>
      </c>
      <c r="E455" s="128">
        <v>7125</v>
      </c>
      <c r="F455" s="126">
        <v>3.4000000000000004</v>
      </c>
      <c r="G455" s="128">
        <v>6880</v>
      </c>
      <c r="H455" s="126">
        <v>9.8000000000000007</v>
      </c>
      <c r="I455" s="126">
        <v>14.7</v>
      </c>
      <c r="J455" s="126">
        <v>65.100000000000009</v>
      </c>
      <c r="K455" s="126">
        <v>71.399999999999991</v>
      </c>
      <c r="L455" s="126">
        <v>75.400000000000006</v>
      </c>
      <c r="M455" s="126">
        <v>3.6000000000000005</v>
      </c>
      <c r="N455" s="128">
        <v>6870</v>
      </c>
      <c r="O455" s="126">
        <v>10.6</v>
      </c>
      <c r="P455" s="126">
        <v>10.5</v>
      </c>
      <c r="Q455" s="126">
        <v>69.5</v>
      </c>
      <c r="R455" s="126">
        <v>75.8</v>
      </c>
      <c r="S455" s="126">
        <v>78.8</v>
      </c>
      <c r="T455" s="126">
        <v>3.6000000000000005</v>
      </c>
      <c r="U455" s="128">
        <v>6865</v>
      </c>
      <c r="V455" s="126">
        <v>12.3</v>
      </c>
      <c r="W455" s="126">
        <v>7.9</v>
      </c>
      <c r="X455" s="126">
        <v>72</v>
      </c>
      <c r="Y455" s="126">
        <v>77.900000000000006</v>
      </c>
      <c r="Z455" s="126">
        <v>79.800000000000011</v>
      </c>
      <c r="AA455" s="126" t="s">
        <v>133</v>
      </c>
      <c r="AB455" s="128" t="s">
        <v>133</v>
      </c>
      <c r="AC455" s="126" t="s">
        <v>133</v>
      </c>
      <c r="AD455" s="126" t="s">
        <v>133</v>
      </c>
      <c r="AE455" s="126" t="s">
        <v>133</v>
      </c>
      <c r="AF455" s="126" t="s">
        <v>133</v>
      </c>
      <c r="AG455" s="126" t="s">
        <v>133</v>
      </c>
    </row>
    <row r="456" spans="1:33" x14ac:dyDescent="0.25">
      <c r="A456" t="s">
        <v>98</v>
      </c>
      <c r="B456" t="s">
        <v>27</v>
      </c>
      <c r="C456" t="s">
        <v>39</v>
      </c>
      <c r="D456" t="s">
        <v>560</v>
      </c>
      <c r="E456" s="128">
        <v>15500</v>
      </c>
      <c r="F456" s="126">
        <v>3.2</v>
      </c>
      <c r="G456" s="128">
        <v>15005</v>
      </c>
      <c r="H456" s="126">
        <v>11.9</v>
      </c>
      <c r="I456" s="126">
        <v>11.5</v>
      </c>
      <c r="J456" s="126">
        <v>46.6</v>
      </c>
      <c r="K456" s="126">
        <v>63.2</v>
      </c>
      <c r="L456" s="126">
        <v>76.599999999999994</v>
      </c>
      <c r="M456" s="126">
        <v>3.6999999999999997</v>
      </c>
      <c r="N456" s="128">
        <v>14925</v>
      </c>
      <c r="O456" s="126">
        <v>13.3</v>
      </c>
      <c r="P456" s="126">
        <v>8.3000000000000007</v>
      </c>
      <c r="Q456" s="126">
        <v>58.699999999999996</v>
      </c>
      <c r="R456" s="126">
        <v>71.7</v>
      </c>
      <c r="S456" s="126">
        <v>78.400000000000006</v>
      </c>
      <c r="T456" s="126">
        <v>4.1000000000000005</v>
      </c>
      <c r="U456" s="128">
        <v>14865</v>
      </c>
      <c r="V456" s="126">
        <v>14.499999999999998</v>
      </c>
      <c r="W456" s="126">
        <v>6.9</v>
      </c>
      <c r="X456" s="126">
        <v>64.099999999999994</v>
      </c>
      <c r="Y456" s="126">
        <v>74.400000000000006</v>
      </c>
      <c r="Z456" s="126">
        <v>78.600000000000009</v>
      </c>
      <c r="AA456" s="126" t="s">
        <v>133</v>
      </c>
      <c r="AB456" s="128" t="s">
        <v>133</v>
      </c>
      <c r="AC456" s="126" t="s">
        <v>133</v>
      </c>
      <c r="AD456" s="126" t="s">
        <v>133</v>
      </c>
      <c r="AE456" s="126" t="s">
        <v>133</v>
      </c>
      <c r="AF456" s="126" t="s">
        <v>133</v>
      </c>
      <c r="AG456" s="126" t="s">
        <v>133</v>
      </c>
    </row>
    <row r="457" spans="1:33" x14ac:dyDescent="0.25">
      <c r="A457" t="s">
        <v>98</v>
      </c>
      <c r="B457" t="s">
        <v>33</v>
      </c>
      <c r="C457" t="s">
        <v>39</v>
      </c>
      <c r="D457" t="s">
        <v>561</v>
      </c>
      <c r="E457" s="128">
        <v>12670</v>
      </c>
      <c r="F457" s="126">
        <v>2.6</v>
      </c>
      <c r="G457" s="128">
        <v>12335</v>
      </c>
      <c r="H457" s="126">
        <v>11.200000000000001</v>
      </c>
      <c r="I457" s="126">
        <v>11</v>
      </c>
      <c r="J457" s="126">
        <v>45.5</v>
      </c>
      <c r="K457" s="126">
        <v>62.9</v>
      </c>
      <c r="L457" s="126">
        <v>77.900000000000006</v>
      </c>
      <c r="M457" s="126">
        <v>3</v>
      </c>
      <c r="N457" s="128">
        <v>12290</v>
      </c>
      <c r="O457" s="126">
        <v>11.700000000000001</v>
      </c>
      <c r="P457" s="126">
        <v>8.3000000000000007</v>
      </c>
      <c r="Q457" s="126">
        <v>58.099999999999994</v>
      </c>
      <c r="R457" s="126">
        <v>72.5</v>
      </c>
      <c r="S457" s="126">
        <v>79.900000000000006</v>
      </c>
      <c r="T457" s="126">
        <v>3.2</v>
      </c>
      <c r="U457" s="128">
        <v>12265</v>
      </c>
      <c r="V457" s="126">
        <v>12.7</v>
      </c>
      <c r="W457" s="126">
        <v>7.0000000000000009</v>
      </c>
      <c r="X457" s="126">
        <v>64.5</v>
      </c>
      <c r="Y457" s="126">
        <v>75.5</v>
      </c>
      <c r="Z457" s="126">
        <v>80.300000000000011</v>
      </c>
      <c r="AA457" s="126" t="s">
        <v>133</v>
      </c>
      <c r="AB457" s="128" t="s">
        <v>133</v>
      </c>
      <c r="AC457" s="126" t="s">
        <v>133</v>
      </c>
      <c r="AD457" s="126" t="s">
        <v>133</v>
      </c>
      <c r="AE457" s="126" t="s">
        <v>133</v>
      </c>
      <c r="AF457" s="126" t="s">
        <v>133</v>
      </c>
      <c r="AG457" s="126" t="s">
        <v>133</v>
      </c>
    </row>
    <row r="458" spans="1:33" x14ac:dyDescent="0.25">
      <c r="A458" t="s">
        <v>98</v>
      </c>
      <c r="B458" t="s">
        <v>34</v>
      </c>
      <c r="C458" t="s">
        <v>39</v>
      </c>
      <c r="D458" t="s">
        <v>562</v>
      </c>
      <c r="E458" s="128">
        <v>24535</v>
      </c>
      <c r="F458" s="126">
        <v>3.8</v>
      </c>
      <c r="G458" s="128">
        <v>23595</v>
      </c>
      <c r="H458" s="126">
        <v>12.2</v>
      </c>
      <c r="I458" s="126">
        <v>15.7</v>
      </c>
      <c r="J458" s="126">
        <v>57.000000000000007</v>
      </c>
      <c r="K458" s="126">
        <v>65.400000000000006</v>
      </c>
      <c r="L458" s="126">
        <v>72.099999999999994</v>
      </c>
      <c r="M458" s="126">
        <v>4.1000000000000005</v>
      </c>
      <c r="N458" s="128">
        <v>23540</v>
      </c>
      <c r="O458" s="126">
        <v>13</v>
      </c>
      <c r="P458" s="126">
        <v>11.8</v>
      </c>
      <c r="Q458" s="126">
        <v>63.5</v>
      </c>
      <c r="R458" s="126">
        <v>71.5</v>
      </c>
      <c r="S458" s="126">
        <v>75.2</v>
      </c>
      <c r="T458" s="126">
        <v>4.2</v>
      </c>
      <c r="U458" s="128">
        <v>23505</v>
      </c>
      <c r="V458" s="126">
        <v>14.899999999999999</v>
      </c>
      <c r="W458" s="126">
        <v>10.100000000000001</v>
      </c>
      <c r="X458" s="126">
        <v>66.400000000000006</v>
      </c>
      <c r="Y458" s="126">
        <v>72.399999999999991</v>
      </c>
      <c r="Z458" s="126">
        <v>75</v>
      </c>
      <c r="AA458" s="126" t="s">
        <v>133</v>
      </c>
      <c r="AB458" s="128" t="s">
        <v>133</v>
      </c>
      <c r="AC458" s="126" t="s">
        <v>133</v>
      </c>
      <c r="AD458" s="126" t="s">
        <v>133</v>
      </c>
      <c r="AE458" s="126" t="s">
        <v>133</v>
      </c>
      <c r="AF458" s="126" t="s">
        <v>133</v>
      </c>
      <c r="AG458" s="126" t="s">
        <v>133</v>
      </c>
    </row>
    <row r="459" spans="1:33" x14ac:dyDescent="0.25">
      <c r="A459" t="s">
        <v>98</v>
      </c>
      <c r="B459" t="s">
        <v>35</v>
      </c>
      <c r="C459" t="s">
        <v>39</v>
      </c>
      <c r="D459" t="s">
        <v>563</v>
      </c>
      <c r="E459" s="128">
        <v>9385</v>
      </c>
      <c r="F459" s="126">
        <v>4.5</v>
      </c>
      <c r="G459" s="128">
        <v>8960</v>
      </c>
      <c r="H459" s="126">
        <v>9.4</v>
      </c>
      <c r="I459" s="126">
        <v>6.6000000000000005</v>
      </c>
      <c r="J459" s="126">
        <v>61.4</v>
      </c>
      <c r="K459" s="126">
        <v>77.8</v>
      </c>
      <c r="L459" s="126">
        <v>84</v>
      </c>
      <c r="M459" s="126">
        <v>4.9000000000000004</v>
      </c>
      <c r="N459" s="128">
        <v>8925</v>
      </c>
      <c r="O459" s="126">
        <v>10.5</v>
      </c>
      <c r="P459" s="126">
        <v>4.8</v>
      </c>
      <c r="Q459" s="126">
        <v>70.2</v>
      </c>
      <c r="R459" s="126">
        <v>81.7</v>
      </c>
      <c r="S459" s="126">
        <v>84.7</v>
      </c>
      <c r="T459" s="126">
        <v>5.1000000000000005</v>
      </c>
      <c r="U459" s="128">
        <v>8905</v>
      </c>
      <c r="V459" s="126">
        <v>10.8</v>
      </c>
      <c r="W459" s="126">
        <v>5.3</v>
      </c>
      <c r="X459" s="126">
        <v>72.399999999999991</v>
      </c>
      <c r="Y459" s="126">
        <v>81.600000000000009</v>
      </c>
      <c r="Z459" s="126">
        <v>83.899999999999991</v>
      </c>
      <c r="AA459" s="126" t="s">
        <v>133</v>
      </c>
      <c r="AB459" s="128" t="s">
        <v>133</v>
      </c>
      <c r="AC459" s="126" t="s">
        <v>133</v>
      </c>
      <c r="AD459" s="126" t="s">
        <v>133</v>
      </c>
      <c r="AE459" s="126" t="s">
        <v>133</v>
      </c>
      <c r="AF459" s="126" t="s">
        <v>133</v>
      </c>
      <c r="AG459" s="126" t="s">
        <v>133</v>
      </c>
    </row>
    <row r="460" spans="1:33" x14ac:dyDescent="0.25">
      <c r="A460" t="s">
        <v>98</v>
      </c>
      <c r="B460" t="s">
        <v>36</v>
      </c>
      <c r="C460" t="s">
        <v>39</v>
      </c>
      <c r="D460" t="s">
        <v>564</v>
      </c>
      <c r="E460" s="128">
        <v>6525</v>
      </c>
      <c r="F460" s="126">
        <v>4.5</v>
      </c>
      <c r="G460" s="128">
        <v>6235</v>
      </c>
      <c r="H460" s="126">
        <v>13.3</v>
      </c>
      <c r="I460" s="126">
        <v>6.8000000000000007</v>
      </c>
      <c r="J460" s="126">
        <v>45.2</v>
      </c>
      <c r="K460" s="126">
        <v>66.900000000000006</v>
      </c>
      <c r="L460" s="126">
        <v>79.900000000000006</v>
      </c>
      <c r="M460" s="126">
        <v>5.2</v>
      </c>
      <c r="N460" s="128">
        <v>6185</v>
      </c>
      <c r="O460" s="126">
        <v>14.7</v>
      </c>
      <c r="P460" s="126">
        <v>6.3</v>
      </c>
      <c r="Q460" s="126">
        <v>53.300000000000004</v>
      </c>
      <c r="R460" s="126">
        <v>71.2</v>
      </c>
      <c r="S460" s="126">
        <v>79.100000000000009</v>
      </c>
      <c r="T460" s="126">
        <v>5.6000000000000005</v>
      </c>
      <c r="U460" s="128">
        <v>6155</v>
      </c>
      <c r="V460" s="126">
        <v>16.7</v>
      </c>
      <c r="W460" s="126">
        <v>6.8000000000000007</v>
      </c>
      <c r="X460" s="126">
        <v>56.900000000000006</v>
      </c>
      <c r="Y460" s="126">
        <v>70.8</v>
      </c>
      <c r="Z460" s="126">
        <v>76.5</v>
      </c>
      <c r="AA460" s="126" t="s">
        <v>133</v>
      </c>
      <c r="AB460" s="128" t="s">
        <v>133</v>
      </c>
      <c r="AC460" s="126" t="s">
        <v>133</v>
      </c>
      <c r="AD460" s="126" t="s">
        <v>133</v>
      </c>
      <c r="AE460" s="126" t="s">
        <v>133</v>
      </c>
      <c r="AF460" s="126" t="s">
        <v>133</v>
      </c>
      <c r="AG460" s="126" t="s">
        <v>133</v>
      </c>
    </row>
    <row r="461" spans="1:33" x14ac:dyDescent="0.25">
      <c r="A461" t="s">
        <v>98</v>
      </c>
      <c r="B461" t="s">
        <v>37</v>
      </c>
      <c r="C461" t="s">
        <v>39</v>
      </c>
      <c r="D461" t="s">
        <v>565</v>
      </c>
      <c r="E461" s="128">
        <v>4190</v>
      </c>
      <c r="F461" s="126">
        <v>3</v>
      </c>
      <c r="G461" s="128">
        <v>4065</v>
      </c>
      <c r="H461" s="126">
        <v>12.1</v>
      </c>
      <c r="I461" s="126">
        <v>10.5</v>
      </c>
      <c r="J461" s="126">
        <v>59.099999999999994</v>
      </c>
      <c r="K461" s="126">
        <v>69</v>
      </c>
      <c r="L461" s="126">
        <v>77.400000000000006</v>
      </c>
      <c r="M461" s="126">
        <v>3.4000000000000004</v>
      </c>
      <c r="N461" s="128">
        <v>4045</v>
      </c>
      <c r="O461" s="126">
        <v>13.100000000000001</v>
      </c>
      <c r="P461" s="126">
        <v>7.7</v>
      </c>
      <c r="Q461" s="126">
        <v>69.400000000000006</v>
      </c>
      <c r="R461" s="126">
        <v>75.900000000000006</v>
      </c>
      <c r="S461" s="126">
        <v>79.3</v>
      </c>
      <c r="T461" s="126">
        <v>3.5000000000000004</v>
      </c>
      <c r="U461" s="128">
        <v>4045</v>
      </c>
      <c r="V461" s="126">
        <v>13.5</v>
      </c>
      <c r="W461" s="126">
        <v>6.3</v>
      </c>
      <c r="X461" s="126">
        <v>73.7</v>
      </c>
      <c r="Y461" s="126">
        <v>78.2</v>
      </c>
      <c r="Z461" s="126">
        <v>80.2</v>
      </c>
      <c r="AA461" s="126" t="s">
        <v>133</v>
      </c>
      <c r="AB461" s="128" t="s">
        <v>133</v>
      </c>
      <c r="AC461" s="126" t="s">
        <v>133</v>
      </c>
      <c r="AD461" s="126" t="s">
        <v>133</v>
      </c>
      <c r="AE461" s="126" t="s">
        <v>133</v>
      </c>
      <c r="AF461" s="126" t="s">
        <v>133</v>
      </c>
      <c r="AG461" s="126" t="s">
        <v>133</v>
      </c>
    </row>
    <row r="462" spans="1:33" x14ac:dyDescent="0.25">
      <c r="A462" t="s">
        <v>97</v>
      </c>
      <c r="B462">
        <v>1</v>
      </c>
      <c r="C462" t="s">
        <v>39</v>
      </c>
      <c r="D462" t="s">
        <v>566</v>
      </c>
      <c r="E462" s="128">
        <v>5970</v>
      </c>
      <c r="F462" s="126">
        <v>3.4000000000000004</v>
      </c>
      <c r="G462" s="128">
        <v>5765</v>
      </c>
      <c r="H462" s="126">
        <v>8.4</v>
      </c>
      <c r="I462" s="126">
        <v>11.1</v>
      </c>
      <c r="J462" s="126">
        <v>61.3</v>
      </c>
      <c r="K462" s="126">
        <v>70.8</v>
      </c>
      <c r="L462" s="126">
        <v>80.5</v>
      </c>
      <c r="M462" s="126">
        <v>3.5000000000000004</v>
      </c>
      <c r="N462" s="128">
        <v>5760</v>
      </c>
      <c r="O462" s="126">
        <v>13</v>
      </c>
      <c r="P462" s="126">
        <v>6.4</v>
      </c>
      <c r="Q462" s="126">
        <v>64.5</v>
      </c>
      <c r="R462" s="126">
        <v>76.900000000000006</v>
      </c>
      <c r="S462" s="126">
        <v>80.600000000000009</v>
      </c>
      <c r="T462" s="126">
        <v>3.6000000000000005</v>
      </c>
      <c r="U462" s="128">
        <v>5755</v>
      </c>
      <c r="V462" s="126">
        <v>11.5</v>
      </c>
      <c r="W462" s="126">
        <v>11.5</v>
      </c>
      <c r="X462" s="126">
        <v>60.6</v>
      </c>
      <c r="Y462" s="126">
        <v>73.400000000000006</v>
      </c>
      <c r="Z462" s="126">
        <v>77</v>
      </c>
      <c r="AA462" s="126" t="s">
        <v>133</v>
      </c>
      <c r="AB462" s="128" t="s">
        <v>133</v>
      </c>
      <c r="AC462" s="126" t="s">
        <v>133</v>
      </c>
      <c r="AD462" s="126" t="s">
        <v>133</v>
      </c>
      <c r="AE462" s="126" t="s">
        <v>133</v>
      </c>
      <c r="AF462" s="126" t="s">
        <v>133</v>
      </c>
      <c r="AG462" s="126" t="s">
        <v>133</v>
      </c>
    </row>
    <row r="463" spans="1:33" x14ac:dyDescent="0.25">
      <c r="A463" t="s">
        <v>97</v>
      </c>
      <c r="B463">
        <v>2</v>
      </c>
      <c r="C463" t="s">
        <v>39</v>
      </c>
      <c r="D463" t="s">
        <v>567</v>
      </c>
      <c r="E463" s="128">
        <v>21330</v>
      </c>
      <c r="F463" s="126">
        <v>5.8000000000000007</v>
      </c>
      <c r="G463" s="128">
        <v>20085</v>
      </c>
      <c r="H463" s="126">
        <v>9.3000000000000007</v>
      </c>
      <c r="I463" s="126">
        <v>6.6000000000000005</v>
      </c>
      <c r="J463" s="126">
        <v>53.1</v>
      </c>
      <c r="K463" s="126">
        <v>73.2</v>
      </c>
      <c r="L463" s="126">
        <v>84.1</v>
      </c>
      <c r="M463" s="126">
        <v>6.2</v>
      </c>
      <c r="N463" s="128">
        <v>20015</v>
      </c>
      <c r="O463" s="126">
        <v>11.700000000000001</v>
      </c>
      <c r="P463" s="126">
        <v>5</v>
      </c>
      <c r="Q463" s="126">
        <v>51.9</v>
      </c>
      <c r="R463" s="126">
        <v>74.7</v>
      </c>
      <c r="S463" s="126">
        <v>83.399999999999991</v>
      </c>
      <c r="T463" s="126">
        <v>6.9</v>
      </c>
      <c r="U463" s="128">
        <v>19860</v>
      </c>
      <c r="V463" s="126">
        <v>13</v>
      </c>
      <c r="W463" s="126">
        <v>5</v>
      </c>
      <c r="X463" s="126">
        <v>59.699999999999996</v>
      </c>
      <c r="Y463" s="126">
        <v>77</v>
      </c>
      <c r="Z463" s="126">
        <v>82.100000000000009</v>
      </c>
      <c r="AA463" s="126" t="s">
        <v>133</v>
      </c>
      <c r="AB463" s="128" t="s">
        <v>133</v>
      </c>
      <c r="AC463" s="126" t="s">
        <v>133</v>
      </c>
      <c r="AD463" s="126" t="s">
        <v>133</v>
      </c>
      <c r="AE463" s="126" t="s">
        <v>133</v>
      </c>
      <c r="AF463" s="126" t="s">
        <v>133</v>
      </c>
      <c r="AG463" s="126" t="s">
        <v>133</v>
      </c>
    </row>
    <row r="464" spans="1:33" x14ac:dyDescent="0.25">
      <c r="A464" t="s">
        <v>97</v>
      </c>
      <c r="B464">
        <v>3</v>
      </c>
      <c r="C464" t="s">
        <v>39</v>
      </c>
      <c r="D464" t="s">
        <v>568</v>
      </c>
      <c r="E464" s="128">
        <v>21975</v>
      </c>
      <c r="F464" s="126">
        <v>2.4</v>
      </c>
      <c r="G464" s="128">
        <v>21440</v>
      </c>
      <c r="H464" s="126">
        <v>7.7</v>
      </c>
      <c r="I464" s="126">
        <v>9.8000000000000007</v>
      </c>
      <c r="J464" s="126">
        <v>47.7</v>
      </c>
      <c r="K464" s="126">
        <v>68.7</v>
      </c>
      <c r="L464" s="126">
        <v>82.5</v>
      </c>
      <c r="M464" s="126">
        <v>2.7</v>
      </c>
      <c r="N464" s="128">
        <v>21385</v>
      </c>
      <c r="O464" s="126">
        <v>9.4</v>
      </c>
      <c r="P464" s="126">
        <v>6.4</v>
      </c>
      <c r="Q464" s="126">
        <v>54.300000000000004</v>
      </c>
      <c r="R464" s="126">
        <v>74.2</v>
      </c>
      <c r="S464" s="126">
        <v>84.1</v>
      </c>
      <c r="T464" s="126">
        <v>3</v>
      </c>
      <c r="U464" s="128">
        <v>21315</v>
      </c>
      <c r="V464" s="126">
        <v>11</v>
      </c>
      <c r="W464" s="126">
        <v>6.4</v>
      </c>
      <c r="X464" s="126">
        <v>61.199999999999996</v>
      </c>
      <c r="Y464" s="126">
        <v>76.8</v>
      </c>
      <c r="Z464" s="126">
        <v>82.5</v>
      </c>
      <c r="AA464" s="126" t="s">
        <v>133</v>
      </c>
      <c r="AB464" s="128" t="s">
        <v>133</v>
      </c>
      <c r="AC464" s="126" t="s">
        <v>133</v>
      </c>
      <c r="AD464" s="126" t="s">
        <v>133</v>
      </c>
      <c r="AE464" s="126" t="s">
        <v>133</v>
      </c>
      <c r="AF464" s="126" t="s">
        <v>133</v>
      </c>
      <c r="AG464" s="126" t="s">
        <v>133</v>
      </c>
    </row>
    <row r="465" spans="1:33" x14ac:dyDescent="0.25">
      <c r="A465" t="s">
        <v>97</v>
      </c>
      <c r="B465">
        <v>4</v>
      </c>
      <c r="C465" t="s">
        <v>39</v>
      </c>
      <c r="D465" t="s">
        <v>569</v>
      </c>
      <c r="E465" s="128">
        <v>435</v>
      </c>
      <c r="F465" s="126">
        <v>4.1000000000000005</v>
      </c>
      <c r="G465" s="128">
        <v>415</v>
      </c>
      <c r="H465" s="126">
        <v>10.8</v>
      </c>
      <c r="I465" s="126">
        <v>6</v>
      </c>
      <c r="J465" s="126">
        <v>70.5</v>
      </c>
      <c r="K465" s="126">
        <v>78.7</v>
      </c>
      <c r="L465" s="126">
        <v>83.2</v>
      </c>
      <c r="M465" s="126">
        <v>4.1000000000000005</v>
      </c>
      <c r="N465" s="128">
        <v>415</v>
      </c>
      <c r="O465" s="126">
        <v>10.3</v>
      </c>
      <c r="P465" s="126">
        <v>8.2000000000000011</v>
      </c>
      <c r="Q465" s="126">
        <v>60</v>
      </c>
      <c r="R465" s="126">
        <v>76.5</v>
      </c>
      <c r="S465" s="126">
        <v>81.5</v>
      </c>
      <c r="T465" s="126">
        <v>4.3999999999999995</v>
      </c>
      <c r="U465" s="128">
        <v>415</v>
      </c>
      <c r="V465" s="126">
        <v>11.8</v>
      </c>
      <c r="W465" s="126">
        <v>7.9</v>
      </c>
      <c r="X465" s="126">
        <v>64.2</v>
      </c>
      <c r="Y465" s="126">
        <v>75.2</v>
      </c>
      <c r="Z465" s="126">
        <v>80.300000000000011</v>
      </c>
      <c r="AA465" s="126" t="s">
        <v>133</v>
      </c>
      <c r="AB465" s="128" t="s">
        <v>133</v>
      </c>
      <c r="AC465" s="126" t="s">
        <v>133</v>
      </c>
      <c r="AD465" s="126" t="s">
        <v>133</v>
      </c>
      <c r="AE465" s="126" t="s">
        <v>133</v>
      </c>
      <c r="AF465" s="126" t="s">
        <v>133</v>
      </c>
      <c r="AG465" s="126" t="s">
        <v>133</v>
      </c>
    </row>
    <row r="466" spans="1:33" x14ac:dyDescent="0.25">
      <c r="A466" t="s">
        <v>97</v>
      </c>
      <c r="B466">
        <v>5</v>
      </c>
      <c r="C466" t="s">
        <v>39</v>
      </c>
      <c r="D466" t="s">
        <v>570</v>
      </c>
      <c r="E466" s="128">
        <v>1630</v>
      </c>
      <c r="F466" s="126">
        <v>4.5999999999999996</v>
      </c>
      <c r="G466" s="128">
        <v>1555</v>
      </c>
      <c r="H466" s="126">
        <v>11.9</v>
      </c>
      <c r="I466" s="126">
        <v>11.5</v>
      </c>
      <c r="J466" s="126">
        <v>57.699999999999996</v>
      </c>
      <c r="K466" s="126">
        <v>67.800000000000011</v>
      </c>
      <c r="L466" s="126">
        <v>76.599999999999994</v>
      </c>
      <c r="M466" s="126">
        <v>4.8</v>
      </c>
      <c r="N466" s="128">
        <v>1555</v>
      </c>
      <c r="O466" s="126">
        <v>12.7</v>
      </c>
      <c r="P466" s="126">
        <v>7.2000000000000011</v>
      </c>
      <c r="Q466" s="126">
        <v>61.9</v>
      </c>
      <c r="R466" s="126">
        <v>73.400000000000006</v>
      </c>
      <c r="S466" s="126">
        <v>80.100000000000009</v>
      </c>
      <c r="T466" s="126">
        <v>5.2</v>
      </c>
      <c r="U466" s="128">
        <v>1545</v>
      </c>
      <c r="V466" s="126">
        <v>14.3</v>
      </c>
      <c r="W466" s="126">
        <v>7.3999999999999995</v>
      </c>
      <c r="X466" s="126">
        <v>66.100000000000009</v>
      </c>
      <c r="Y466" s="126">
        <v>75.3</v>
      </c>
      <c r="Z466" s="126">
        <v>78.3</v>
      </c>
      <c r="AA466" s="126" t="s">
        <v>133</v>
      </c>
      <c r="AB466" s="128" t="s">
        <v>133</v>
      </c>
      <c r="AC466" s="126" t="s">
        <v>133</v>
      </c>
      <c r="AD466" s="126" t="s">
        <v>133</v>
      </c>
      <c r="AE466" s="126" t="s">
        <v>133</v>
      </c>
      <c r="AF466" s="126" t="s">
        <v>133</v>
      </c>
      <c r="AG466" s="126" t="s">
        <v>133</v>
      </c>
    </row>
    <row r="467" spans="1:33" x14ac:dyDescent="0.25">
      <c r="A467" t="s">
        <v>97</v>
      </c>
      <c r="B467">
        <v>6</v>
      </c>
      <c r="C467" t="s">
        <v>39</v>
      </c>
      <c r="D467" t="s">
        <v>571</v>
      </c>
      <c r="E467" s="128">
        <v>9360</v>
      </c>
      <c r="F467" s="126">
        <v>2</v>
      </c>
      <c r="G467" s="128">
        <v>9165</v>
      </c>
      <c r="H467" s="126">
        <v>7.8</v>
      </c>
      <c r="I467" s="126">
        <v>9.9</v>
      </c>
      <c r="J467" s="126">
        <v>45.9</v>
      </c>
      <c r="K467" s="126">
        <v>66.7</v>
      </c>
      <c r="L467" s="126">
        <v>82.300000000000011</v>
      </c>
      <c r="M467" s="126">
        <v>2.1999999999999997</v>
      </c>
      <c r="N467" s="128">
        <v>9150</v>
      </c>
      <c r="O467" s="126">
        <v>9.3000000000000007</v>
      </c>
      <c r="P467" s="126">
        <v>6.1</v>
      </c>
      <c r="Q467" s="126">
        <v>55.800000000000004</v>
      </c>
      <c r="R467" s="126">
        <v>74.5</v>
      </c>
      <c r="S467" s="126">
        <v>84.6</v>
      </c>
      <c r="T467" s="126">
        <v>2.5</v>
      </c>
      <c r="U467" s="128">
        <v>9120</v>
      </c>
      <c r="V467" s="126">
        <v>11.9</v>
      </c>
      <c r="W467" s="126">
        <v>6.4</v>
      </c>
      <c r="X467" s="126">
        <v>64.8</v>
      </c>
      <c r="Y467" s="126">
        <v>76.7</v>
      </c>
      <c r="Z467" s="126">
        <v>81.800000000000011</v>
      </c>
      <c r="AA467" s="126" t="s">
        <v>133</v>
      </c>
      <c r="AB467" s="128" t="s">
        <v>133</v>
      </c>
      <c r="AC467" s="126" t="s">
        <v>133</v>
      </c>
      <c r="AD467" s="126" t="s">
        <v>133</v>
      </c>
      <c r="AE467" s="126" t="s">
        <v>133</v>
      </c>
      <c r="AF467" s="126" t="s">
        <v>133</v>
      </c>
      <c r="AG467" s="126" t="s">
        <v>133</v>
      </c>
    </row>
    <row r="468" spans="1:33" x14ac:dyDescent="0.25">
      <c r="A468" t="s">
        <v>97</v>
      </c>
      <c r="B468">
        <v>7</v>
      </c>
      <c r="C468" t="s">
        <v>39</v>
      </c>
      <c r="D468" t="s">
        <v>572</v>
      </c>
      <c r="E468" s="128">
        <v>4040</v>
      </c>
      <c r="F468" s="126">
        <v>2</v>
      </c>
      <c r="G468" s="128">
        <v>3965</v>
      </c>
      <c r="H468" s="126">
        <v>9</v>
      </c>
      <c r="I468" s="126">
        <v>8.6000000000000014</v>
      </c>
      <c r="J468" s="126">
        <v>51.300000000000004</v>
      </c>
      <c r="K468" s="126">
        <v>70.100000000000009</v>
      </c>
      <c r="L468" s="126">
        <v>82.5</v>
      </c>
      <c r="M468" s="126">
        <v>2.5</v>
      </c>
      <c r="N468" s="128">
        <v>3940</v>
      </c>
      <c r="O468" s="126">
        <v>10.9</v>
      </c>
      <c r="P468" s="126">
        <v>5.9</v>
      </c>
      <c r="Q468" s="126">
        <v>64.5</v>
      </c>
      <c r="R468" s="126">
        <v>77</v>
      </c>
      <c r="S468" s="126">
        <v>83.2</v>
      </c>
      <c r="T468" s="126">
        <v>2.6</v>
      </c>
      <c r="U468" s="128">
        <v>3940</v>
      </c>
      <c r="V468" s="126">
        <v>12.4</v>
      </c>
      <c r="W468" s="126">
        <v>6.3</v>
      </c>
      <c r="X468" s="126">
        <v>69.300000000000011</v>
      </c>
      <c r="Y468" s="126">
        <v>77.600000000000009</v>
      </c>
      <c r="Z468" s="126">
        <v>81.2</v>
      </c>
      <c r="AA468" s="126" t="s">
        <v>133</v>
      </c>
      <c r="AB468" s="128" t="s">
        <v>133</v>
      </c>
      <c r="AC468" s="126" t="s">
        <v>133</v>
      </c>
      <c r="AD468" s="126" t="s">
        <v>133</v>
      </c>
      <c r="AE468" s="126" t="s">
        <v>133</v>
      </c>
      <c r="AF468" s="126" t="s">
        <v>133</v>
      </c>
      <c r="AG468" s="126" t="s">
        <v>133</v>
      </c>
    </row>
    <row r="469" spans="1:33" x14ac:dyDescent="0.25">
      <c r="A469" t="s">
        <v>97</v>
      </c>
      <c r="B469">
        <v>8</v>
      </c>
      <c r="C469" t="s">
        <v>39</v>
      </c>
      <c r="D469" t="s">
        <v>573</v>
      </c>
      <c r="E469" s="128">
        <v>11410</v>
      </c>
      <c r="F469" s="126">
        <v>3.1</v>
      </c>
      <c r="G469" s="128">
        <v>11060</v>
      </c>
      <c r="H469" s="126">
        <v>10.3</v>
      </c>
      <c r="I469" s="126">
        <v>12.5</v>
      </c>
      <c r="J469" s="126">
        <v>64</v>
      </c>
      <c r="K469" s="126">
        <v>71.599999999999994</v>
      </c>
      <c r="L469" s="126">
        <v>77.2</v>
      </c>
      <c r="M469" s="126">
        <v>3.2</v>
      </c>
      <c r="N469" s="128">
        <v>11040</v>
      </c>
      <c r="O469" s="126">
        <v>12.1</v>
      </c>
      <c r="P469" s="126">
        <v>8.7000000000000011</v>
      </c>
      <c r="Q469" s="126">
        <v>70.7</v>
      </c>
      <c r="R469" s="126">
        <v>76.2</v>
      </c>
      <c r="S469" s="126">
        <v>79.2</v>
      </c>
      <c r="T469" s="126">
        <v>3.4000000000000004</v>
      </c>
      <c r="U469" s="128">
        <v>11020</v>
      </c>
      <c r="V469" s="126">
        <v>13.700000000000001</v>
      </c>
      <c r="W469" s="126">
        <v>8.5</v>
      </c>
      <c r="X469" s="126">
        <v>72.599999999999994</v>
      </c>
      <c r="Y469" s="126">
        <v>76.400000000000006</v>
      </c>
      <c r="Z469" s="126">
        <v>77.8</v>
      </c>
      <c r="AA469" s="126" t="s">
        <v>133</v>
      </c>
      <c r="AB469" s="128" t="s">
        <v>133</v>
      </c>
      <c r="AC469" s="126" t="s">
        <v>133</v>
      </c>
      <c r="AD469" s="126" t="s">
        <v>133</v>
      </c>
      <c r="AE469" s="126" t="s">
        <v>133</v>
      </c>
      <c r="AF469" s="126" t="s">
        <v>133</v>
      </c>
      <c r="AG469" s="126" t="s">
        <v>133</v>
      </c>
    </row>
    <row r="470" spans="1:33" x14ac:dyDescent="0.25">
      <c r="A470" t="s">
        <v>97</v>
      </c>
      <c r="B470">
        <v>9</v>
      </c>
      <c r="C470" t="s">
        <v>39</v>
      </c>
      <c r="D470" t="s">
        <v>574</v>
      </c>
      <c r="E470" s="128">
        <v>11110</v>
      </c>
      <c r="F470" s="126">
        <v>2.8000000000000003</v>
      </c>
      <c r="G470" s="128">
        <v>10800</v>
      </c>
      <c r="H470" s="126">
        <v>10</v>
      </c>
      <c r="I470" s="126">
        <v>10.3</v>
      </c>
      <c r="J470" s="126">
        <v>62.8</v>
      </c>
      <c r="K470" s="126">
        <v>73.099999999999994</v>
      </c>
      <c r="L470" s="126">
        <v>79.800000000000011</v>
      </c>
      <c r="M470" s="126">
        <v>3.1</v>
      </c>
      <c r="N470" s="128">
        <v>10765</v>
      </c>
      <c r="O470" s="126">
        <v>12</v>
      </c>
      <c r="P470" s="126">
        <v>6.7</v>
      </c>
      <c r="Q470" s="126">
        <v>66.5</v>
      </c>
      <c r="R470" s="126">
        <v>76.5</v>
      </c>
      <c r="S470" s="126">
        <v>81.300000000000011</v>
      </c>
      <c r="T470" s="126">
        <v>3.2</v>
      </c>
      <c r="U470" s="128">
        <v>10750</v>
      </c>
      <c r="V470" s="126">
        <v>14.000000000000002</v>
      </c>
      <c r="W470" s="126">
        <v>6.6000000000000005</v>
      </c>
      <c r="X470" s="126">
        <v>69.5</v>
      </c>
      <c r="Y470" s="126">
        <v>76.8</v>
      </c>
      <c r="Z470" s="126">
        <v>79.3</v>
      </c>
      <c r="AA470" s="126" t="s">
        <v>133</v>
      </c>
      <c r="AB470" s="128" t="s">
        <v>133</v>
      </c>
      <c r="AC470" s="126" t="s">
        <v>133</v>
      </c>
      <c r="AD470" s="126" t="s">
        <v>133</v>
      </c>
      <c r="AE470" s="126" t="s">
        <v>133</v>
      </c>
      <c r="AF470" s="126" t="s">
        <v>133</v>
      </c>
      <c r="AG470" s="126" t="s">
        <v>133</v>
      </c>
    </row>
    <row r="471" spans="1:33" x14ac:dyDescent="0.25">
      <c r="A471" t="s">
        <v>97</v>
      </c>
      <c r="B471" t="s">
        <v>28</v>
      </c>
      <c r="C471" t="s">
        <v>39</v>
      </c>
      <c r="D471" t="s">
        <v>575</v>
      </c>
      <c r="E471" s="128">
        <v>4960</v>
      </c>
      <c r="F471" s="126">
        <v>2.9000000000000004</v>
      </c>
      <c r="G471" s="128">
        <v>4815</v>
      </c>
      <c r="H471" s="126">
        <v>7.9</v>
      </c>
      <c r="I471" s="126">
        <v>9.6</v>
      </c>
      <c r="J471" s="126">
        <v>50.8</v>
      </c>
      <c r="K471" s="126">
        <v>67.800000000000011</v>
      </c>
      <c r="L471" s="126">
        <v>82.5</v>
      </c>
      <c r="M471" s="126">
        <v>3.1</v>
      </c>
      <c r="N471" s="128">
        <v>4805</v>
      </c>
      <c r="O471" s="126">
        <v>10.100000000000001</v>
      </c>
      <c r="P471" s="126">
        <v>7.0000000000000009</v>
      </c>
      <c r="Q471" s="126">
        <v>54.7</v>
      </c>
      <c r="R471" s="126">
        <v>71.599999999999994</v>
      </c>
      <c r="S471" s="126">
        <v>82.9</v>
      </c>
      <c r="T471" s="126">
        <v>3.5000000000000004</v>
      </c>
      <c r="U471" s="128">
        <v>4790</v>
      </c>
      <c r="V471" s="126">
        <v>13.4</v>
      </c>
      <c r="W471" s="126">
        <v>8</v>
      </c>
      <c r="X471" s="126">
        <v>65.600000000000009</v>
      </c>
      <c r="Y471" s="126">
        <v>75.400000000000006</v>
      </c>
      <c r="Z471" s="126">
        <v>78.600000000000009</v>
      </c>
      <c r="AA471" s="126" t="s">
        <v>133</v>
      </c>
      <c r="AB471" s="128" t="s">
        <v>133</v>
      </c>
      <c r="AC471" s="126" t="s">
        <v>133</v>
      </c>
      <c r="AD471" s="126" t="s">
        <v>133</v>
      </c>
      <c r="AE471" s="126" t="s">
        <v>133</v>
      </c>
      <c r="AF471" s="126" t="s">
        <v>133</v>
      </c>
      <c r="AG471" s="126" t="s">
        <v>133</v>
      </c>
    </row>
    <row r="472" spans="1:33" x14ac:dyDescent="0.25">
      <c r="A472" t="s">
        <v>97</v>
      </c>
      <c r="B472" t="s">
        <v>29</v>
      </c>
      <c r="C472" t="s">
        <v>39</v>
      </c>
      <c r="D472" t="s">
        <v>576</v>
      </c>
      <c r="E472" s="128">
        <v>19155</v>
      </c>
      <c r="F472" s="126">
        <v>3.2</v>
      </c>
      <c r="G472" s="128">
        <v>18550</v>
      </c>
      <c r="H472" s="126">
        <v>8.7000000000000011</v>
      </c>
      <c r="I472" s="126">
        <v>11.200000000000001</v>
      </c>
      <c r="J472" s="126">
        <v>54.400000000000006</v>
      </c>
      <c r="K472" s="126">
        <v>70.599999999999994</v>
      </c>
      <c r="L472" s="126">
        <v>80.2</v>
      </c>
      <c r="M472" s="126">
        <v>3.4000000000000004</v>
      </c>
      <c r="N472" s="128">
        <v>18510</v>
      </c>
      <c r="O472" s="126">
        <v>10.200000000000001</v>
      </c>
      <c r="P472" s="126">
        <v>7.3999999999999995</v>
      </c>
      <c r="Q472" s="126">
        <v>60.8</v>
      </c>
      <c r="R472" s="126">
        <v>76.900000000000006</v>
      </c>
      <c r="S472" s="126">
        <v>82.4</v>
      </c>
      <c r="T472" s="126">
        <v>3.6999999999999997</v>
      </c>
      <c r="U472" s="128">
        <v>18445</v>
      </c>
      <c r="V472" s="126">
        <v>12</v>
      </c>
      <c r="W472" s="126">
        <v>7.1000000000000005</v>
      </c>
      <c r="X472" s="126">
        <v>65.900000000000006</v>
      </c>
      <c r="Y472" s="126">
        <v>77.5</v>
      </c>
      <c r="Z472" s="126">
        <v>80.900000000000006</v>
      </c>
      <c r="AA472" s="126" t="s">
        <v>133</v>
      </c>
      <c r="AB472" s="128" t="s">
        <v>133</v>
      </c>
      <c r="AC472" s="126" t="s">
        <v>133</v>
      </c>
      <c r="AD472" s="126" t="s">
        <v>133</v>
      </c>
      <c r="AE472" s="126" t="s">
        <v>133</v>
      </c>
      <c r="AF472" s="126" t="s">
        <v>133</v>
      </c>
      <c r="AG472" s="126" t="s">
        <v>133</v>
      </c>
    </row>
    <row r="473" spans="1:33" x14ac:dyDescent="0.25">
      <c r="A473" t="s">
        <v>97</v>
      </c>
      <c r="B473" t="s">
        <v>30</v>
      </c>
      <c r="C473" t="s">
        <v>39</v>
      </c>
      <c r="D473" t="s">
        <v>577</v>
      </c>
      <c r="E473" s="128">
        <v>10960</v>
      </c>
      <c r="F473" s="126">
        <v>3.1</v>
      </c>
      <c r="G473" s="128">
        <v>10620</v>
      </c>
      <c r="H473" s="126">
        <v>9</v>
      </c>
      <c r="I473" s="126">
        <v>14.6</v>
      </c>
      <c r="J473" s="126">
        <v>45.4</v>
      </c>
      <c r="K473" s="126">
        <v>63.9</v>
      </c>
      <c r="L473" s="126">
        <v>76.400000000000006</v>
      </c>
      <c r="M473" s="126">
        <v>3.6999999999999997</v>
      </c>
      <c r="N473" s="128">
        <v>10550</v>
      </c>
      <c r="O473" s="126">
        <v>11.3</v>
      </c>
      <c r="P473" s="126">
        <v>9.1999999999999993</v>
      </c>
      <c r="Q473" s="126">
        <v>67</v>
      </c>
      <c r="R473" s="126">
        <v>75.7</v>
      </c>
      <c r="S473" s="126">
        <v>79.5</v>
      </c>
      <c r="T473" s="126">
        <v>4</v>
      </c>
      <c r="U473" s="128">
        <v>10520</v>
      </c>
      <c r="V473" s="126">
        <v>12.9</v>
      </c>
      <c r="W473" s="126">
        <v>8.9</v>
      </c>
      <c r="X473" s="126">
        <v>70.300000000000011</v>
      </c>
      <c r="Y473" s="126">
        <v>76.099999999999994</v>
      </c>
      <c r="Z473" s="126">
        <v>78.100000000000009</v>
      </c>
      <c r="AA473" s="126" t="s">
        <v>133</v>
      </c>
      <c r="AB473" s="128" t="s">
        <v>133</v>
      </c>
      <c r="AC473" s="126" t="s">
        <v>133</v>
      </c>
      <c r="AD473" s="126" t="s">
        <v>133</v>
      </c>
      <c r="AE473" s="126" t="s">
        <v>133</v>
      </c>
      <c r="AF473" s="126" t="s">
        <v>133</v>
      </c>
      <c r="AG473" s="126" t="s">
        <v>133</v>
      </c>
    </row>
    <row r="474" spans="1:33" x14ac:dyDescent="0.25">
      <c r="A474" t="s">
        <v>97</v>
      </c>
      <c r="B474" t="s">
        <v>31</v>
      </c>
      <c r="C474" t="s">
        <v>39</v>
      </c>
      <c r="D474" t="s">
        <v>578</v>
      </c>
      <c r="E474" s="128">
        <v>25045</v>
      </c>
      <c r="F474" s="126">
        <v>4</v>
      </c>
      <c r="G474" s="128">
        <v>24035</v>
      </c>
      <c r="H474" s="126">
        <v>10.4</v>
      </c>
      <c r="I474" s="126">
        <v>12.3</v>
      </c>
      <c r="J474" s="126">
        <v>65.3</v>
      </c>
      <c r="K474" s="126">
        <v>72.7</v>
      </c>
      <c r="L474" s="126">
        <v>77.3</v>
      </c>
      <c r="M474" s="126">
        <v>4.3000000000000007</v>
      </c>
      <c r="N474" s="128">
        <v>23965</v>
      </c>
      <c r="O474" s="126">
        <v>11.8</v>
      </c>
      <c r="P474" s="126">
        <v>8.5</v>
      </c>
      <c r="Q474" s="126">
        <v>71.5</v>
      </c>
      <c r="R474" s="126">
        <v>77.5</v>
      </c>
      <c r="S474" s="126">
        <v>79.7</v>
      </c>
      <c r="T474" s="126">
        <v>4.5</v>
      </c>
      <c r="U474" s="128">
        <v>23915</v>
      </c>
      <c r="V474" s="126">
        <v>13.600000000000001</v>
      </c>
      <c r="W474" s="126">
        <v>8.1</v>
      </c>
      <c r="X474" s="126">
        <v>73.400000000000006</v>
      </c>
      <c r="Y474" s="126">
        <v>77</v>
      </c>
      <c r="Z474" s="126">
        <v>78.400000000000006</v>
      </c>
      <c r="AA474" s="126" t="s">
        <v>133</v>
      </c>
      <c r="AB474" s="128" t="s">
        <v>133</v>
      </c>
      <c r="AC474" s="126" t="s">
        <v>133</v>
      </c>
      <c r="AD474" s="126" t="s">
        <v>133</v>
      </c>
      <c r="AE474" s="126" t="s">
        <v>133</v>
      </c>
      <c r="AF474" s="126" t="s">
        <v>133</v>
      </c>
      <c r="AG474" s="126" t="s">
        <v>133</v>
      </c>
    </row>
    <row r="475" spans="1:33" x14ac:dyDescent="0.25">
      <c r="A475" t="s">
        <v>97</v>
      </c>
      <c r="B475" t="s">
        <v>32</v>
      </c>
      <c r="C475" t="s">
        <v>39</v>
      </c>
      <c r="D475" t="s">
        <v>579</v>
      </c>
      <c r="E475" s="128">
        <v>7050</v>
      </c>
      <c r="F475" s="126">
        <v>2.5</v>
      </c>
      <c r="G475" s="128">
        <v>6875</v>
      </c>
      <c r="H475" s="126">
        <v>9</v>
      </c>
      <c r="I475" s="126">
        <v>15.5</v>
      </c>
      <c r="J475" s="126">
        <v>65</v>
      </c>
      <c r="K475" s="126">
        <v>71.599999999999994</v>
      </c>
      <c r="L475" s="126">
        <v>75.5</v>
      </c>
      <c r="M475" s="126">
        <v>2.6</v>
      </c>
      <c r="N475" s="128">
        <v>6865</v>
      </c>
      <c r="O475" s="126">
        <v>10.3</v>
      </c>
      <c r="P475" s="126">
        <v>10.200000000000001</v>
      </c>
      <c r="Q475" s="126">
        <v>70.399999999999991</v>
      </c>
      <c r="R475" s="126">
        <v>76.8</v>
      </c>
      <c r="S475" s="126">
        <v>79.5</v>
      </c>
      <c r="T475" s="126">
        <v>2.7</v>
      </c>
      <c r="U475" s="128">
        <v>6860</v>
      </c>
      <c r="V475" s="126">
        <v>11.9</v>
      </c>
      <c r="W475" s="126">
        <v>9.5</v>
      </c>
      <c r="X475" s="126">
        <v>72.3</v>
      </c>
      <c r="Y475" s="126">
        <v>76.900000000000006</v>
      </c>
      <c r="Z475" s="126">
        <v>78.600000000000009</v>
      </c>
      <c r="AA475" s="126" t="s">
        <v>133</v>
      </c>
      <c r="AB475" s="128" t="s">
        <v>133</v>
      </c>
      <c r="AC475" s="126" t="s">
        <v>133</v>
      </c>
      <c r="AD475" s="126" t="s">
        <v>133</v>
      </c>
      <c r="AE475" s="126" t="s">
        <v>133</v>
      </c>
      <c r="AF475" s="126" t="s">
        <v>133</v>
      </c>
      <c r="AG475" s="126" t="s">
        <v>133</v>
      </c>
    </row>
    <row r="476" spans="1:33" x14ac:dyDescent="0.25">
      <c r="A476" t="s">
        <v>97</v>
      </c>
      <c r="B476" t="s">
        <v>27</v>
      </c>
      <c r="C476" t="s">
        <v>39</v>
      </c>
      <c r="D476" t="s">
        <v>580</v>
      </c>
      <c r="E476" s="128">
        <v>15425</v>
      </c>
      <c r="F476" s="126">
        <v>2.6</v>
      </c>
      <c r="G476" s="128">
        <v>15020</v>
      </c>
      <c r="H476" s="126">
        <v>10.6</v>
      </c>
      <c r="I476" s="126">
        <v>12.1</v>
      </c>
      <c r="J476" s="126">
        <v>47.7</v>
      </c>
      <c r="K476" s="126">
        <v>65</v>
      </c>
      <c r="L476" s="126">
        <v>77.3</v>
      </c>
      <c r="M476" s="126">
        <v>2.9000000000000004</v>
      </c>
      <c r="N476" s="128">
        <v>14970</v>
      </c>
      <c r="O476" s="126">
        <v>12.3</v>
      </c>
      <c r="P476" s="126">
        <v>8.4</v>
      </c>
      <c r="Q476" s="126">
        <v>59.3</v>
      </c>
      <c r="R476" s="126">
        <v>72.8</v>
      </c>
      <c r="S476" s="126">
        <v>79.3</v>
      </c>
      <c r="T476" s="126">
        <v>3.2</v>
      </c>
      <c r="U476" s="128">
        <v>14930</v>
      </c>
      <c r="V476" s="126">
        <v>14.799999999999999</v>
      </c>
      <c r="W476" s="126">
        <v>8.2000000000000011</v>
      </c>
      <c r="X476" s="126">
        <v>63.7</v>
      </c>
      <c r="Y476" s="126">
        <v>73.2</v>
      </c>
      <c r="Z476" s="126">
        <v>76.900000000000006</v>
      </c>
      <c r="AA476" s="126" t="s">
        <v>133</v>
      </c>
      <c r="AB476" s="128" t="s">
        <v>133</v>
      </c>
      <c r="AC476" s="126" t="s">
        <v>133</v>
      </c>
      <c r="AD476" s="126" t="s">
        <v>133</v>
      </c>
      <c r="AE476" s="126" t="s">
        <v>133</v>
      </c>
      <c r="AF476" s="126" t="s">
        <v>133</v>
      </c>
      <c r="AG476" s="126" t="s">
        <v>133</v>
      </c>
    </row>
    <row r="477" spans="1:33" x14ac:dyDescent="0.25">
      <c r="A477" t="s">
        <v>97</v>
      </c>
      <c r="B477" t="s">
        <v>33</v>
      </c>
      <c r="C477" t="s">
        <v>39</v>
      </c>
      <c r="D477" t="s">
        <v>581</v>
      </c>
      <c r="E477" s="128">
        <v>12565</v>
      </c>
      <c r="F477" s="126">
        <v>2.1</v>
      </c>
      <c r="G477" s="128">
        <v>12300</v>
      </c>
      <c r="H477" s="126">
        <v>9.5</v>
      </c>
      <c r="I477" s="126">
        <v>12.6</v>
      </c>
      <c r="J477" s="126">
        <v>44.3</v>
      </c>
      <c r="K477" s="126">
        <v>63.1</v>
      </c>
      <c r="L477" s="126">
        <v>77.900000000000006</v>
      </c>
      <c r="M477" s="126">
        <v>2.5</v>
      </c>
      <c r="N477" s="128">
        <v>12250</v>
      </c>
      <c r="O477" s="126">
        <v>11.1</v>
      </c>
      <c r="P477" s="126">
        <v>8.2000000000000011</v>
      </c>
      <c r="Q477" s="126">
        <v>58.3</v>
      </c>
      <c r="R477" s="126">
        <v>73.2</v>
      </c>
      <c r="S477" s="126">
        <v>80.7</v>
      </c>
      <c r="T477" s="126">
        <v>2.8000000000000003</v>
      </c>
      <c r="U477" s="128">
        <v>12215</v>
      </c>
      <c r="V477" s="126">
        <v>12.9</v>
      </c>
      <c r="W477" s="126">
        <v>7.9</v>
      </c>
      <c r="X477" s="126">
        <v>64.600000000000009</v>
      </c>
      <c r="Y477" s="126">
        <v>74.8</v>
      </c>
      <c r="Z477" s="126">
        <v>79.2</v>
      </c>
      <c r="AA477" s="126" t="s">
        <v>133</v>
      </c>
      <c r="AB477" s="128" t="s">
        <v>133</v>
      </c>
      <c r="AC477" s="126" t="s">
        <v>133</v>
      </c>
      <c r="AD477" s="126" t="s">
        <v>133</v>
      </c>
      <c r="AE477" s="126" t="s">
        <v>133</v>
      </c>
      <c r="AF477" s="126" t="s">
        <v>133</v>
      </c>
      <c r="AG477" s="126" t="s">
        <v>133</v>
      </c>
    </row>
    <row r="478" spans="1:33" x14ac:dyDescent="0.25">
      <c r="A478" t="s">
        <v>97</v>
      </c>
      <c r="B478" t="s">
        <v>34</v>
      </c>
      <c r="C478" t="s">
        <v>39</v>
      </c>
      <c r="D478" t="s">
        <v>582</v>
      </c>
      <c r="E478" s="128">
        <v>25215</v>
      </c>
      <c r="F478" s="126">
        <v>3</v>
      </c>
      <c r="G478" s="128">
        <v>24450</v>
      </c>
      <c r="H478" s="126">
        <v>10.3</v>
      </c>
      <c r="I478" s="126">
        <v>16.7</v>
      </c>
      <c r="J478" s="126">
        <v>57.999999999999993</v>
      </c>
      <c r="K478" s="126">
        <v>66.900000000000006</v>
      </c>
      <c r="L478" s="126">
        <v>73</v>
      </c>
      <c r="M478" s="126">
        <v>3.2</v>
      </c>
      <c r="N478" s="128">
        <v>24395</v>
      </c>
      <c r="O478" s="126">
        <v>12.8</v>
      </c>
      <c r="P478" s="126">
        <v>11.8</v>
      </c>
      <c r="Q478" s="126">
        <v>64.2</v>
      </c>
      <c r="R478" s="126">
        <v>71.7</v>
      </c>
      <c r="S478" s="126">
        <v>75.400000000000006</v>
      </c>
      <c r="T478" s="126">
        <v>3.5000000000000004</v>
      </c>
      <c r="U478" s="128">
        <v>24340</v>
      </c>
      <c r="V478" s="126">
        <v>15.6</v>
      </c>
      <c r="W478" s="126">
        <v>11.700000000000001</v>
      </c>
      <c r="X478" s="126">
        <v>65.3</v>
      </c>
      <c r="Y478" s="126">
        <v>70.599999999999994</v>
      </c>
      <c r="Z478" s="126">
        <v>72.599999999999994</v>
      </c>
      <c r="AA478" s="126" t="s">
        <v>133</v>
      </c>
      <c r="AB478" s="128" t="s">
        <v>133</v>
      </c>
      <c r="AC478" s="126" t="s">
        <v>133</v>
      </c>
      <c r="AD478" s="126" t="s">
        <v>133</v>
      </c>
      <c r="AE478" s="126" t="s">
        <v>133</v>
      </c>
      <c r="AF478" s="126" t="s">
        <v>133</v>
      </c>
      <c r="AG478" s="126" t="s">
        <v>133</v>
      </c>
    </row>
    <row r="479" spans="1:33" x14ac:dyDescent="0.25">
      <c r="A479" t="s">
        <v>97</v>
      </c>
      <c r="B479" t="s">
        <v>35</v>
      </c>
      <c r="C479" t="s">
        <v>39</v>
      </c>
      <c r="D479" t="s">
        <v>583</v>
      </c>
      <c r="E479" s="128">
        <v>10390</v>
      </c>
      <c r="F479" s="126">
        <v>3.9</v>
      </c>
      <c r="G479" s="128">
        <v>9985</v>
      </c>
      <c r="H479" s="126">
        <v>8.1</v>
      </c>
      <c r="I479" s="126">
        <v>6.5</v>
      </c>
      <c r="J479" s="126">
        <v>61.4</v>
      </c>
      <c r="K479" s="126">
        <v>79.3</v>
      </c>
      <c r="L479" s="126">
        <v>85.3</v>
      </c>
      <c r="M479" s="126">
        <v>4.2</v>
      </c>
      <c r="N479" s="128">
        <v>9955</v>
      </c>
      <c r="O479" s="126">
        <v>9.7000000000000011</v>
      </c>
      <c r="P479" s="126">
        <v>5.2</v>
      </c>
      <c r="Q479" s="126">
        <v>69.100000000000009</v>
      </c>
      <c r="R479" s="126">
        <v>81.600000000000009</v>
      </c>
      <c r="S479" s="126">
        <v>85.1</v>
      </c>
      <c r="T479" s="126">
        <v>4.5</v>
      </c>
      <c r="U479" s="128">
        <v>9925</v>
      </c>
      <c r="V479" s="126">
        <v>11.600000000000001</v>
      </c>
      <c r="W479" s="126">
        <v>5.7</v>
      </c>
      <c r="X479" s="126">
        <v>73.099999999999994</v>
      </c>
      <c r="Y479" s="126">
        <v>80.800000000000011</v>
      </c>
      <c r="Z479" s="126">
        <v>82.7</v>
      </c>
      <c r="AA479" s="126" t="s">
        <v>133</v>
      </c>
      <c r="AB479" s="128" t="s">
        <v>133</v>
      </c>
      <c r="AC479" s="126" t="s">
        <v>133</v>
      </c>
      <c r="AD479" s="126" t="s">
        <v>133</v>
      </c>
      <c r="AE479" s="126" t="s">
        <v>133</v>
      </c>
      <c r="AF479" s="126" t="s">
        <v>133</v>
      </c>
      <c r="AG479" s="126" t="s">
        <v>133</v>
      </c>
    </row>
    <row r="480" spans="1:33" x14ac:dyDescent="0.25">
      <c r="A480" t="s">
        <v>97</v>
      </c>
      <c r="B480" t="s">
        <v>36</v>
      </c>
      <c r="C480" t="s">
        <v>39</v>
      </c>
      <c r="D480" t="s">
        <v>584</v>
      </c>
      <c r="E480" s="128">
        <v>4930</v>
      </c>
      <c r="F480" s="126">
        <v>4.3999999999999995</v>
      </c>
      <c r="G480" s="128">
        <v>4715</v>
      </c>
      <c r="H480" s="126">
        <v>10.7</v>
      </c>
      <c r="I480" s="126">
        <v>7.1000000000000005</v>
      </c>
      <c r="J480" s="126">
        <v>44.4</v>
      </c>
      <c r="K480" s="126">
        <v>69.600000000000009</v>
      </c>
      <c r="L480" s="126">
        <v>82.300000000000011</v>
      </c>
      <c r="M480" s="126">
        <v>5.2</v>
      </c>
      <c r="N480" s="128">
        <v>4675</v>
      </c>
      <c r="O480" s="126">
        <v>14.100000000000001</v>
      </c>
      <c r="P480" s="126">
        <v>6.4</v>
      </c>
      <c r="Q480" s="126">
        <v>54.900000000000006</v>
      </c>
      <c r="R480" s="126">
        <v>71.899999999999991</v>
      </c>
      <c r="S480" s="126">
        <v>79.5</v>
      </c>
      <c r="T480" s="126">
        <v>5.7</v>
      </c>
      <c r="U480" s="128">
        <v>4650</v>
      </c>
      <c r="V480" s="126">
        <v>17.5</v>
      </c>
      <c r="W480" s="126">
        <v>7.6</v>
      </c>
      <c r="X480" s="126">
        <v>59.9</v>
      </c>
      <c r="Y480" s="126">
        <v>70.899999999999991</v>
      </c>
      <c r="Z480" s="126">
        <v>74.900000000000006</v>
      </c>
      <c r="AA480" s="126" t="s">
        <v>133</v>
      </c>
      <c r="AB480" s="128" t="s">
        <v>133</v>
      </c>
      <c r="AC480" s="126" t="s">
        <v>133</v>
      </c>
      <c r="AD480" s="126" t="s">
        <v>133</v>
      </c>
      <c r="AE480" s="126" t="s">
        <v>133</v>
      </c>
      <c r="AF480" s="126" t="s">
        <v>133</v>
      </c>
      <c r="AG480" s="126" t="s">
        <v>133</v>
      </c>
    </row>
    <row r="481" spans="1:33" x14ac:dyDescent="0.25">
      <c r="A481" t="s">
        <v>97</v>
      </c>
      <c r="B481" t="s">
        <v>37</v>
      </c>
      <c r="C481" t="s">
        <v>39</v>
      </c>
      <c r="D481" t="s">
        <v>585</v>
      </c>
      <c r="E481" s="128">
        <v>3945</v>
      </c>
      <c r="F481" s="126">
        <v>2.7</v>
      </c>
      <c r="G481" s="128">
        <v>3840</v>
      </c>
      <c r="H481" s="126">
        <v>10.9</v>
      </c>
      <c r="I481" s="126">
        <v>11.200000000000001</v>
      </c>
      <c r="J481" s="126">
        <v>59.8</v>
      </c>
      <c r="K481" s="126">
        <v>69.400000000000006</v>
      </c>
      <c r="L481" s="126">
        <v>77.900000000000006</v>
      </c>
      <c r="M481" s="126">
        <v>3.1</v>
      </c>
      <c r="N481" s="128">
        <v>3825</v>
      </c>
      <c r="O481" s="126">
        <v>12.3</v>
      </c>
      <c r="P481" s="126">
        <v>6.9</v>
      </c>
      <c r="Q481" s="126">
        <v>71.399999999999991</v>
      </c>
      <c r="R481" s="126">
        <v>78.100000000000009</v>
      </c>
      <c r="S481" s="126">
        <v>80.800000000000011</v>
      </c>
      <c r="T481" s="126">
        <v>3.2</v>
      </c>
      <c r="U481" s="128">
        <v>3820</v>
      </c>
      <c r="V481" s="126">
        <v>14.200000000000001</v>
      </c>
      <c r="W481" s="126">
        <v>7.3</v>
      </c>
      <c r="X481" s="126">
        <v>72.5</v>
      </c>
      <c r="Y481" s="126">
        <v>76.7</v>
      </c>
      <c r="Z481" s="126">
        <v>78.600000000000009</v>
      </c>
      <c r="AA481" s="126" t="s">
        <v>133</v>
      </c>
      <c r="AB481" s="128" t="s">
        <v>133</v>
      </c>
      <c r="AC481" s="126" t="s">
        <v>133</v>
      </c>
      <c r="AD481" s="126" t="s">
        <v>133</v>
      </c>
      <c r="AE481" s="126" t="s">
        <v>133</v>
      </c>
      <c r="AF481" s="126" t="s">
        <v>133</v>
      </c>
      <c r="AG481" s="126" t="s">
        <v>133</v>
      </c>
    </row>
    <row r="482" spans="1:33" x14ac:dyDescent="0.25">
      <c r="A482" t="s">
        <v>96</v>
      </c>
      <c r="B482">
        <v>1</v>
      </c>
      <c r="C482" t="s">
        <v>39</v>
      </c>
      <c r="D482" t="s">
        <v>586</v>
      </c>
      <c r="E482" s="128">
        <v>6175</v>
      </c>
      <c r="F482" s="126">
        <v>2.4</v>
      </c>
      <c r="G482" s="128">
        <v>6025</v>
      </c>
      <c r="H482" s="126">
        <v>9.4</v>
      </c>
      <c r="I482" s="126">
        <v>10.100000000000001</v>
      </c>
      <c r="J482" s="126">
        <v>67.900000000000006</v>
      </c>
      <c r="K482" s="126">
        <v>74.7</v>
      </c>
      <c r="L482" s="126">
        <v>80.600000000000009</v>
      </c>
      <c r="M482" s="126">
        <v>2.5</v>
      </c>
      <c r="N482" s="128">
        <v>6020</v>
      </c>
      <c r="O482" s="126">
        <v>12.2</v>
      </c>
      <c r="P482" s="126">
        <v>9.6</v>
      </c>
      <c r="Q482" s="126">
        <v>62.2</v>
      </c>
      <c r="R482" s="126">
        <v>74.7</v>
      </c>
      <c r="S482" s="126">
        <v>78.100000000000009</v>
      </c>
      <c r="T482" s="126">
        <v>2.5</v>
      </c>
      <c r="U482" s="128">
        <v>6020</v>
      </c>
      <c r="V482" s="126">
        <v>12.3</v>
      </c>
      <c r="W482" s="126">
        <v>10.200000000000001</v>
      </c>
      <c r="X482" s="126">
        <v>62</v>
      </c>
      <c r="Y482" s="126">
        <v>74</v>
      </c>
      <c r="Z482" s="126">
        <v>77.5</v>
      </c>
      <c r="AA482" s="126" t="s">
        <v>133</v>
      </c>
      <c r="AB482" s="128" t="s">
        <v>133</v>
      </c>
      <c r="AC482" s="126" t="s">
        <v>133</v>
      </c>
      <c r="AD482" s="126" t="s">
        <v>133</v>
      </c>
      <c r="AE482" s="126" t="s">
        <v>133</v>
      </c>
      <c r="AF482" s="126" t="s">
        <v>133</v>
      </c>
      <c r="AG482" s="126" t="s">
        <v>133</v>
      </c>
    </row>
    <row r="483" spans="1:33" x14ac:dyDescent="0.25">
      <c r="A483" t="s">
        <v>96</v>
      </c>
      <c r="B483">
        <v>2</v>
      </c>
      <c r="C483" t="s">
        <v>39</v>
      </c>
      <c r="D483" t="s">
        <v>587</v>
      </c>
      <c r="E483" s="128">
        <v>23490</v>
      </c>
      <c r="F483" s="126">
        <v>5</v>
      </c>
      <c r="G483" s="128">
        <v>22310</v>
      </c>
      <c r="H483" s="126">
        <v>9.1999999999999993</v>
      </c>
      <c r="I483" s="126">
        <v>6.4</v>
      </c>
      <c r="J483" s="126">
        <v>54</v>
      </c>
      <c r="K483" s="126">
        <v>74.5</v>
      </c>
      <c r="L483" s="126">
        <v>84.399999999999991</v>
      </c>
      <c r="M483" s="126">
        <v>5.4</v>
      </c>
      <c r="N483" s="128">
        <v>22215</v>
      </c>
      <c r="O483" s="126">
        <v>10.6</v>
      </c>
      <c r="P483" s="126">
        <v>5.9</v>
      </c>
      <c r="Q483" s="126">
        <v>53.900000000000006</v>
      </c>
      <c r="R483" s="126">
        <v>75.900000000000006</v>
      </c>
      <c r="S483" s="126">
        <v>83.5</v>
      </c>
      <c r="T483" s="126">
        <v>6</v>
      </c>
      <c r="U483" s="128">
        <v>22075</v>
      </c>
      <c r="V483" s="126">
        <v>13</v>
      </c>
      <c r="W483" s="126">
        <v>4.7</v>
      </c>
      <c r="X483" s="126">
        <v>60.9</v>
      </c>
      <c r="Y483" s="126">
        <v>77.600000000000009</v>
      </c>
      <c r="Z483" s="126">
        <v>82.300000000000011</v>
      </c>
      <c r="AA483" s="126" t="s">
        <v>133</v>
      </c>
      <c r="AB483" s="128" t="s">
        <v>133</v>
      </c>
      <c r="AC483" s="126" t="s">
        <v>133</v>
      </c>
      <c r="AD483" s="126" t="s">
        <v>133</v>
      </c>
      <c r="AE483" s="126" t="s">
        <v>133</v>
      </c>
      <c r="AF483" s="126" t="s">
        <v>133</v>
      </c>
      <c r="AG483" s="126" t="s">
        <v>133</v>
      </c>
    </row>
    <row r="484" spans="1:33" x14ac:dyDescent="0.25">
      <c r="A484" t="s">
        <v>96</v>
      </c>
      <c r="B484">
        <v>3</v>
      </c>
      <c r="C484" t="s">
        <v>39</v>
      </c>
      <c r="D484" t="s">
        <v>588</v>
      </c>
      <c r="E484" s="128">
        <v>23630</v>
      </c>
      <c r="F484" s="126">
        <v>2</v>
      </c>
      <c r="G484" s="128">
        <v>23165</v>
      </c>
      <c r="H484" s="126">
        <v>7.2000000000000011</v>
      </c>
      <c r="I484" s="126">
        <v>9.1999999999999993</v>
      </c>
      <c r="J484" s="126">
        <v>48.9</v>
      </c>
      <c r="K484" s="126">
        <v>70.5</v>
      </c>
      <c r="L484" s="126">
        <v>83.6</v>
      </c>
      <c r="M484" s="126">
        <v>2.1999999999999997</v>
      </c>
      <c r="N484" s="128">
        <v>23110</v>
      </c>
      <c r="O484" s="126">
        <v>8.4</v>
      </c>
      <c r="P484" s="126">
        <v>6.7</v>
      </c>
      <c r="Q484" s="126">
        <v>56.2</v>
      </c>
      <c r="R484" s="126">
        <v>75.8</v>
      </c>
      <c r="S484" s="126">
        <v>84.899999999999991</v>
      </c>
      <c r="T484" s="126">
        <v>2.4</v>
      </c>
      <c r="U484" s="128">
        <v>23055</v>
      </c>
      <c r="V484" s="126">
        <v>11.5</v>
      </c>
      <c r="W484" s="126">
        <v>6.4</v>
      </c>
      <c r="X484" s="126">
        <v>62.6</v>
      </c>
      <c r="Y484" s="126">
        <v>76.900000000000006</v>
      </c>
      <c r="Z484" s="126">
        <v>82.100000000000009</v>
      </c>
      <c r="AA484" s="126" t="s">
        <v>133</v>
      </c>
      <c r="AB484" s="128" t="s">
        <v>133</v>
      </c>
      <c r="AC484" s="126" t="s">
        <v>133</v>
      </c>
      <c r="AD484" s="126" t="s">
        <v>133</v>
      </c>
      <c r="AE484" s="126" t="s">
        <v>133</v>
      </c>
      <c r="AF484" s="126" t="s">
        <v>133</v>
      </c>
      <c r="AG484" s="126" t="s">
        <v>133</v>
      </c>
    </row>
    <row r="485" spans="1:33" x14ac:dyDescent="0.25">
      <c r="A485" t="s">
        <v>96</v>
      </c>
      <c r="B485">
        <v>4</v>
      </c>
      <c r="C485" t="s">
        <v>39</v>
      </c>
      <c r="D485" t="s">
        <v>589</v>
      </c>
      <c r="E485" s="128">
        <v>480</v>
      </c>
      <c r="F485" s="126">
        <v>3.3000000000000003</v>
      </c>
      <c r="G485" s="128">
        <v>465</v>
      </c>
      <c r="H485" s="126">
        <v>9</v>
      </c>
      <c r="I485" s="126">
        <v>7.1000000000000005</v>
      </c>
      <c r="J485" s="126">
        <v>68</v>
      </c>
      <c r="K485" s="126">
        <v>76.400000000000006</v>
      </c>
      <c r="L485" s="126">
        <v>83.899999999999991</v>
      </c>
      <c r="M485" s="126">
        <v>3.3000000000000003</v>
      </c>
      <c r="N485" s="128">
        <v>465</v>
      </c>
      <c r="O485" s="126">
        <v>10.3</v>
      </c>
      <c r="P485" s="126">
        <v>6.9</v>
      </c>
      <c r="Q485" s="126">
        <v>61.6</v>
      </c>
      <c r="R485" s="126">
        <v>77</v>
      </c>
      <c r="S485" s="126">
        <v>82.800000000000011</v>
      </c>
      <c r="T485" s="126">
        <v>3.9</v>
      </c>
      <c r="U485" s="128">
        <v>465</v>
      </c>
      <c r="V485" s="126">
        <v>13.8</v>
      </c>
      <c r="W485" s="126">
        <v>6.3</v>
      </c>
      <c r="X485" s="126">
        <v>62.6</v>
      </c>
      <c r="Y485" s="126">
        <v>76.900000000000006</v>
      </c>
      <c r="Z485" s="126">
        <v>79.900000000000006</v>
      </c>
      <c r="AA485" s="126" t="s">
        <v>133</v>
      </c>
      <c r="AB485" s="128" t="s">
        <v>133</v>
      </c>
      <c r="AC485" s="126" t="s">
        <v>133</v>
      </c>
      <c r="AD485" s="126" t="s">
        <v>133</v>
      </c>
      <c r="AE485" s="126" t="s">
        <v>133</v>
      </c>
      <c r="AF485" s="126" t="s">
        <v>133</v>
      </c>
      <c r="AG485" s="126" t="s">
        <v>133</v>
      </c>
    </row>
    <row r="486" spans="1:33" x14ac:dyDescent="0.25">
      <c r="A486" t="s">
        <v>96</v>
      </c>
      <c r="B486">
        <v>5</v>
      </c>
      <c r="C486" t="s">
        <v>39</v>
      </c>
      <c r="D486" t="s">
        <v>590</v>
      </c>
      <c r="E486" s="128">
        <v>1720</v>
      </c>
      <c r="F486" s="126">
        <v>2.9000000000000004</v>
      </c>
      <c r="G486" s="128">
        <v>1675</v>
      </c>
      <c r="H486" s="126">
        <v>9.9</v>
      </c>
      <c r="I486" s="126">
        <v>12.7</v>
      </c>
      <c r="J486" s="126">
        <v>58.199999999999996</v>
      </c>
      <c r="K486" s="126">
        <v>70.100000000000009</v>
      </c>
      <c r="L486" s="126">
        <v>77.400000000000006</v>
      </c>
      <c r="M486" s="126">
        <v>2.9000000000000004</v>
      </c>
      <c r="N486" s="128">
        <v>1670</v>
      </c>
      <c r="O486" s="126">
        <v>11.3</v>
      </c>
      <c r="P486" s="126">
        <v>6.9</v>
      </c>
      <c r="Q486" s="126">
        <v>63.800000000000004</v>
      </c>
      <c r="R486" s="126">
        <v>76</v>
      </c>
      <c r="S486" s="126">
        <v>81.900000000000006</v>
      </c>
      <c r="T486" s="126">
        <v>3.1</v>
      </c>
      <c r="U486" s="128">
        <v>1670</v>
      </c>
      <c r="V486" s="126">
        <v>15.299999999999999</v>
      </c>
      <c r="W486" s="126">
        <v>5.8000000000000007</v>
      </c>
      <c r="X486" s="126">
        <v>67.600000000000009</v>
      </c>
      <c r="Y486" s="126">
        <v>76.400000000000006</v>
      </c>
      <c r="Z486" s="126">
        <v>78.900000000000006</v>
      </c>
      <c r="AA486" s="126" t="s">
        <v>133</v>
      </c>
      <c r="AB486" s="128" t="s">
        <v>133</v>
      </c>
      <c r="AC486" s="126" t="s">
        <v>133</v>
      </c>
      <c r="AD486" s="126" t="s">
        <v>133</v>
      </c>
      <c r="AE486" s="126" t="s">
        <v>133</v>
      </c>
      <c r="AF486" s="126" t="s">
        <v>133</v>
      </c>
      <c r="AG486" s="126" t="s">
        <v>133</v>
      </c>
    </row>
    <row r="487" spans="1:33" x14ac:dyDescent="0.25">
      <c r="A487" t="s">
        <v>96</v>
      </c>
      <c r="B487">
        <v>6</v>
      </c>
      <c r="C487" t="s">
        <v>39</v>
      </c>
      <c r="D487" t="s">
        <v>591</v>
      </c>
      <c r="E487" s="128">
        <v>9665</v>
      </c>
      <c r="F487" s="126">
        <v>1.7000000000000002</v>
      </c>
      <c r="G487" s="128">
        <v>9500</v>
      </c>
      <c r="H487" s="126">
        <v>7.1000000000000005</v>
      </c>
      <c r="I487" s="126">
        <v>8.7999999999999989</v>
      </c>
      <c r="J487" s="126">
        <v>46.5</v>
      </c>
      <c r="K487" s="126">
        <v>68.800000000000011</v>
      </c>
      <c r="L487" s="126">
        <v>84.1</v>
      </c>
      <c r="M487" s="126">
        <v>2</v>
      </c>
      <c r="N487" s="128">
        <v>9470</v>
      </c>
      <c r="O487" s="126">
        <v>8.4</v>
      </c>
      <c r="P487" s="126">
        <v>5.9</v>
      </c>
      <c r="Q487" s="126">
        <v>56.900000000000006</v>
      </c>
      <c r="R487" s="126">
        <v>75.8</v>
      </c>
      <c r="S487" s="126">
        <v>85.7</v>
      </c>
      <c r="T487" s="126">
        <v>2.1999999999999997</v>
      </c>
      <c r="U487" s="128">
        <v>9450</v>
      </c>
      <c r="V487" s="126">
        <v>12.1</v>
      </c>
      <c r="W487" s="126">
        <v>6.1</v>
      </c>
      <c r="X487" s="126">
        <v>65.5</v>
      </c>
      <c r="Y487" s="126">
        <v>76.8</v>
      </c>
      <c r="Z487" s="126">
        <v>81.800000000000011</v>
      </c>
      <c r="AA487" s="126" t="s">
        <v>133</v>
      </c>
      <c r="AB487" s="128" t="s">
        <v>133</v>
      </c>
      <c r="AC487" s="126" t="s">
        <v>133</v>
      </c>
      <c r="AD487" s="126" t="s">
        <v>133</v>
      </c>
      <c r="AE487" s="126" t="s">
        <v>133</v>
      </c>
      <c r="AF487" s="126" t="s">
        <v>133</v>
      </c>
      <c r="AG487" s="126" t="s">
        <v>133</v>
      </c>
    </row>
    <row r="488" spans="1:33" x14ac:dyDescent="0.25">
      <c r="A488" t="s">
        <v>96</v>
      </c>
      <c r="B488">
        <v>7</v>
      </c>
      <c r="C488" t="s">
        <v>39</v>
      </c>
      <c r="D488" t="s">
        <v>592</v>
      </c>
      <c r="E488" s="128">
        <v>4080</v>
      </c>
      <c r="F488" s="126">
        <v>1.7000000000000002</v>
      </c>
      <c r="G488" s="128">
        <v>4010</v>
      </c>
      <c r="H488" s="126">
        <v>7.7</v>
      </c>
      <c r="I488" s="126">
        <v>7.9</v>
      </c>
      <c r="J488" s="126">
        <v>51.4</v>
      </c>
      <c r="K488" s="126">
        <v>72.399999999999991</v>
      </c>
      <c r="L488" s="126">
        <v>84.399999999999991</v>
      </c>
      <c r="M488" s="126">
        <v>2.1</v>
      </c>
      <c r="N488" s="128">
        <v>3995</v>
      </c>
      <c r="O488" s="126">
        <v>9.5</v>
      </c>
      <c r="P488" s="126">
        <v>5.3</v>
      </c>
      <c r="Q488" s="126">
        <v>64.900000000000006</v>
      </c>
      <c r="R488" s="126">
        <v>78.8</v>
      </c>
      <c r="S488" s="126">
        <v>85.2</v>
      </c>
      <c r="T488" s="126">
        <v>2.4</v>
      </c>
      <c r="U488" s="128">
        <v>3985</v>
      </c>
      <c r="V488" s="126">
        <v>12.7</v>
      </c>
      <c r="W488" s="126">
        <v>5.6000000000000005</v>
      </c>
      <c r="X488" s="126">
        <v>69</v>
      </c>
      <c r="Y488" s="126">
        <v>78.400000000000006</v>
      </c>
      <c r="Z488" s="126">
        <v>81.600000000000009</v>
      </c>
      <c r="AA488" s="126" t="s">
        <v>133</v>
      </c>
      <c r="AB488" s="128" t="s">
        <v>133</v>
      </c>
      <c r="AC488" s="126" t="s">
        <v>133</v>
      </c>
      <c r="AD488" s="126" t="s">
        <v>133</v>
      </c>
      <c r="AE488" s="126" t="s">
        <v>133</v>
      </c>
      <c r="AF488" s="126" t="s">
        <v>133</v>
      </c>
      <c r="AG488" s="126" t="s">
        <v>133</v>
      </c>
    </row>
    <row r="489" spans="1:33" x14ac:dyDescent="0.25">
      <c r="A489" t="s">
        <v>96</v>
      </c>
      <c r="B489">
        <v>8</v>
      </c>
      <c r="C489" t="s">
        <v>39</v>
      </c>
      <c r="D489" t="s">
        <v>593</v>
      </c>
      <c r="E489" s="128">
        <v>10475</v>
      </c>
      <c r="F489" s="126">
        <v>2.2999999999999998</v>
      </c>
      <c r="G489" s="128">
        <v>10235</v>
      </c>
      <c r="H489" s="126">
        <v>9</v>
      </c>
      <c r="I489" s="126">
        <v>13.5</v>
      </c>
      <c r="J489" s="126">
        <v>63</v>
      </c>
      <c r="K489" s="126">
        <v>71.5</v>
      </c>
      <c r="L489" s="126">
        <v>77.5</v>
      </c>
      <c r="M489" s="126">
        <v>2.5</v>
      </c>
      <c r="N489" s="128">
        <v>10210</v>
      </c>
      <c r="O489" s="126">
        <v>11.700000000000001</v>
      </c>
      <c r="P489" s="126">
        <v>8.7000000000000011</v>
      </c>
      <c r="Q489" s="126">
        <v>71.3</v>
      </c>
      <c r="R489" s="126">
        <v>77.100000000000009</v>
      </c>
      <c r="S489" s="126">
        <v>79.600000000000009</v>
      </c>
      <c r="T489" s="126">
        <v>2.6</v>
      </c>
      <c r="U489" s="128">
        <v>10200</v>
      </c>
      <c r="V489" s="126">
        <v>14.100000000000001</v>
      </c>
      <c r="W489" s="126">
        <v>8</v>
      </c>
      <c r="X489" s="126">
        <v>72.8</v>
      </c>
      <c r="Y489" s="126">
        <v>76.5</v>
      </c>
      <c r="Z489" s="126">
        <v>77.900000000000006</v>
      </c>
      <c r="AA489" s="126" t="s">
        <v>133</v>
      </c>
      <c r="AB489" s="128" t="s">
        <v>133</v>
      </c>
      <c r="AC489" s="126" t="s">
        <v>133</v>
      </c>
      <c r="AD489" s="126" t="s">
        <v>133</v>
      </c>
      <c r="AE489" s="126" t="s">
        <v>133</v>
      </c>
      <c r="AF489" s="126" t="s">
        <v>133</v>
      </c>
      <c r="AG489" s="126" t="s">
        <v>133</v>
      </c>
    </row>
    <row r="490" spans="1:33" x14ac:dyDescent="0.25">
      <c r="A490" t="s">
        <v>96</v>
      </c>
      <c r="B490">
        <v>9</v>
      </c>
      <c r="C490" t="s">
        <v>39</v>
      </c>
      <c r="D490" t="s">
        <v>594</v>
      </c>
      <c r="E490" s="128">
        <v>11180</v>
      </c>
      <c r="F490" s="126">
        <v>2.1999999999999997</v>
      </c>
      <c r="G490" s="128">
        <v>10930</v>
      </c>
      <c r="H490" s="126">
        <v>9.4</v>
      </c>
      <c r="I490" s="126">
        <v>10.3</v>
      </c>
      <c r="J490" s="126">
        <v>61.4</v>
      </c>
      <c r="K490" s="126">
        <v>72.8</v>
      </c>
      <c r="L490" s="126">
        <v>80.300000000000011</v>
      </c>
      <c r="M490" s="126">
        <v>2.5</v>
      </c>
      <c r="N490" s="128">
        <v>10895</v>
      </c>
      <c r="O490" s="126">
        <v>11.4</v>
      </c>
      <c r="P490" s="126">
        <v>6.9</v>
      </c>
      <c r="Q490" s="126">
        <v>67.7</v>
      </c>
      <c r="R490" s="126">
        <v>77.3</v>
      </c>
      <c r="S490" s="126">
        <v>81.7</v>
      </c>
      <c r="T490" s="126">
        <v>2.6</v>
      </c>
      <c r="U490" s="128">
        <v>10885</v>
      </c>
      <c r="V490" s="126">
        <v>14.000000000000002</v>
      </c>
      <c r="W490" s="126">
        <v>6.5</v>
      </c>
      <c r="X490" s="126">
        <v>70</v>
      </c>
      <c r="Y490" s="126">
        <v>77.100000000000009</v>
      </c>
      <c r="Z490" s="126">
        <v>79.5</v>
      </c>
      <c r="AA490" s="126" t="s">
        <v>133</v>
      </c>
      <c r="AB490" s="128" t="s">
        <v>133</v>
      </c>
      <c r="AC490" s="126" t="s">
        <v>133</v>
      </c>
      <c r="AD490" s="126" t="s">
        <v>133</v>
      </c>
      <c r="AE490" s="126" t="s">
        <v>133</v>
      </c>
      <c r="AF490" s="126" t="s">
        <v>133</v>
      </c>
      <c r="AG490" s="126" t="s">
        <v>133</v>
      </c>
    </row>
    <row r="491" spans="1:33" x14ac:dyDescent="0.25">
      <c r="A491" t="s">
        <v>96</v>
      </c>
      <c r="B491" t="s">
        <v>28</v>
      </c>
      <c r="C491" t="s">
        <v>39</v>
      </c>
      <c r="D491" t="s">
        <v>595</v>
      </c>
      <c r="E491" s="128">
        <v>5840</v>
      </c>
      <c r="F491" s="126">
        <v>2.8000000000000003</v>
      </c>
      <c r="G491" s="128">
        <v>5675</v>
      </c>
      <c r="H491" s="126">
        <v>8.3000000000000007</v>
      </c>
      <c r="I491" s="126">
        <v>8.7999999999999989</v>
      </c>
      <c r="J491" s="126">
        <v>52.300000000000004</v>
      </c>
      <c r="K491" s="126">
        <v>69</v>
      </c>
      <c r="L491" s="126">
        <v>82.800000000000011</v>
      </c>
      <c r="M491" s="126">
        <v>2.9000000000000004</v>
      </c>
      <c r="N491" s="128">
        <v>5670</v>
      </c>
      <c r="O491" s="126">
        <v>10.6</v>
      </c>
      <c r="P491" s="126">
        <v>6.7</v>
      </c>
      <c r="Q491" s="126">
        <v>58.199999999999996</v>
      </c>
      <c r="R491" s="126">
        <v>74.099999999999994</v>
      </c>
      <c r="S491" s="126">
        <v>82.800000000000011</v>
      </c>
      <c r="T491" s="126">
        <v>3.2</v>
      </c>
      <c r="U491" s="128">
        <v>5650</v>
      </c>
      <c r="V491" s="126">
        <v>14.000000000000002</v>
      </c>
      <c r="W491" s="126">
        <v>6.4</v>
      </c>
      <c r="X491" s="126">
        <v>67.900000000000006</v>
      </c>
      <c r="Y491" s="126">
        <v>77</v>
      </c>
      <c r="Z491" s="126">
        <v>79.600000000000009</v>
      </c>
      <c r="AA491" s="126" t="s">
        <v>133</v>
      </c>
      <c r="AB491" s="128" t="s">
        <v>133</v>
      </c>
      <c r="AC491" s="126" t="s">
        <v>133</v>
      </c>
      <c r="AD491" s="126" t="s">
        <v>133</v>
      </c>
      <c r="AE491" s="126" t="s">
        <v>133</v>
      </c>
      <c r="AF491" s="126" t="s">
        <v>133</v>
      </c>
      <c r="AG491" s="126" t="s">
        <v>133</v>
      </c>
    </row>
    <row r="492" spans="1:33" x14ac:dyDescent="0.25">
      <c r="A492" t="s">
        <v>96</v>
      </c>
      <c r="B492" t="s">
        <v>29</v>
      </c>
      <c r="C492" t="s">
        <v>39</v>
      </c>
      <c r="D492" t="s">
        <v>596</v>
      </c>
      <c r="E492" s="128">
        <v>20810</v>
      </c>
      <c r="F492" s="126">
        <v>2.7</v>
      </c>
      <c r="G492" s="128">
        <v>20250</v>
      </c>
      <c r="H492" s="126">
        <v>8.3000000000000007</v>
      </c>
      <c r="I492" s="126">
        <v>10.200000000000001</v>
      </c>
      <c r="J492" s="126">
        <v>56.300000000000004</v>
      </c>
      <c r="K492" s="126">
        <v>72.899999999999991</v>
      </c>
      <c r="L492" s="126">
        <v>81.5</v>
      </c>
      <c r="M492" s="126">
        <v>2.9000000000000004</v>
      </c>
      <c r="N492" s="128">
        <v>20200</v>
      </c>
      <c r="O492" s="126">
        <v>9.4</v>
      </c>
      <c r="P492" s="126">
        <v>8</v>
      </c>
      <c r="Q492" s="126">
        <v>61.7</v>
      </c>
      <c r="R492" s="126">
        <v>77.2</v>
      </c>
      <c r="S492" s="126">
        <v>82.600000000000009</v>
      </c>
      <c r="T492" s="126">
        <v>3.2</v>
      </c>
      <c r="U492" s="128">
        <v>20155</v>
      </c>
      <c r="V492" s="126">
        <v>12.1</v>
      </c>
      <c r="W492" s="126">
        <v>7.1000000000000005</v>
      </c>
      <c r="X492" s="126">
        <v>66.900000000000006</v>
      </c>
      <c r="Y492" s="126">
        <v>77.7</v>
      </c>
      <c r="Z492" s="126">
        <v>80.800000000000011</v>
      </c>
      <c r="AA492" s="126" t="s">
        <v>133</v>
      </c>
      <c r="AB492" s="128" t="s">
        <v>133</v>
      </c>
      <c r="AC492" s="126" t="s">
        <v>133</v>
      </c>
      <c r="AD492" s="126" t="s">
        <v>133</v>
      </c>
      <c r="AE492" s="126" t="s">
        <v>133</v>
      </c>
      <c r="AF492" s="126" t="s">
        <v>133</v>
      </c>
      <c r="AG492" s="126" t="s">
        <v>133</v>
      </c>
    </row>
    <row r="493" spans="1:33" x14ac:dyDescent="0.25">
      <c r="A493" t="s">
        <v>96</v>
      </c>
      <c r="B493" t="s">
        <v>30</v>
      </c>
      <c r="C493" t="s">
        <v>39</v>
      </c>
      <c r="D493" t="s">
        <v>597</v>
      </c>
      <c r="E493" s="128">
        <v>10940</v>
      </c>
      <c r="F493" s="126">
        <v>2.5</v>
      </c>
      <c r="G493" s="128">
        <v>10665</v>
      </c>
      <c r="H493" s="126">
        <v>9</v>
      </c>
      <c r="I493" s="126">
        <v>13.900000000000002</v>
      </c>
      <c r="J493" s="126">
        <v>48.6</v>
      </c>
      <c r="K493" s="126">
        <v>65.600000000000009</v>
      </c>
      <c r="L493" s="126">
        <v>77.100000000000009</v>
      </c>
      <c r="M493" s="126">
        <v>3.1</v>
      </c>
      <c r="N493" s="128">
        <v>10595</v>
      </c>
      <c r="O493" s="126">
        <v>10.9</v>
      </c>
      <c r="P493" s="126">
        <v>8.7000000000000011</v>
      </c>
      <c r="Q493" s="126">
        <v>68.7</v>
      </c>
      <c r="R493" s="126">
        <v>76.900000000000006</v>
      </c>
      <c r="S493" s="126">
        <v>80.400000000000006</v>
      </c>
      <c r="T493" s="126">
        <v>3.3000000000000003</v>
      </c>
      <c r="U493" s="128">
        <v>10575</v>
      </c>
      <c r="V493" s="126">
        <v>13.5</v>
      </c>
      <c r="W493" s="126">
        <v>7.8</v>
      </c>
      <c r="X493" s="126">
        <v>71.399999999999991</v>
      </c>
      <c r="Y493" s="126">
        <v>76.7</v>
      </c>
      <c r="Z493" s="126">
        <v>78.600000000000009</v>
      </c>
      <c r="AA493" s="126" t="s">
        <v>133</v>
      </c>
      <c r="AB493" s="128" t="s">
        <v>133</v>
      </c>
      <c r="AC493" s="126" t="s">
        <v>133</v>
      </c>
      <c r="AD493" s="126" t="s">
        <v>133</v>
      </c>
      <c r="AE493" s="126" t="s">
        <v>133</v>
      </c>
      <c r="AF493" s="126" t="s">
        <v>133</v>
      </c>
      <c r="AG493" s="126" t="s">
        <v>133</v>
      </c>
    </row>
    <row r="494" spans="1:33" x14ac:dyDescent="0.25">
      <c r="A494" t="s">
        <v>96</v>
      </c>
      <c r="B494" t="s">
        <v>31</v>
      </c>
      <c r="C494" t="s">
        <v>39</v>
      </c>
      <c r="D494" t="s">
        <v>598</v>
      </c>
      <c r="E494" s="128">
        <v>25805</v>
      </c>
      <c r="F494" s="126">
        <v>3.2</v>
      </c>
      <c r="G494" s="128">
        <v>24975</v>
      </c>
      <c r="H494" s="126">
        <v>9.9</v>
      </c>
      <c r="I494" s="126">
        <v>11.600000000000001</v>
      </c>
      <c r="J494" s="126">
        <v>66.2</v>
      </c>
      <c r="K494" s="126">
        <v>73.8</v>
      </c>
      <c r="L494" s="126">
        <v>78.400000000000006</v>
      </c>
      <c r="M494" s="126">
        <v>3.6000000000000005</v>
      </c>
      <c r="N494" s="128">
        <v>24870</v>
      </c>
      <c r="O494" s="126">
        <v>11.200000000000001</v>
      </c>
      <c r="P494" s="126">
        <v>8.2000000000000011</v>
      </c>
      <c r="Q494" s="126">
        <v>72.8</v>
      </c>
      <c r="R494" s="126">
        <v>78.5</v>
      </c>
      <c r="S494" s="126">
        <v>80.5</v>
      </c>
      <c r="T494" s="126">
        <v>3.6999999999999997</v>
      </c>
      <c r="U494" s="128">
        <v>24840</v>
      </c>
      <c r="V494" s="126">
        <v>14.3</v>
      </c>
      <c r="W494" s="126">
        <v>7.5</v>
      </c>
      <c r="X494" s="126">
        <v>73.7</v>
      </c>
      <c r="Y494" s="126">
        <v>77.100000000000009</v>
      </c>
      <c r="Z494" s="126">
        <v>78.2</v>
      </c>
      <c r="AA494" s="126" t="s">
        <v>133</v>
      </c>
      <c r="AB494" s="128" t="s">
        <v>133</v>
      </c>
      <c r="AC494" s="126" t="s">
        <v>133</v>
      </c>
      <c r="AD494" s="126" t="s">
        <v>133</v>
      </c>
      <c r="AE494" s="126" t="s">
        <v>133</v>
      </c>
      <c r="AF494" s="126" t="s">
        <v>133</v>
      </c>
      <c r="AG494" s="126" t="s">
        <v>133</v>
      </c>
    </row>
    <row r="495" spans="1:33" x14ac:dyDescent="0.25">
      <c r="A495" t="s">
        <v>96</v>
      </c>
      <c r="B495" t="s">
        <v>32</v>
      </c>
      <c r="C495" t="s">
        <v>39</v>
      </c>
      <c r="D495" t="s">
        <v>599</v>
      </c>
      <c r="E495" s="128">
        <v>7740</v>
      </c>
      <c r="F495" s="126">
        <v>1.8000000000000003</v>
      </c>
      <c r="G495" s="128">
        <v>7600</v>
      </c>
      <c r="H495" s="126">
        <v>8.2000000000000011</v>
      </c>
      <c r="I495" s="126">
        <v>15.9</v>
      </c>
      <c r="J495" s="126">
        <v>64.900000000000006</v>
      </c>
      <c r="K495" s="126">
        <v>71.5</v>
      </c>
      <c r="L495" s="126">
        <v>75.900000000000006</v>
      </c>
      <c r="M495" s="126">
        <v>2</v>
      </c>
      <c r="N495" s="128">
        <v>7580</v>
      </c>
      <c r="O495" s="126">
        <v>9.7000000000000011</v>
      </c>
      <c r="P495" s="126">
        <v>10.7</v>
      </c>
      <c r="Q495" s="126">
        <v>71.399999999999991</v>
      </c>
      <c r="R495" s="126">
        <v>77.3</v>
      </c>
      <c r="S495" s="126">
        <v>79.600000000000009</v>
      </c>
      <c r="T495" s="126">
        <v>2.1</v>
      </c>
      <c r="U495" s="128">
        <v>7580</v>
      </c>
      <c r="V495" s="126">
        <v>12.6</v>
      </c>
      <c r="W495" s="126">
        <v>9.1</v>
      </c>
      <c r="X495" s="126">
        <v>72.7</v>
      </c>
      <c r="Y495" s="126">
        <v>77</v>
      </c>
      <c r="Z495" s="126">
        <v>78.3</v>
      </c>
      <c r="AA495" s="126" t="s">
        <v>133</v>
      </c>
      <c r="AB495" s="128" t="s">
        <v>133</v>
      </c>
      <c r="AC495" s="126" t="s">
        <v>133</v>
      </c>
      <c r="AD495" s="126" t="s">
        <v>133</v>
      </c>
      <c r="AE495" s="126" t="s">
        <v>133</v>
      </c>
      <c r="AF495" s="126" t="s">
        <v>133</v>
      </c>
      <c r="AG495" s="126" t="s">
        <v>133</v>
      </c>
    </row>
    <row r="496" spans="1:33" x14ac:dyDescent="0.25">
      <c r="A496" t="s">
        <v>96</v>
      </c>
      <c r="B496" t="s">
        <v>27</v>
      </c>
      <c r="C496" t="s">
        <v>39</v>
      </c>
      <c r="D496" t="s">
        <v>600</v>
      </c>
      <c r="E496" s="128">
        <v>16525</v>
      </c>
      <c r="F496" s="126">
        <v>1.9</v>
      </c>
      <c r="G496" s="128">
        <v>16210</v>
      </c>
      <c r="H496" s="126">
        <v>10.100000000000001</v>
      </c>
      <c r="I496" s="126">
        <v>11.8</v>
      </c>
      <c r="J496" s="126">
        <v>47.5</v>
      </c>
      <c r="K496" s="126">
        <v>66</v>
      </c>
      <c r="L496" s="126">
        <v>78.2</v>
      </c>
      <c r="M496" s="126">
        <v>2.2999999999999998</v>
      </c>
      <c r="N496" s="128">
        <v>16140</v>
      </c>
      <c r="O496" s="126">
        <v>11.4</v>
      </c>
      <c r="P496" s="126">
        <v>8.5</v>
      </c>
      <c r="Q496" s="126">
        <v>60.099999999999994</v>
      </c>
      <c r="R496" s="126">
        <v>73.7</v>
      </c>
      <c r="S496" s="126">
        <v>80.100000000000009</v>
      </c>
      <c r="T496" s="126">
        <v>2.6</v>
      </c>
      <c r="U496" s="128">
        <v>16100</v>
      </c>
      <c r="V496" s="126">
        <v>15</v>
      </c>
      <c r="W496" s="126">
        <v>7.6</v>
      </c>
      <c r="X496" s="126">
        <v>65.400000000000006</v>
      </c>
      <c r="Y496" s="126">
        <v>74.099999999999994</v>
      </c>
      <c r="Z496" s="126">
        <v>77.400000000000006</v>
      </c>
      <c r="AA496" s="126" t="s">
        <v>133</v>
      </c>
      <c r="AB496" s="128" t="s">
        <v>133</v>
      </c>
      <c r="AC496" s="126" t="s">
        <v>133</v>
      </c>
      <c r="AD496" s="126" t="s">
        <v>133</v>
      </c>
      <c r="AE496" s="126" t="s">
        <v>133</v>
      </c>
      <c r="AF496" s="126" t="s">
        <v>133</v>
      </c>
      <c r="AG496" s="126" t="s">
        <v>133</v>
      </c>
    </row>
    <row r="497" spans="1:33" x14ac:dyDescent="0.25">
      <c r="A497" t="s">
        <v>96</v>
      </c>
      <c r="B497" t="s">
        <v>33</v>
      </c>
      <c r="C497" t="s">
        <v>39</v>
      </c>
      <c r="D497" t="s">
        <v>601</v>
      </c>
      <c r="E497" s="128">
        <v>13725</v>
      </c>
      <c r="F497" s="126">
        <v>1.9</v>
      </c>
      <c r="G497" s="128">
        <v>13465</v>
      </c>
      <c r="H497" s="126">
        <v>8.7999999999999989</v>
      </c>
      <c r="I497" s="126">
        <v>11.700000000000001</v>
      </c>
      <c r="J497" s="126">
        <v>45.9</v>
      </c>
      <c r="K497" s="126">
        <v>65.2</v>
      </c>
      <c r="L497" s="126">
        <v>79.400000000000006</v>
      </c>
      <c r="M497" s="126">
        <v>2.2999999999999998</v>
      </c>
      <c r="N497" s="128">
        <v>13410</v>
      </c>
      <c r="O497" s="126">
        <v>10.200000000000001</v>
      </c>
      <c r="P497" s="126">
        <v>8.2000000000000011</v>
      </c>
      <c r="Q497" s="126">
        <v>60.3</v>
      </c>
      <c r="R497" s="126">
        <v>75.099999999999994</v>
      </c>
      <c r="S497" s="126">
        <v>81.600000000000009</v>
      </c>
      <c r="T497" s="126">
        <v>2.5</v>
      </c>
      <c r="U497" s="128">
        <v>13390</v>
      </c>
      <c r="V497" s="126">
        <v>13.100000000000001</v>
      </c>
      <c r="W497" s="126">
        <v>7.2000000000000011</v>
      </c>
      <c r="X497" s="126">
        <v>66.400000000000006</v>
      </c>
      <c r="Y497" s="126">
        <v>75.900000000000006</v>
      </c>
      <c r="Z497" s="126">
        <v>79.7</v>
      </c>
      <c r="AA497" s="126" t="s">
        <v>133</v>
      </c>
      <c r="AB497" s="128" t="s">
        <v>133</v>
      </c>
      <c r="AC497" s="126" t="s">
        <v>133</v>
      </c>
      <c r="AD497" s="126" t="s">
        <v>133</v>
      </c>
      <c r="AE497" s="126" t="s">
        <v>133</v>
      </c>
      <c r="AF497" s="126" t="s">
        <v>133</v>
      </c>
      <c r="AG497" s="126" t="s">
        <v>133</v>
      </c>
    </row>
    <row r="498" spans="1:33" x14ac:dyDescent="0.25">
      <c r="A498" t="s">
        <v>96</v>
      </c>
      <c r="B498" t="s">
        <v>34</v>
      </c>
      <c r="C498" t="s">
        <v>39</v>
      </c>
      <c r="D498" t="s">
        <v>602</v>
      </c>
      <c r="E498" s="128">
        <v>27650</v>
      </c>
      <c r="F498" s="126">
        <v>2.5</v>
      </c>
      <c r="G498" s="128">
        <v>26965</v>
      </c>
      <c r="H498" s="126">
        <v>10</v>
      </c>
      <c r="I498" s="126">
        <v>15.5</v>
      </c>
      <c r="J498" s="126">
        <v>58.9</v>
      </c>
      <c r="K498" s="126">
        <v>68.600000000000009</v>
      </c>
      <c r="L498" s="126">
        <v>74.400000000000006</v>
      </c>
      <c r="M498" s="126">
        <v>2.7</v>
      </c>
      <c r="N498" s="128">
        <v>26900</v>
      </c>
      <c r="O498" s="126">
        <v>12.5</v>
      </c>
      <c r="P498" s="126">
        <v>11.1</v>
      </c>
      <c r="Q498" s="126">
        <v>65.600000000000009</v>
      </c>
      <c r="R498" s="126">
        <v>73.099999999999994</v>
      </c>
      <c r="S498" s="126">
        <v>76.400000000000006</v>
      </c>
      <c r="T498" s="126">
        <v>2.9000000000000004</v>
      </c>
      <c r="U498" s="128">
        <v>26855</v>
      </c>
      <c r="V498" s="126">
        <v>16.600000000000001</v>
      </c>
      <c r="W498" s="126">
        <v>9.7000000000000011</v>
      </c>
      <c r="X498" s="126">
        <v>67.2</v>
      </c>
      <c r="Y498" s="126">
        <v>71.8</v>
      </c>
      <c r="Z498" s="126">
        <v>73.599999999999994</v>
      </c>
      <c r="AA498" s="126" t="s">
        <v>133</v>
      </c>
      <c r="AB498" s="128" t="s">
        <v>133</v>
      </c>
      <c r="AC498" s="126" t="s">
        <v>133</v>
      </c>
      <c r="AD498" s="126" t="s">
        <v>133</v>
      </c>
      <c r="AE498" s="126" t="s">
        <v>133</v>
      </c>
      <c r="AF498" s="126" t="s">
        <v>133</v>
      </c>
      <c r="AG498" s="126" t="s">
        <v>133</v>
      </c>
    </row>
    <row r="499" spans="1:33" x14ac:dyDescent="0.25">
      <c r="A499" t="s">
        <v>96</v>
      </c>
      <c r="B499" t="s">
        <v>35</v>
      </c>
      <c r="C499" t="s">
        <v>39</v>
      </c>
      <c r="D499" t="s">
        <v>603</v>
      </c>
      <c r="E499" s="128">
        <v>11260</v>
      </c>
      <c r="F499" s="126">
        <v>3</v>
      </c>
      <c r="G499" s="128">
        <v>10925</v>
      </c>
      <c r="H499" s="126">
        <v>7.7</v>
      </c>
      <c r="I499" s="126">
        <v>6</v>
      </c>
      <c r="J499" s="126">
        <v>61.4</v>
      </c>
      <c r="K499" s="126">
        <v>80.2</v>
      </c>
      <c r="L499" s="126">
        <v>86.3</v>
      </c>
      <c r="M499" s="126">
        <v>3.5000000000000004</v>
      </c>
      <c r="N499" s="128">
        <v>10870</v>
      </c>
      <c r="O499" s="126">
        <v>9.1</v>
      </c>
      <c r="P499" s="126">
        <v>5.7</v>
      </c>
      <c r="Q499" s="126">
        <v>71.099999999999994</v>
      </c>
      <c r="R499" s="126">
        <v>82.100000000000009</v>
      </c>
      <c r="S499" s="126">
        <v>85.2</v>
      </c>
      <c r="T499" s="126">
        <v>3.6999999999999997</v>
      </c>
      <c r="U499" s="128">
        <v>10845</v>
      </c>
      <c r="V499" s="126">
        <v>12.5</v>
      </c>
      <c r="W499" s="126">
        <v>5.1000000000000005</v>
      </c>
      <c r="X499" s="126">
        <v>74.7</v>
      </c>
      <c r="Y499" s="126">
        <v>80.900000000000006</v>
      </c>
      <c r="Z499" s="126">
        <v>82.4</v>
      </c>
      <c r="AA499" s="126" t="s">
        <v>133</v>
      </c>
      <c r="AB499" s="128" t="s">
        <v>133</v>
      </c>
      <c r="AC499" s="126" t="s">
        <v>133</v>
      </c>
      <c r="AD499" s="126" t="s">
        <v>133</v>
      </c>
      <c r="AE499" s="126" t="s">
        <v>133</v>
      </c>
      <c r="AF499" s="126" t="s">
        <v>133</v>
      </c>
      <c r="AG499" s="126" t="s">
        <v>133</v>
      </c>
    </row>
    <row r="500" spans="1:33" x14ac:dyDescent="0.25">
      <c r="A500" t="s">
        <v>96</v>
      </c>
      <c r="B500" t="s">
        <v>36</v>
      </c>
      <c r="C500" t="s">
        <v>39</v>
      </c>
      <c r="D500" t="s">
        <v>604</v>
      </c>
      <c r="E500" s="128">
        <v>4915</v>
      </c>
      <c r="F500" s="126">
        <v>3</v>
      </c>
      <c r="G500" s="128">
        <v>4770</v>
      </c>
      <c r="H500" s="126">
        <v>9.9</v>
      </c>
      <c r="I500" s="126">
        <v>6.5</v>
      </c>
      <c r="J500" s="126">
        <v>44.800000000000004</v>
      </c>
      <c r="K500" s="126">
        <v>71</v>
      </c>
      <c r="L500" s="126">
        <v>83.6</v>
      </c>
      <c r="M500" s="126">
        <v>3.6999999999999997</v>
      </c>
      <c r="N500" s="128">
        <v>4730</v>
      </c>
      <c r="O500" s="126">
        <v>13.5</v>
      </c>
      <c r="P500" s="126">
        <v>6.6000000000000005</v>
      </c>
      <c r="Q500" s="126">
        <v>56.500000000000007</v>
      </c>
      <c r="R500" s="126">
        <v>73.2</v>
      </c>
      <c r="S500" s="126">
        <v>79.900000000000006</v>
      </c>
      <c r="T500" s="126">
        <v>3.9</v>
      </c>
      <c r="U500" s="128">
        <v>4720</v>
      </c>
      <c r="V500" s="126">
        <v>17</v>
      </c>
      <c r="W500" s="126">
        <v>6.7</v>
      </c>
      <c r="X500" s="126">
        <v>63.1</v>
      </c>
      <c r="Y500" s="126">
        <v>72.599999999999994</v>
      </c>
      <c r="Z500" s="126">
        <v>76.3</v>
      </c>
      <c r="AA500" s="126" t="s">
        <v>133</v>
      </c>
      <c r="AB500" s="128" t="s">
        <v>133</v>
      </c>
      <c r="AC500" s="126" t="s">
        <v>133</v>
      </c>
      <c r="AD500" s="126" t="s">
        <v>133</v>
      </c>
      <c r="AE500" s="126" t="s">
        <v>133</v>
      </c>
      <c r="AF500" s="126" t="s">
        <v>133</v>
      </c>
      <c r="AG500" s="126" t="s">
        <v>133</v>
      </c>
    </row>
    <row r="501" spans="1:33" x14ac:dyDescent="0.25">
      <c r="A501" t="s">
        <v>96</v>
      </c>
      <c r="B501" t="s">
        <v>37</v>
      </c>
      <c r="C501" t="s">
        <v>39</v>
      </c>
      <c r="D501" t="s">
        <v>605</v>
      </c>
      <c r="E501" s="128">
        <v>4050</v>
      </c>
      <c r="F501" s="126">
        <v>2.1</v>
      </c>
      <c r="G501" s="128">
        <v>3965</v>
      </c>
      <c r="H501" s="126">
        <v>9.9</v>
      </c>
      <c r="I501" s="126">
        <v>10.200000000000001</v>
      </c>
      <c r="J501" s="126">
        <v>60.4</v>
      </c>
      <c r="K501" s="126">
        <v>70.8</v>
      </c>
      <c r="L501" s="126">
        <v>79.900000000000006</v>
      </c>
      <c r="M501" s="126">
        <v>2.6</v>
      </c>
      <c r="N501" s="128">
        <v>3945</v>
      </c>
      <c r="O501" s="126">
        <v>11.600000000000001</v>
      </c>
      <c r="P501" s="126">
        <v>6.5</v>
      </c>
      <c r="Q501" s="126">
        <v>72.8</v>
      </c>
      <c r="R501" s="126">
        <v>79</v>
      </c>
      <c r="S501" s="126">
        <v>81.900000000000006</v>
      </c>
      <c r="T501" s="126">
        <v>2.6</v>
      </c>
      <c r="U501" s="128">
        <v>3940</v>
      </c>
      <c r="V501" s="126">
        <v>14.100000000000001</v>
      </c>
      <c r="W501" s="126">
        <v>6.6000000000000005</v>
      </c>
      <c r="X501" s="126">
        <v>73.7</v>
      </c>
      <c r="Y501" s="126">
        <v>77.8</v>
      </c>
      <c r="Z501" s="126">
        <v>79.3</v>
      </c>
      <c r="AA501" s="126" t="s">
        <v>133</v>
      </c>
      <c r="AB501" s="128" t="s">
        <v>133</v>
      </c>
      <c r="AC501" s="126" t="s">
        <v>133</v>
      </c>
      <c r="AD501" s="126" t="s">
        <v>133</v>
      </c>
      <c r="AE501" s="126" t="s">
        <v>133</v>
      </c>
      <c r="AF501" s="126" t="s">
        <v>133</v>
      </c>
      <c r="AG501" s="126" t="s">
        <v>133</v>
      </c>
    </row>
    <row r="502" spans="1:33" x14ac:dyDescent="0.25">
      <c r="A502" t="s">
        <v>26</v>
      </c>
      <c r="B502">
        <v>1</v>
      </c>
      <c r="C502" t="s">
        <v>39</v>
      </c>
      <c r="D502" t="s">
        <v>606</v>
      </c>
      <c r="E502" s="128">
        <v>6675</v>
      </c>
      <c r="F502" s="126">
        <v>2.7</v>
      </c>
      <c r="G502" s="128">
        <v>6495</v>
      </c>
      <c r="H502" s="126">
        <v>6</v>
      </c>
      <c r="I502" s="126">
        <v>8.2000000000000011</v>
      </c>
      <c r="J502" s="126">
        <v>68.400000000000006</v>
      </c>
      <c r="K502" s="126">
        <v>77.400000000000006</v>
      </c>
      <c r="L502" s="126">
        <v>85.8</v>
      </c>
      <c r="M502" s="126">
        <v>2.6</v>
      </c>
      <c r="N502" s="128">
        <v>6500</v>
      </c>
      <c r="O502" s="126">
        <v>12.6</v>
      </c>
      <c r="P502" s="126">
        <v>8.4</v>
      </c>
      <c r="Q502" s="126">
        <v>63</v>
      </c>
      <c r="R502" s="126">
        <v>75.8</v>
      </c>
      <c r="S502" s="126">
        <v>79</v>
      </c>
      <c r="T502" s="126">
        <v>2.8000000000000003</v>
      </c>
      <c r="U502" s="128">
        <v>6485</v>
      </c>
      <c r="V502" s="126">
        <v>12</v>
      </c>
      <c r="W502" s="126">
        <v>12.8</v>
      </c>
      <c r="X502" s="126">
        <v>59.9</v>
      </c>
      <c r="Y502" s="126">
        <v>71.2</v>
      </c>
      <c r="Z502" s="126">
        <v>75.2</v>
      </c>
      <c r="AA502" s="126" t="s">
        <v>133</v>
      </c>
      <c r="AB502" s="128" t="s">
        <v>133</v>
      </c>
      <c r="AC502" s="126" t="s">
        <v>133</v>
      </c>
      <c r="AD502" s="126" t="s">
        <v>133</v>
      </c>
      <c r="AE502" s="126" t="s">
        <v>133</v>
      </c>
      <c r="AF502" s="126" t="s">
        <v>133</v>
      </c>
      <c r="AG502" s="126" t="s">
        <v>133</v>
      </c>
    </row>
    <row r="503" spans="1:33" x14ac:dyDescent="0.25">
      <c r="A503" t="s">
        <v>26</v>
      </c>
      <c r="B503">
        <v>2</v>
      </c>
      <c r="C503" t="s">
        <v>39</v>
      </c>
      <c r="D503" t="s">
        <v>607</v>
      </c>
      <c r="E503" s="128">
        <v>21890</v>
      </c>
      <c r="F503" s="126">
        <v>4.3000000000000007</v>
      </c>
      <c r="G503" s="128">
        <v>20950</v>
      </c>
      <c r="H503" s="126">
        <v>8.7999999999999989</v>
      </c>
      <c r="I503" s="126">
        <v>7.1000000000000005</v>
      </c>
      <c r="J503" s="126">
        <v>54.300000000000004</v>
      </c>
      <c r="K503" s="126">
        <v>74.2</v>
      </c>
      <c r="L503" s="126">
        <v>84.1</v>
      </c>
      <c r="M503" s="126">
        <v>4.8</v>
      </c>
      <c r="N503" s="128">
        <v>20835</v>
      </c>
      <c r="O503" s="126">
        <v>10.9</v>
      </c>
      <c r="P503" s="126">
        <v>5.4</v>
      </c>
      <c r="Q503" s="126">
        <v>55.600000000000009</v>
      </c>
      <c r="R503" s="126">
        <v>77.100000000000009</v>
      </c>
      <c r="S503" s="126">
        <v>83.7</v>
      </c>
      <c r="T503" s="126">
        <v>5</v>
      </c>
      <c r="U503" s="128">
        <v>20795</v>
      </c>
      <c r="V503" s="126">
        <v>13.3</v>
      </c>
      <c r="W503" s="126">
        <v>6.6000000000000005</v>
      </c>
      <c r="X503" s="126">
        <v>59.3</v>
      </c>
      <c r="Y503" s="126">
        <v>75.599999999999994</v>
      </c>
      <c r="Z503" s="126">
        <v>80.100000000000009</v>
      </c>
      <c r="AA503" s="126" t="s">
        <v>133</v>
      </c>
      <c r="AB503" s="128" t="s">
        <v>133</v>
      </c>
      <c r="AC503" s="126" t="s">
        <v>133</v>
      </c>
      <c r="AD503" s="126" t="s">
        <v>133</v>
      </c>
      <c r="AE503" s="126" t="s">
        <v>133</v>
      </c>
      <c r="AF503" s="126" t="s">
        <v>133</v>
      </c>
      <c r="AG503" s="126" t="s">
        <v>133</v>
      </c>
    </row>
    <row r="504" spans="1:33" x14ac:dyDescent="0.25">
      <c r="A504" t="s">
        <v>26</v>
      </c>
      <c r="B504">
        <v>3</v>
      </c>
      <c r="C504" t="s">
        <v>39</v>
      </c>
      <c r="D504" t="s">
        <v>608</v>
      </c>
      <c r="E504" s="128">
        <v>23125</v>
      </c>
      <c r="F504" s="126">
        <v>1.7000000000000002</v>
      </c>
      <c r="G504" s="128">
        <v>22725</v>
      </c>
      <c r="H504" s="126">
        <v>6.2</v>
      </c>
      <c r="I504" s="126">
        <v>9.1</v>
      </c>
      <c r="J504" s="126">
        <v>49.1</v>
      </c>
      <c r="K504" s="126">
        <v>71.5</v>
      </c>
      <c r="L504" s="126">
        <v>84.7</v>
      </c>
      <c r="M504" s="126">
        <v>2.1</v>
      </c>
      <c r="N504" s="128">
        <v>22640</v>
      </c>
      <c r="O504" s="126">
        <v>8.7000000000000011</v>
      </c>
      <c r="P504" s="126">
        <v>7.5</v>
      </c>
      <c r="Q504" s="126">
        <v>57.300000000000004</v>
      </c>
      <c r="R504" s="126">
        <v>75.2</v>
      </c>
      <c r="S504" s="126">
        <v>83.7</v>
      </c>
      <c r="T504" s="126">
        <v>2.2999999999999998</v>
      </c>
      <c r="U504" s="128">
        <v>22595</v>
      </c>
      <c r="V504" s="126">
        <v>11.9</v>
      </c>
      <c r="W504" s="126">
        <v>7.0000000000000009</v>
      </c>
      <c r="X504" s="126">
        <v>62</v>
      </c>
      <c r="Y504" s="126">
        <v>76</v>
      </c>
      <c r="Z504" s="126">
        <v>81.100000000000009</v>
      </c>
      <c r="AA504" s="126" t="s">
        <v>133</v>
      </c>
      <c r="AB504" s="128" t="s">
        <v>133</v>
      </c>
      <c r="AC504" s="126" t="s">
        <v>133</v>
      </c>
      <c r="AD504" s="126" t="s">
        <v>133</v>
      </c>
      <c r="AE504" s="126" t="s">
        <v>133</v>
      </c>
      <c r="AF504" s="126" t="s">
        <v>133</v>
      </c>
      <c r="AG504" s="126" t="s">
        <v>133</v>
      </c>
    </row>
    <row r="505" spans="1:33" x14ac:dyDescent="0.25">
      <c r="A505" t="s">
        <v>26</v>
      </c>
      <c r="B505">
        <v>4</v>
      </c>
      <c r="C505" t="s">
        <v>39</v>
      </c>
      <c r="D505" t="s">
        <v>609</v>
      </c>
      <c r="E505" s="128">
        <v>565</v>
      </c>
      <c r="F505" s="126">
        <v>3.5000000000000004</v>
      </c>
      <c r="G505" s="128">
        <v>545</v>
      </c>
      <c r="H505" s="126">
        <v>7.5</v>
      </c>
      <c r="I505" s="126">
        <v>10.8</v>
      </c>
      <c r="J505" s="126">
        <v>70.899999999999991</v>
      </c>
      <c r="K505" s="126">
        <v>78.600000000000009</v>
      </c>
      <c r="L505" s="126">
        <v>81.7</v>
      </c>
      <c r="M505" s="126">
        <v>3.2</v>
      </c>
      <c r="N505" s="128">
        <v>550</v>
      </c>
      <c r="O505" s="126">
        <v>9.3000000000000007</v>
      </c>
      <c r="P505" s="126">
        <v>10.4</v>
      </c>
      <c r="Q505" s="126">
        <v>67.2</v>
      </c>
      <c r="R505" s="126">
        <v>76.900000000000006</v>
      </c>
      <c r="S505" s="126">
        <v>80.300000000000011</v>
      </c>
      <c r="T505" s="126">
        <v>3.2</v>
      </c>
      <c r="U505" s="128">
        <v>550</v>
      </c>
      <c r="V505" s="126">
        <v>13.700000000000001</v>
      </c>
      <c r="W505" s="126">
        <v>6.4</v>
      </c>
      <c r="X505" s="126">
        <v>65</v>
      </c>
      <c r="Y505" s="126">
        <v>77</v>
      </c>
      <c r="Z505" s="126">
        <v>80</v>
      </c>
      <c r="AA505" s="126" t="s">
        <v>133</v>
      </c>
      <c r="AB505" s="128" t="s">
        <v>133</v>
      </c>
      <c r="AC505" s="126" t="s">
        <v>133</v>
      </c>
      <c r="AD505" s="126" t="s">
        <v>133</v>
      </c>
      <c r="AE505" s="126" t="s">
        <v>133</v>
      </c>
      <c r="AF505" s="126" t="s">
        <v>133</v>
      </c>
      <c r="AG505" s="126" t="s">
        <v>133</v>
      </c>
    </row>
    <row r="506" spans="1:33" x14ac:dyDescent="0.25">
      <c r="A506" t="s">
        <v>26</v>
      </c>
      <c r="B506">
        <v>5</v>
      </c>
      <c r="C506" t="s">
        <v>39</v>
      </c>
      <c r="D506" t="s">
        <v>610</v>
      </c>
      <c r="E506" s="128">
        <v>1615</v>
      </c>
      <c r="F506" s="126">
        <v>2.4</v>
      </c>
      <c r="G506" s="128">
        <v>1575</v>
      </c>
      <c r="H506" s="126">
        <v>9.4</v>
      </c>
      <c r="I506" s="126">
        <v>11.5</v>
      </c>
      <c r="J506" s="126">
        <v>57.699999999999996</v>
      </c>
      <c r="K506" s="126">
        <v>71.3</v>
      </c>
      <c r="L506" s="126">
        <v>79.100000000000009</v>
      </c>
      <c r="M506" s="126">
        <v>2.7</v>
      </c>
      <c r="N506" s="128">
        <v>1570</v>
      </c>
      <c r="O506" s="126">
        <v>12</v>
      </c>
      <c r="P506" s="126">
        <v>8.9</v>
      </c>
      <c r="Q506" s="126">
        <v>62.1</v>
      </c>
      <c r="R506" s="126">
        <v>73.2</v>
      </c>
      <c r="S506" s="126">
        <v>79.100000000000009</v>
      </c>
      <c r="T506" s="126">
        <v>2.8000000000000003</v>
      </c>
      <c r="U506" s="128">
        <v>1565</v>
      </c>
      <c r="V506" s="126">
        <v>14.3</v>
      </c>
      <c r="W506" s="126">
        <v>7.6</v>
      </c>
      <c r="X506" s="126">
        <v>67.7</v>
      </c>
      <c r="Y506" s="126">
        <v>75.8</v>
      </c>
      <c r="Z506" s="126">
        <v>78.100000000000009</v>
      </c>
      <c r="AA506" s="126" t="s">
        <v>133</v>
      </c>
      <c r="AB506" s="128" t="s">
        <v>133</v>
      </c>
      <c r="AC506" s="126" t="s">
        <v>133</v>
      </c>
      <c r="AD506" s="126" t="s">
        <v>133</v>
      </c>
      <c r="AE506" s="126" t="s">
        <v>133</v>
      </c>
      <c r="AF506" s="126" t="s">
        <v>133</v>
      </c>
      <c r="AG506" s="126" t="s">
        <v>133</v>
      </c>
    </row>
    <row r="507" spans="1:33" x14ac:dyDescent="0.25">
      <c r="A507" t="s">
        <v>26</v>
      </c>
      <c r="B507">
        <v>6</v>
      </c>
      <c r="C507" t="s">
        <v>39</v>
      </c>
      <c r="D507" t="s">
        <v>611</v>
      </c>
      <c r="E507" s="128">
        <v>10090</v>
      </c>
      <c r="F507" s="126">
        <v>1.2</v>
      </c>
      <c r="G507" s="128">
        <v>9965</v>
      </c>
      <c r="H507" s="126">
        <v>6.5</v>
      </c>
      <c r="I507" s="126">
        <v>8.7000000000000011</v>
      </c>
      <c r="J507" s="126">
        <v>44.7</v>
      </c>
      <c r="K507" s="126">
        <v>69</v>
      </c>
      <c r="L507" s="126">
        <v>84.8</v>
      </c>
      <c r="M507" s="126">
        <v>1.5</v>
      </c>
      <c r="N507" s="128">
        <v>9940</v>
      </c>
      <c r="O507" s="126">
        <v>9.1999999999999993</v>
      </c>
      <c r="P507" s="126">
        <v>6.9</v>
      </c>
      <c r="Q507" s="126">
        <v>56.7</v>
      </c>
      <c r="R507" s="126">
        <v>74.8</v>
      </c>
      <c r="S507" s="126">
        <v>84</v>
      </c>
      <c r="T507" s="126">
        <v>1.6</v>
      </c>
      <c r="U507" s="128">
        <v>9925</v>
      </c>
      <c r="V507" s="126">
        <v>12.6</v>
      </c>
      <c r="W507" s="126">
        <v>7.0000000000000009</v>
      </c>
      <c r="X507" s="126">
        <v>64.5</v>
      </c>
      <c r="Y507" s="126">
        <v>75.599999999999994</v>
      </c>
      <c r="Z507" s="126">
        <v>80.5</v>
      </c>
      <c r="AA507" s="126" t="s">
        <v>133</v>
      </c>
      <c r="AB507" s="128" t="s">
        <v>133</v>
      </c>
      <c r="AC507" s="126" t="s">
        <v>133</v>
      </c>
      <c r="AD507" s="126" t="s">
        <v>133</v>
      </c>
      <c r="AE507" s="126" t="s">
        <v>133</v>
      </c>
      <c r="AF507" s="126" t="s">
        <v>133</v>
      </c>
      <c r="AG507" s="126" t="s">
        <v>133</v>
      </c>
    </row>
    <row r="508" spans="1:33" x14ac:dyDescent="0.25">
      <c r="A508" t="s">
        <v>26</v>
      </c>
      <c r="B508">
        <v>7</v>
      </c>
      <c r="C508" t="s">
        <v>39</v>
      </c>
      <c r="D508" t="s">
        <v>612</v>
      </c>
      <c r="E508" s="128">
        <v>4235</v>
      </c>
      <c r="F508" s="126">
        <v>1.4000000000000001</v>
      </c>
      <c r="G508" s="128">
        <v>4175</v>
      </c>
      <c r="H508" s="126">
        <v>7.2000000000000011</v>
      </c>
      <c r="I508" s="126">
        <v>7.6</v>
      </c>
      <c r="J508" s="126">
        <v>50.4</v>
      </c>
      <c r="K508" s="126">
        <v>72.2</v>
      </c>
      <c r="L508" s="126">
        <v>85.2</v>
      </c>
      <c r="M508" s="126">
        <v>1.8000000000000003</v>
      </c>
      <c r="N508" s="128">
        <v>4155</v>
      </c>
      <c r="O508" s="126">
        <v>9.5</v>
      </c>
      <c r="P508" s="126">
        <v>6.3</v>
      </c>
      <c r="Q508" s="126">
        <v>65.900000000000006</v>
      </c>
      <c r="R508" s="126">
        <v>78.400000000000006</v>
      </c>
      <c r="S508" s="126">
        <v>84.2</v>
      </c>
      <c r="T508" s="126">
        <v>1.9</v>
      </c>
      <c r="U508" s="128">
        <v>4150</v>
      </c>
      <c r="V508" s="126">
        <v>11.700000000000001</v>
      </c>
      <c r="W508" s="126">
        <v>7.6</v>
      </c>
      <c r="X508" s="126">
        <v>69.7</v>
      </c>
      <c r="Y508" s="126">
        <v>77.5</v>
      </c>
      <c r="Z508" s="126">
        <v>80.7</v>
      </c>
      <c r="AA508" s="126" t="s">
        <v>133</v>
      </c>
      <c r="AB508" s="128" t="s">
        <v>133</v>
      </c>
      <c r="AC508" s="126" t="s">
        <v>133</v>
      </c>
      <c r="AD508" s="126" t="s">
        <v>133</v>
      </c>
      <c r="AE508" s="126" t="s">
        <v>133</v>
      </c>
      <c r="AF508" s="126" t="s">
        <v>133</v>
      </c>
      <c r="AG508" s="126" t="s">
        <v>133</v>
      </c>
    </row>
    <row r="509" spans="1:33" x14ac:dyDescent="0.25">
      <c r="A509" t="s">
        <v>26</v>
      </c>
      <c r="B509">
        <v>8</v>
      </c>
      <c r="C509" t="s">
        <v>39</v>
      </c>
      <c r="D509" t="s">
        <v>613</v>
      </c>
      <c r="E509" s="128">
        <v>9690</v>
      </c>
      <c r="F509" s="126">
        <v>2.4</v>
      </c>
      <c r="G509" s="128">
        <v>9460</v>
      </c>
      <c r="H509" s="126">
        <v>9.3000000000000007</v>
      </c>
      <c r="I509" s="126">
        <v>13.200000000000001</v>
      </c>
      <c r="J509" s="126">
        <v>62.2</v>
      </c>
      <c r="K509" s="126">
        <v>71.2</v>
      </c>
      <c r="L509" s="126">
        <v>77.5</v>
      </c>
      <c r="M509" s="126">
        <v>2.7</v>
      </c>
      <c r="N509" s="128">
        <v>9425</v>
      </c>
      <c r="O509" s="126">
        <v>12</v>
      </c>
      <c r="P509" s="126">
        <v>10.6</v>
      </c>
      <c r="Q509" s="126">
        <v>70.5</v>
      </c>
      <c r="R509" s="126">
        <v>75.400000000000006</v>
      </c>
      <c r="S509" s="126">
        <v>77.400000000000006</v>
      </c>
      <c r="T509" s="126">
        <v>2.8000000000000003</v>
      </c>
      <c r="U509" s="128">
        <v>9420</v>
      </c>
      <c r="V509" s="126">
        <v>15.4</v>
      </c>
      <c r="W509" s="126">
        <v>9</v>
      </c>
      <c r="X509" s="126">
        <v>71.599999999999994</v>
      </c>
      <c r="Y509" s="126">
        <v>74.400000000000006</v>
      </c>
      <c r="Z509" s="126">
        <v>75.7</v>
      </c>
      <c r="AA509" s="126" t="s">
        <v>133</v>
      </c>
      <c r="AB509" s="128" t="s">
        <v>133</v>
      </c>
      <c r="AC509" s="126" t="s">
        <v>133</v>
      </c>
      <c r="AD509" s="126" t="s">
        <v>133</v>
      </c>
      <c r="AE509" s="126" t="s">
        <v>133</v>
      </c>
      <c r="AF509" s="126" t="s">
        <v>133</v>
      </c>
      <c r="AG509" s="126" t="s">
        <v>133</v>
      </c>
    </row>
    <row r="510" spans="1:33" x14ac:dyDescent="0.25">
      <c r="A510" t="s">
        <v>26</v>
      </c>
      <c r="B510">
        <v>9</v>
      </c>
      <c r="C510" t="s">
        <v>39</v>
      </c>
      <c r="D510" t="s">
        <v>614</v>
      </c>
      <c r="E510" s="128">
        <v>11445</v>
      </c>
      <c r="F510" s="126">
        <v>2.1999999999999997</v>
      </c>
      <c r="G510" s="128">
        <v>11190</v>
      </c>
      <c r="H510" s="126">
        <v>8.4</v>
      </c>
      <c r="I510" s="126">
        <v>10</v>
      </c>
      <c r="J510" s="126">
        <v>60.9</v>
      </c>
      <c r="K510" s="126">
        <v>73.3</v>
      </c>
      <c r="L510" s="126">
        <v>81.600000000000009</v>
      </c>
      <c r="M510" s="126">
        <v>2.6</v>
      </c>
      <c r="N510" s="128">
        <v>11150</v>
      </c>
      <c r="O510" s="126">
        <v>11.5</v>
      </c>
      <c r="P510" s="126">
        <v>7.8</v>
      </c>
      <c r="Q510" s="126">
        <v>67.400000000000006</v>
      </c>
      <c r="R510" s="126">
        <v>76.3</v>
      </c>
      <c r="S510" s="126">
        <v>80.7</v>
      </c>
      <c r="T510" s="126">
        <v>2.7</v>
      </c>
      <c r="U510" s="128">
        <v>11135</v>
      </c>
      <c r="V510" s="126">
        <v>14.899999999999999</v>
      </c>
      <c r="W510" s="126">
        <v>6.9</v>
      </c>
      <c r="X510" s="126">
        <v>69.300000000000011</v>
      </c>
      <c r="Y510" s="126">
        <v>75.7</v>
      </c>
      <c r="Z510" s="126">
        <v>78.100000000000009</v>
      </c>
      <c r="AA510" s="126" t="s">
        <v>133</v>
      </c>
      <c r="AB510" s="128" t="s">
        <v>133</v>
      </c>
      <c r="AC510" s="126" t="s">
        <v>133</v>
      </c>
      <c r="AD510" s="126" t="s">
        <v>133</v>
      </c>
      <c r="AE510" s="126" t="s">
        <v>133</v>
      </c>
      <c r="AF510" s="126" t="s">
        <v>133</v>
      </c>
      <c r="AG510" s="126" t="s">
        <v>133</v>
      </c>
    </row>
    <row r="511" spans="1:33" x14ac:dyDescent="0.25">
      <c r="A511" t="s">
        <v>26</v>
      </c>
      <c r="B511" t="s">
        <v>28</v>
      </c>
      <c r="C511" t="s">
        <v>39</v>
      </c>
      <c r="D511" t="s">
        <v>615</v>
      </c>
      <c r="E511" s="128">
        <v>6010</v>
      </c>
      <c r="F511" s="126">
        <v>2.5</v>
      </c>
      <c r="G511" s="128">
        <v>5860</v>
      </c>
      <c r="H511" s="126">
        <v>8.3000000000000007</v>
      </c>
      <c r="I511" s="126">
        <v>9.3000000000000007</v>
      </c>
      <c r="J511" s="126">
        <v>56.2</v>
      </c>
      <c r="K511" s="126">
        <v>70.399999999999991</v>
      </c>
      <c r="L511" s="126">
        <v>82.4</v>
      </c>
      <c r="M511" s="126">
        <v>2.7</v>
      </c>
      <c r="N511" s="128">
        <v>5845</v>
      </c>
      <c r="O511" s="126">
        <v>11.1</v>
      </c>
      <c r="P511" s="126">
        <v>8.2000000000000011</v>
      </c>
      <c r="Q511" s="126">
        <v>59.3</v>
      </c>
      <c r="R511" s="126">
        <v>71.899999999999991</v>
      </c>
      <c r="S511" s="126">
        <v>80.7</v>
      </c>
      <c r="T511" s="126">
        <v>2.8000000000000003</v>
      </c>
      <c r="U511" s="128">
        <v>5840</v>
      </c>
      <c r="V511" s="126">
        <v>15.4</v>
      </c>
      <c r="W511" s="126">
        <v>6</v>
      </c>
      <c r="X511" s="126">
        <v>67.900000000000006</v>
      </c>
      <c r="Y511" s="126">
        <v>76.2</v>
      </c>
      <c r="Z511" s="126">
        <v>78.600000000000009</v>
      </c>
      <c r="AA511" s="126" t="s">
        <v>133</v>
      </c>
      <c r="AB511" s="128" t="s">
        <v>133</v>
      </c>
      <c r="AC511" s="126" t="s">
        <v>133</v>
      </c>
      <c r="AD511" s="126" t="s">
        <v>133</v>
      </c>
      <c r="AE511" s="126" t="s">
        <v>133</v>
      </c>
      <c r="AF511" s="126" t="s">
        <v>133</v>
      </c>
      <c r="AG511" s="126" t="s">
        <v>133</v>
      </c>
    </row>
    <row r="512" spans="1:33" x14ac:dyDescent="0.25">
      <c r="A512" t="s">
        <v>26</v>
      </c>
      <c r="B512" t="s">
        <v>29</v>
      </c>
      <c r="C512" t="s">
        <v>39</v>
      </c>
      <c r="D512" t="s">
        <v>616</v>
      </c>
      <c r="E512" s="128">
        <v>20385</v>
      </c>
      <c r="F512" s="126">
        <v>2.1</v>
      </c>
      <c r="G512" s="128">
        <v>19945</v>
      </c>
      <c r="H512" s="126">
        <v>7.1000000000000005</v>
      </c>
      <c r="I512" s="126">
        <v>10.100000000000001</v>
      </c>
      <c r="J512" s="126">
        <v>55.800000000000004</v>
      </c>
      <c r="K512" s="126">
        <v>74</v>
      </c>
      <c r="L512" s="126">
        <v>82.9</v>
      </c>
      <c r="M512" s="126">
        <v>2.4</v>
      </c>
      <c r="N512" s="128">
        <v>19895</v>
      </c>
      <c r="O512" s="126">
        <v>9.1999999999999993</v>
      </c>
      <c r="P512" s="126">
        <v>8.6000000000000014</v>
      </c>
      <c r="Q512" s="126">
        <v>63.1</v>
      </c>
      <c r="R512" s="126">
        <v>77.600000000000009</v>
      </c>
      <c r="S512" s="126">
        <v>82.2</v>
      </c>
      <c r="T512" s="126">
        <v>2.6</v>
      </c>
      <c r="U512" s="128">
        <v>19860</v>
      </c>
      <c r="V512" s="126">
        <v>12.3</v>
      </c>
      <c r="W512" s="126">
        <v>7.7</v>
      </c>
      <c r="X512" s="126">
        <v>67.300000000000011</v>
      </c>
      <c r="Y512" s="126">
        <v>77.100000000000009</v>
      </c>
      <c r="Z512" s="126">
        <v>80</v>
      </c>
      <c r="AA512" s="126" t="s">
        <v>133</v>
      </c>
      <c r="AB512" s="128" t="s">
        <v>133</v>
      </c>
      <c r="AC512" s="126" t="s">
        <v>133</v>
      </c>
      <c r="AD512" s="126" t="s">
        <v>133</v>
      </c>
      <c r="AE512" s="126" t="s">
        <v>133</v>
      </c>
      <c r="AF512" s="126" t="s">
        <v>133</v>
      </c>
      <c r="AG512" s="126" t="s">
        <v>133</v>
      </c>
    </row>
    <row r="513" spans="1:33" x14ac:dyDescent="0.25">
      <c r="A513" t="s">
        <v>26</v>
      </c>
      <c r="B513" t="s">
        <v>30</v>
      </c>
      <c r="C513" t="s">
        <v>39</v>
      </c>
      <c r="D513" t="s">
        <v>617</v>
      </c>
      <c r="E513" s="128">
        <v>10430</v>
      </c>
      <c r="F513" s="126">
        <v>2.1999999999999997</v>
      </c>
      <c r="G513" s="128">
        <v>10200</v>
      </c>
      <c r="H513" s="126">
        <v>8.7999999999999989</v>
      </c>
      <c r="I513" s="126">
        <v>14.400000000000002</v>
      </c>
      <c r="J513" s="126">
        <v>49.7</v>
      </c>
      <c r="K513" s="126">
        <v>66.600000000000009</v>
      </c>
      <c r="L513" s="126">
        <v>76.8</v>
      </c>
      <c r="M513" s="126">
        <v>2.7</v>
      </c>
      <c r="N513" s="128">
        <v>10150</v>
      </c>
      <c r="O513" s="126">
        <v>10.6</v>
      </c>
      <c r="P513" s="126">
        <v>10.6</v>
      </c>
      <c r="Q513" s="126">
        <v>67.5</v>
      </c>
      <c r="R513" s="126">
        <v>75.3</v>
      </c>
      <c r="S513" s="126">
        <v>78.8</v>
      </c>
      <c r="T513" s="126">
        <v>2.8000000000000003</v>
      </c>
      <c r="U513" s="128">
        <v>10140</v>
      </c>
      <c r="V513" s="126">
        <v>13.8</v>
      </c>
      <c r="W513" s="126">
        <v>8.5</v>
      </c>
      <c r="X513" s="126">
        <v>70.8</v>
      </c>
      <c r="Y513" s="126">
        <v>75.599999999999994</v>
      </c>
      <c r="Z513" s="126">
        <v>77.7</v>
      </c>
      <c r="AA513" s="126" t="s">
        <v>133</v>
      </c>
      <c r="AB513" s="128" t="s">
        <v>133</v>
      </c>
      <c r="AC513" s="126" t="s">
        <v>133</v>
      </c>
      <c r="AD513" s="126" t="s">
        <v>133</v>
      </c>
      <c r="AE513" s="126" t="s">
        <v>133</v>
      </c>
      <c r="AF513" s="126" t="s">
        <v>133</v>
      </c>
      <c r="AG513" s="126" t="s">
        <v>133</v>
      </c>
    </row>
    <row r="514" spans="1:33" x14ac:dyDescent="0.25">
      <c r="A514" t="s">
        <v>26</v>
      </c>
      <c r="B514" t="s">
        <v>31</v>
      </c>
      <c r="C514" t="s">
        <v>39</v>
      </c>
      <c r="D514" t="s">
        <v>618</v>
      </c>
      <c r="E514" s="128">
        <v>26530</v>
      </c>
      <c r="F514" s="126">
        <v>3.4000000000000004</v>
      </c>
      <c r="G514" s="128">
        <v>25640</v>
      </c>
      <c r="H514" s="126">
        <v>8.6000000000000014</v>
      </c>
      <c r="I514" s="126">
        <v>11.600000000000001</v>
      </c>
      <c r="J514" s="126">
        <v>66.7</v>
      </c>
      <c r="K514" s="126">
        <v>75</v>
      </c>
      <c r="L514" s="126">
        <v>79.900000000000006</v>
      </c>
      <c r="M514" s="126">
        <v>3.6999999999999997</v>
      </c>
      <c r="N514" s="128">
        <v>25540</v>
      </c>
      <c r="O514" s="126">
        <v>11.5</v>
      </c>
      <c r="P514" s="126">
        <v>9.7000000000000011</v>
      </c>
      <c r="Q514" s="126">
        <v>72.399999999999991</v>
      </c>
      <c r="R514" s="126">
        <v>77</v>
      </c>
      <c r="S514" s="126">
        <v>78.8</v>
      </c>
      <c r="T514" s="126">
        <v>3.8</v>
      </c>
      <c r="U514" s="128">
        <v>25515</v>
      </c>
      <c r="V514" s="126">
        <v>14.6</v>
      </c>
      <c r="W514" s="126">
        <v>8.4</v>
      </c>
      <c r="X514" s="126">
        <v>73.099999999999994</v>
      </c>
      <c r="Y514" s="126">
        <v>76.099999999999994</v>
      </c>
      <c r="Z514" s="126">
        <v>77</v>
      </c>
      <c r="AA514" s="126" t="s">
        <v>133</v>
      </c>
      <c r="AB514" s="128" t="s">
        <v>133</v>
      </c>
      <c r="AC514" s="126" t="s">
        <v>133</v>
      </c>
      <c r="AD514" s="126" t="s">
        <v>133</v>
      </c>
      <c r="AE514" s="126" t="s">
        <v>133</v>
      </c>
      <c r="AF514" s="126" t="s">
        <v>133</v>
      </c>
      <c r="AG514" s="126" t="s">
        <v>133</v>
      </c>
    </row>
    <row r="515" spans="1:33" x14ac:dyDescent="0.25">
      <c r="A515" t="s">
        <v>26</v>
      </c>
      <c r="B515" t="s">
        <v>32</v>
      </c>
      <c r="C515" t="s">
        <v>39</v>
      </c>
      <c r="D515" t="s">
        <v>619</v>
      </c>
      <c r="E515" s="128">
        <v>7455</v>
      </c>
      <c r="F515" s="126">
        <v>1.9</v>
      </c>
      <c r="G515" s="128">
        <v>7315</v>
      </c>
      <c r="H515" s="126">
        <v>6.7</v>
      </c>
      <c r="I515" s="126">
        <v>14.899999999999999</v>
      </c>
      <c r="J515" s="126">
        <v>67.2</v>
      </c>
      <c r="K515" s="126">
        <v>74</v>
      </c>
      <c r="L515" s="126">
        <v>78.400000000000006</v>
      </c>
      <c r="M515" s="126">
        <v>2</v>
      </c>
      <c r="N515" s="128">
        <v>7305</v>
      </c>
      <c r="O515" s="126">
        <v>9.6</v>
      </c>
      <c r="P515" s="126">
        <v>11.5</v>
      </c>
      <c r="Q515" s="126">
        <v>72.5</v>
      </c>
      <c r="R515" s="126">
        <v>76.900000000000006</v>
      </c>
      <c r="S515" s="126">
        <v>78.900000000000006</v>
      </c>
      <c r="T515" s="126">
        <v>2</v>
      </c>
      <c r="U515" s="128">
        <v>7305</v>
      </c>
      <c r="V515" s="126">
        <v>12.7</v>
      </c>
      <c r="W515" s="126">
        <v>9.9</v>
      </c>
      <c r="X515" s="126">
        <v>72.8</v>
      </c>
      <c r="Y515" s="126">
        <v>76</v>
      </c>
      <c r="Z515" s="126">
        <v>77.5</v>
      </c>
      <c r="AA515" s="126" t="s">
        <v>133</v>
      </c>
      <c r="AB515" s="128" t="s">
        <v>133</v>
      </c>
      <c r="AC515" s="126" t="s">
        <v>133</v>
      </c>
      <c r="AD515" s="126" t="s">
        <v>133</v>
      </c>
      <c r="AE515" s="126" t="s">
        <v>133</v>
      </c>
      <c r="AF515" s="126" t="s">
        <v>133</v>
      </c>
      <c r="AG515" s="126" t="s">
        <v>133</v>
      </c>
    </row>
    <row r="516" spans="1:33" x14ac:dyDescent="0.25">
      <c r="A516" t="s">
        <v>26</v>
      </c>
      <c r="B516" t="s">
        <v>27</v>
      </c>
      <c r="C516" t="s">
        <v>39</v>
      </c>
      <c r="D516" t="s">
        <v>620</v>
      </c>
      <c r="E516" s="128">
        <v>15990</v>
      </c>
      <c r="F516" s="126">
        <v>1.9</v>
      </c>
      <c r="G516" s="128">
        <v>15685</v>
      </c>
      <c r="H516" s="126">
        <v>9.4</v>
      </c>
      <c r="I516" s="126">
        <v>11.5</v>
      </c>
      <c r="J516" s="126">
        <v>47.7</v>
      </c>
      <c r="K516" s="126">
        <v>67</v>
      </c>
      <c r="L516" s="126">
        <v>79.2</v>
      </c>
      <c r="M516" s="126">
        <v>2.4</v>
      </c>
      <c r="N516" s="128">
        <v>15610</v>
      </c>
      <c r="O516" s="126">
        <v>11.600000000000001</v>
      </c>
      <c r="P516" s="126">
        <v>9.7000000000000011</v>
      </c>
      <c r="Q516" s="126">
        <v>61.5</v>
      </c>
      <c r="R516" s="126">
        <v>73.2</v>
      </c>
      <c r="S516" s="126">
        <v>78.7</v>
      </c>
      <c r="T516" s="126">
        <v>2.5</v>
      </c>
      <c r="U516" s="128">
        <v>15590</v>
      </c>
      <c r="V516" s="126">
        <v>15.2</v>
      </c>
      <c r="W516" s="126">
        <v>8.1</v>
      </c>
      <c r="X516" s="126">
        <v>66</v>
      </c>
      <c r="Y516" s="126">
        <v>73.8</v>
      </c>
      <c r="Z516" s="126">
        <v>76.7</v>
      </c>
      <c r="AA516" s="126" t="s">
        <v>133</v>
      </c>
      <c r="AB516" s="128" t="s">
        <v>133</v>
      </c>
      <c r="AC516" s="126" t="s">
        <v>133</v>
      </c>
      <c r="AD516" s="126" t="s">
        <v>133</v>
      </c>
      <c r="AE516" s="126" t="s">
        <v>133</v>
      </c>
      <c r="AF516" s="126" t="s">
        <v>133</v>
      </c>
      <c r="AG516" s="126" t="s">
        <v>133</v>
      </c>
    </row>
    <row r="517" spans="1:33" x14ac:dyDescent="0.25">
      <c r="A517" t="s">
        <v>26</v>
      </c>
      <c r="B517" t="s">
        <v>33</v>
      </c>
      <c r="C517" t="s">
        <v>39</v>
      </c>
      <c r="D517" t="s">
        <v>621</v>
      </c>
      <c r="E517" s="128">
        <v>12960</v>
      </c>
      <c r="F517" s="126">
        <v>1.5</v>
      </c>
      <c r="G517" s="128">
        <v>12765</v>
      </c>
      <c r="H517" s="126">
        <v>8.3000000000000007</v>
      </c>
      <c r="I517" s="126">
        <v>11.4</v>
      </c>
      <c r="J517" s="126">
        <v>45.5</v>
      </c>
      <c r="K517" s="126">
        <v>66.400000000000006</v>
      </c>
      <c r="L517" s="126">
        <v>80.300000000000011</v>
      </c>
      <c r="M517" s="126">
        <v>2</v>
      </c>
      <c r="N517" s="128">
        <v>12705</v>
      </c>
      <c r="O517" s="126">
        <v>10.4</v>
      </c>
      <c r="P517" s="126">
        <v>9.5</v>
      </c>
      <c r="Q517" s="126">
        <v>60.6</v>
      </c>
      <c r="R517" s="126">
        <v>73.8</v>
      </c>
      <c r="S517" s="126">
        <v>80.100000000000009</v>
      </c>
      <c r="T517" s="126">
        <v>2.1</v>
      </c>
      <c r="U517" s="128">
        <v>12695</v>
      </c>
      <c r="V517" s="126">
        <v>13.900000000000002</v>
      </c>
      <c r="W517" s="126">
        <v>8.3000000000000007</v>
      </c>
      <c r="X517" s="126">
        <v>65.400000000000006</v>
      </c>
      <c r="Y517" s="126">
        <v>73.900000000000006</v>
      </c>
      <c r="Z517" s="126">
        <v>77.7</v>
      </c>
      <c r="AA517" s="126" t="s">
        <v>133</v>
      </c>
      <c r="AB517" s="128" t="s">
        <v>133</v>
      </c>
      <c r="AC517" s="126" t="s">
        <v>133</v>
      </c>
      <c r="AD517" s="126" t="s">
        <v>133</v>
      </c>
      <c r="AE517" s="126" t="s">
        <v>133</v>
      </c>
      <c r="AF517" s="126" t="s">
        <v>133</v>
      </c>
      <c r="AG517" s="126" t="s">
        <v>133</v>
      </c>
    </row>
    <row r="518" spans="1:33" x14ac:dyDescent="0.25">
      <c r="A518" t="s">
        <v>26</v>
      </c>
      <c r="B518" t="s">
        <v>34</v>
      </c>
      <c r="C518" t="s">
        <v>39</v>
      </c>
      <c r="D518" t="s">
        <v>622</v>
      </c>
      <c r="E518" s="128">
        <v>27370</v>
      </c>
      <c r="F518" s="126">
        <v>2.2999999999999998</v>
      </c>
      <c r="G518" s="128">
        <v>26750</v>
      </c>
      <c r="H518" s="126">
        <v>8.9</v>
      </c>
      <c r="I518" s="126">
        <v>16.2</v>
      </c>
      <c r="J518" s="126">
        <v>60</v>
      </c>
      <c r="K518" s="126">
        <v>69.2</v>
      </c>
      <c r="L518" s="126">
        <v>74.8</v>
      </c>
      <c r="M518" s="126">
        <v>2.4</v>
      </c>
      <c r="N518" s="128">
        <v>26710</v>
      </c>
      <c r="O518" s="126">
        <v>12.7</v>
      </c>
      <c r="P518" s="126">
        <v>13.8</v>
      </c>
      <c r="Q518" s="126">
        <v>64.8</v>
      </c>
      <c r="R518" s="126">
        <v>70.5</v>
      </c>
      <c r="S518" s="126">
        <v>73.5</v>
      </c>
      <c r="T518" s="126">
        <v>2.5</v>
      </c>
      <c r="U518" s="128">
        <v>26685</v>
      </c>
      <c r="V518" s="126">
        <v>17.100000000000001</v>
      </c>
      <c r="W518" s="126">
        <v>11.4</v>
      </c>
      <c r="X518" s="126">
        <v>65.900000000000006</v>
      </c>
      <c r="Y518" s="126">
        <v>69.800000000000011</v>
      </c>
      <c r="Z518" s="126">
        <v>71.5</v>
      </c>
      <c r="AA518" s="126" t="s">
        <v>133</v>
      </c>
      <c r="AB518" s="128" t="s">
        <v>133</v>
      </c>
      <c r="AC518" s="126" t="s">
        <v>133</v>
      </c>
      <c r="AD518" s="126" t="s">
        <v>133</v>
      </c>
      <c r="AE518" s="126" t="s">
        <v>133</v>
      </c>
      <c r="AF518" s="126" t="s">
        <v>133</v>
      </c>
      <c r="AG518" s="126" t="s">
        <v>133</v>
      </c>
    </row>
    <row r="519" spans="1:33" x14ac:dyDescent="0.25">
      <c r="A519" t="s">
        <v>26</v>
      </c>
      <c r="B519" t="s">
        <v>35</v>
      </c>
      <c r="C519" t="s">
        <v>39</v>
      </c>
      <c r="D519" t="s">
        <v>623</v>
      </c>
      <c r="E519" s="128">
        <v>12015</v>
      </c>
      <c r="F519" s="126">
        <v>3.3000000000000003</v>
      </c>
      <c r="G519" s="128">
        <v>11620</v>
      </c>
      <c r="H519" s="126">
        <v>7.0000000000000009</v>
      </c>
      <c r="I519" s="126">
        <v>6</v>
      </c>
      <c r="J519" s="126">
        <v>63.2</v>
      </c>
      <c r="K519" s="126">
        <v>81.600000000000009</v>
      </c>
      <c r="L519" s="126">
        <v>87</v>
      </c>
      <c r="M519" s="126">
        <v>3.6999999999999997</v>
      </c>
      <c r="N519" s="128">
        <v>11570</v>
      </c>
      <c r="O519" s="126">
        <v>8.9</v>
      </c>
      <c r="P519" s="126">
        <v>6.4</v>
      </c>
      <c r="Q519" s="126">
        <v>72.8</v>
      </c>
      <c r="R519" s="126">
        <v>82</v>
      </c>
      <c r="S519" s="126">
        <v>84.7</v>
      </c>
      <c r="T519" s="126">
        <v>3.8</v>
      </c>
      <c r="U519" s="128">
        <v>11560</v>
      </c>
      <c r="V519" s="126">
        <v>12.7</v>
      </c>
      <c r="W519" s="126">
        <v>6.4</v>
      </c>
      <c r="X519" s="126">
        <v>74.099999999999994</v>
      </c>
      <c r="Y519" s="126">
        <v>79.400000000000006</v>
      </c>
      <c r="Z519" s="126">
        <v>80.900000000000006</v>
      </c>
      <c r="AA519" s="126" t="s">
        <v>133</v>
      </c>
      <c r="AB519" s="128" t="s">
        <v>133</v>
      </c>
      <c r="AC519" s="126" t="s">
        <v>133</v>
      </c>
      <c r="AD519" s="126" t="s">
        <v>133</v>
      </c>
      <c r="AE519" s="126" t="s">
        <v>133</v>
      </c>
      <c r="AF519" s="126" t="s">
        <v>133</v>
      </c>
      <c r="AG519" s="126" t="s">
        <v>133</v>
      </c>
    </row>
    <row r="520" spans="1:33" x14ac:dyDescent="0.25">
      <c r="A520" t="s">
        <v>26</v>
      </c>
      <c r="B520" t="s">
        <v>36</v>
      </c>
      <c r="C520" t="s">
        <v>39</v>
      </c>
      <c r="D520" t="s">
        <v>624</v>
      </c>
      <c r="E520" s="128">
        <v>4370</v>
      </c>
      <c r="F520" s="126">
        <v>3.9</v>
      </c>
      <c r="G520" s="128">
        <v>4200</v>
      </c>
      <c r="H520" s="126">
        <v>11.5</v>
      </c>
      <c r="I520" s="126">
        <v>5.9</v>
      </c>
      <c r="J520" s="126">
        <v>44</v>
      </c>
      <c r="K520" s="126">
        <v>70.2</v>
      </c>
      <c r="L520" s="126">
        <v>82.600000000000009</v>
      </c>
      <c r="M520" s="126">
        <v>4.9000000000000004</v>
      </c>
      <c r="N520" s="128">
        <v>4155</v>
      </c>
      <c r="O520" s="126">
        <v>15</v>
      </c>
      <c r="P520" s="126">
        <v>6.9</v>
      </c>
      <c r="Q520" s="126">
        <v>55.400000000000006</v>
      </c>
      <c r="R520" s="126">
        <v>71.899999999999991</v>
      </c>
      <c r="S520" s="126">
        <v>78.100000000000009</v>
      </c>
      <c r="T520" s="126">
        <v>5.2</v>
      </c>
      <c r="U520" s="128">
        <v>4145</v>
      </c>
      <c r="V520" s="126">
        <v>17.899999999999999</v>
      </c>
      <c r="W520" s="126">
        <v>7.8</v>
      </c>
      <c r="X520" s="126">
        <v>61.8</v>
      </c>
      <c r="Y520" s="126">
        <v>70.8</v>
      </c>
      <c r="Z520" s="126">
        <v>74.2</v>
      </c>
      <c r="AA520" s="126" t="s">
        <v>133</v>
      </c>
      <c r="AB520" s="128" t="s">
        <v>133</v>
      </c>
      <c r="AC520" s="126" t="s">
        <v>133</v>
      </c>
      <c r="AD520" s="126" t="s">
        <v>133</v>
      </c>
      <c r="AE520" s="126" t="s">
        <v>133</v>
      </c>
      <c r="AF520" s="126" t="s">
        <v>133</v>
      </c>
      <c r="AG520" s="126" t="s">
        <v>133</v>
      </c>
    </row>
    <row r="521" spans="1:33" x14ac:dyDescent="0.25">
      <c r="A521" t="s">
        <v>26</v>
      </c>
      <c r="B521" t="s">
        <v>37</v>
      </c>
      <c r="C521" t="s">
        <v>39</v>
      </c>
      <c r="D521" t="s">
        <v>625</v>
      </c>
      <c r="E521" s="128">
        <v>3790</v>
      </c>
      <c r="F521" s="126">
        <v>2.1999999999999997</v>
      </c>
      <c r="G521" s="128">
        <v>3705</v>
      </c>
      <c r="H521" s="126">
        <v>8.1</v>
      </c>
      <c r="I521" s="126">
        <v>9.6</v>
      </c>
      <c r="J521" s="126">
        <v>60.099999999999994</v>
      </c>
      <c r="K521" s="126">
        <v>72.8</v>
      </c>
      <c r="L521" s="126">
        <v>82.300000000000011</v>
      </c>
      <c r="M521" s="126">
        <v>2.4</v>
      </c>
      <c r="N521" s="128">
        <v>3695</v>
      </c>
      <c r="O521" s="126">
        <v>10.8</v>
      </c>
      <c r="P521" s="126">
        <v>9.5</v>
      </c>
      <c r="Q521" s="126">
        <v>71.7</v>
      </c>
      <c r="R521" s="126">
        <v>77.2</v>
      </c>
      <c r="S521" s="126">
        <v>79.7</v>
      </c>
      <c r="T521" s="126">
        <v>2.5</v>
      </c>
      <c r="U521" s="128">
        <v>3695</v>
      </c>
      <c r="V521" s="126">
        <v>14.200000000000001</v>
      </c>
      <c r="W521" s="126">
        <v>7.1000000000000005</v>
      </c>
      <c r="X521" s="126">
        <v>73.400000000000006</v>
      </c>
      <c r="Y521" s="126">
        <v>76.900000000000006</v>
      </c>
      <c r="Z521" s="126">
        <v>78.7</v>
      </c>
      <c r="AA521" s="126" t="s">
        <v>133</v>
      </c>
      <c r="AB521" s="128" t="s">
        <v>133</v>
      </c>
      <c r="AC521" s="126" t="s">
        <v>133</v>
      </c>
      <c r="AD521" s="126" t="s">
        <v>133</v>
      </c>
      <c r="AE521" s="126" t="s">
        <v>133</v>
      </c>
      <c r="AF521" s="126" t="s">
        <v>133</v>
      </c>
      <c r="AG521" s="126" t="s">
        <v>133</v>
      </c>
    </row>
    <row r="522" spans="1:33" x14ac:dyDescent="0.25">
      <c r="A522" t="s">
        <v>95</v>
      </c>
      <c r="B522">
        <v>1</v>
      </c>
      <c r="C522" t="s">
        <v>39</v>
      </c>
      <c r="D522" t="s">
        <v>626</v>
      </c>
      <c r="E522" s="128">
        <v>6855</v>
      </c>
      <c r="F522" s="126">
        <v>2.2999999999999998</v>
      </c>
      <c r="G522" s="128">
        <v>6700</v>
      </c>
      <c r="H522" s="126">
        <v>4.5</v>
      </c>
      <c r="I522" s="126">
        <v>11.700000000000001</v>
      </c>
      <c r="J522" s="126">
        <v>67.800000000000011</v>
      </c>
      <c r="K522" s="126">
        <v>76.5</v>
      </c>
      <c r="L522" s="126">
        <v>83.8</v>
      </c>
      <c r="M522" s="126">
        <v>2.4</v>
      </c>
      <c r="N522" s="128">
        <v>6695</v>
      </c>
      <c r="O522" s="126">
        <v>12.4</v>
      </c>
      <c r="P522" s="126">
        <v>6.7</v>
      </c>
      <c r="Q522" s="126">
        <v>65.600000000000009</v>
      </c>
      <c r="R522" s="126">
        <v>78.5</v>
      </c>
      <c r="S522" s="126">
        <v>80.900000000000006</v>
      </c>
      <c r="T522" s="126" t="s">
        <v>133</v>
      </c>
      <c r="U522" s="128" t="s">
        <v>133</v>
      </c>
      <c r="V522" s="126" t="s">
        <v>133</v>
      </c>
      <c r="W522" s="126" t="s">
        <v>133</v>
      </c>
      <c r="X522" s="126" t="s">
        <v>133</v>
      </c>
      <c r="Y522" s="126" t="s">
        <v>133</v>
      </c>
      <c r="Z522" s="126" t="s">
        <v>133</v>
      </c>
      <c r="AA522" s="126" t="s">
        <v>133</v>
      </c>
      <c r="AB522" s="128" t="s">
        <v>133</v>
      </c>
      <c r="AC522" s="126" t="s">
        <v>133</v>
      </c>
      <c r="AD522" s="126" t="s">
        <v>133</v>
      </c>
      <c r="AE522" s="126" t="s">
        <v>133</v>
      </c>
      <c r="AF522" s="126" t="s">
        <v>133</v>
      </c>
      <c r="AG522" s="126" t="s">
        <v>133</v>
      </c>
    </row>
    <row r="523" spans="1:33" x14ac:dyDescent="0.25">
      <c r="A523" t="s">
        <v>95</v>
      </c>
      <c r="B523">
        <v>2</v>
      </c>
      <c r="C523" t="s">
        <v>39</v>
      </c>
      <c r="D523" t="s">
        <v>627</v>
      </c>
      <c r="E523" s="128">
        <v>23325</v>
      </c>
      <c r="F523" s="126">
        <v>4.1000000000000005</v>
      </c>
      <c r="G523" s="128">
        <v>22375</v>
      </c>
      <c r="H523" s="126">
        <v>7.6</v>
      </c>
      <c r="I523" s="126">
        <v>7.7</v>
      </c>
      <c r="J523" s="126">
        <v>54.800000000000004</v>
      </c>
      <c r="K523" s="126">
        <v>75.3</v>
      </c>
      <c r="L523" s="126">
        <v>84.7</v>
      </c>
      <c r="M523" s="126">
        <v>4.5</v>
      </c>
      <c r="N523" s="128">
        <v>22265</v>
      </c>
      <c r="O523" s="126">
        <v>10.5</v>
      </c>
      <c r="P523" s="126">
        <v>4.9000000000000004</v>
      </c>
      <c r="Q523" s="126">
        <v>56.400000000000006</v>
      </c>
      <c r="R523" s="126">
        <v>78.5</v>
      </c>
      <c r="S523" s="126">
        <v>84.6</v>
      </c>
      <c r="T523" s="126" t="s">
        <v>133</v>
      </c>
      <c r="U523" s="128" t="s">
        <v>133</v>
      </c>
      <c r="V523" s="126" t="s">
        <v>133</v>
      </c>
      <c r="W523" s="126" t="s">
        <v>133</v>
      </c>
      <c r="X523" s="126" t="s">
        <v>133</v>
      </c>
      <c r="Y523" s="126" t="s">
        <v>133</v>
      </c>
      <c r="Z523" s="126" t="s">
        <v>133</v>
      </c>
      <c r="AA523" s="126" t="s">
        <v>133</v>
      </c>
      <c r="AB523" s="128" t="s">
        <v>133</v>
      </c>
      <c r="AC523" s="126" t="s">
        <v>133</v>
      </c>
      <c r="AD523" s="126" t="s">
        <v>133</v>
      </c>
      <c r="AE523" s="126" t="s">
        <v>133</v>
      </c>
      <c r="AF523" s="126" t="s">
        <v>133</v>
      </c>
      <c r="AG523" s="126" t="s">
        <v>133</v>
      </c>
    </row>
    <row r="524" spans="1:33" x14ac:dyDescent="0.25">
      <c r="A524" t="s">
        <v>95</v>
      </c>
      <c r="B524">
        <v>3</v>
      </c>
      <c r="C524" t="s">
        <v>39</v>
      </c>
      <c r="D524" t="s">
        <v>628</v>
      </c>
      <c r="E524" s="128">
        <v>24385</v>
      </c>
      <c r="F524" s="126">
        <v>1.6</v>
      </c>
      <c r="G524" s="128">
        <v>24000</v>
      </c>
      <c r="H524" s="126">
        <v>5.8000000000000007</v>
      </c>
      <c r="I524" s="126">
        <v>9.6</v>
      </c>
      <c r="J524" s="126">
        <v>51.800000000000004</v>
      </c>
      <c r="K524" s="126">
        <v>72.3</v>
      </c>
      <c r="L524" s="126">
        <v>84.5</v>
      </c>
      <c r="M524" s="126">
        <v>1.8000000000000003</v>
      </c>
      <c r="N524" s="128">
        <v>23955</v>
      </c>
      <c r="O524" s="126">
        <v>9.1</v>
      </c>
      <c r="P524" s="126">
        <v>7.6</v>
      </c>
      <c r="Q524" s="126">
        <v>59.599999999999994</v>
      </c>
      <c r="R524" s="126">
        <v>75.900000000000006</v>
      </c>
      <c r="S524" s="126">
        <v>83.3</v>
      </c>
      <c r="T524" s="126" t="s">
        <v>133</v>
      </c>
      <c r="U524" s="128" t="s">
        <v>133</v>
      </c>
      <c r="V524" s="126" t="s">
        <v>133</v>
      </c>
      <c r="W524" s="126" t="s">
        <v>133</v>
      </c>
      <c r="X524" s="126" t="s">
        <v>133</v>
      </c>
      <c r="Y524" s="126" t="s">
        <v>133</v>
      </c>
      <c r="Z524" s="126" t="s">
        <v>133</v>
      </c>
      <c r="AA524" s="126" t="s">
        <v>133</v>
      </c>
      <c r="AB524" s="128" t="s">
        <v>133</v>
      </c>
      <c r="AC524" s="126" t="s">
        <v>133</v>
      </c>
      <c r="AD524" s="126" t="s">
        <v>133</v>
      </c>
      <c r="AE524" s="126" t="s">
        <v>133</v>
      </c>
      <c r="AF524" s="126" t="s">
        <v>133</v>
      </c>
      <c r="AG524" s="126" t="s">
        <v>133</v>
      </c>
    </row>
    <row r="525" spans="1:33" x14ac:dyDescent="0.25">
      <c r="A525" t="s">
        <v>95</v>
      </c>
      <c r="B525">
        <v>4</v>
      </c>
      <c r="C525" t="s">
        <v>39</v>
      </c>
      <c r="D525" t="s">
        <v>629</v>
      </c>
      <c r="E525" s="128">
        <v>510</v>
      </c>
      <c r="F525" s="126">
        <v>2.1999999999999997</v>
      </c>
      <c r="G525" s="128">
        <v>500</v>
      </c>
      <c r="H525" s="126">
        <v>5.4</v>
      </c>
      <c r="I525" s="126">
        <v>6.8000000000000007</v>
      </c>
      <c r="J525" s="126">
        <v>76.400000000000006</v>
      </c>
      <c r="K525" s="126">
        <v>83.6</v>
      </c>
      <c r="L525" s="126">
        <v>87.8</v>
      </c>
      <c r="M525" s="126">
        <v>2.5</v>
      </c>
      <c r="N525" s="128">
        <v>500</v>
      </c>
      <c r="O525" s="126">
        <v>6.8000000000000007</v>
      </c>
      <c r="P525" s="126">
        <v>7.0000000000000009</v>
      </c>
      <c r="Q525" s="126">
        <v>75.7</v>
      </c>
      <c r="R525" s="126">
        <v>83.899999999999991</v>
      </c>
      <c r="S525" s="126">
        <v>86.1</v>
      </c>
      <c r="T525" s="126" t="s">
        <v>133</v>
      </c>
      <c r="U525" s="128" t="s">
        <v>133</v>
      </c>
      <c r="V525" s="126" t="s">
        <v>133</v>
      </c>
      <c r="W525" s="126" t="s">
        <v>133</v>
      </c>
      <c r="X525" s="126" t="s">
        <v>133</v>
      </c>
      <c r="Y525" s="126" t="s">
        <v>133</v>
      </c>
      <c r="Z525" s="126" t="s">
        <v>133</v>
      </c>
      <c r="AA525" s="126" t="s">
        <v>133</v>
      </c>
      <c r="AB525" s="128" t="s">
        <v>133</v>
      </c>
      <c r="AC525" s="126" t="s">
        <v>133</v>
      </c>
      <c r="AD525" s="126" t="s">
        <v>133</v>
      </c>
      <c r="AE525" s="126" t="s">
        <v>133</v>
      </c>
      <c r="AF525" s="126" t="s">
        <v>133</v>
      </c>
      <c r="AG525" s="126" t="s">
        <v>133</v>
      </c>
    </row>
    <row r="526" spans="1:33" x14ac:dyDescent="0.25">
      <c r="A526" t="s">
        <v>95</v>
      </c>
      <c r="B526">
        <v>5</v>
      </c>
      <c r="C526" t="s">
        <v>39</v>
      </c>
      <c r="D526" t="s">
        <v>630</v>
      </c>
      <c r="E526" s="128">
        <v>1685</v>
      </c>
      <c r="F526" s="126">
        <v>1.9</v>
      </c>
      <c r="G526" s="128">
        <v>1655</v>
      </c>
      <c r="H526" s="126">
        <v>9.1999999999999993</v>
      </c>
      <c r="I526" s="126">
        <v>10.7</v>
      </c>
      <c r="J526" s="126">
        <v>60.199999999999996</v>
      </c>
      <c r="K526" s="126">
        <v>73.2</v>
      </c>
      <c r="L526" s="126">
        <v>80.100000000000009</v>
      </c>
      <c r="M526" s="126">
        <v>2.1999999999999997</v>
      </c>
      <c r="N526" s="128">
        <v>1650</v>
      </c>
      <c r="O526" s="126">
        <v>13</v>
      </c>
      <c r="P526" s="126">
        <v>7.0000000000000009</v>
      </c>
      <c r="Q526" s="126">
        <v>64.2</v>
      </c>
      <c r="R526" s="126">
        <v>74.599999999999994</v>
      </c>
      <c r="S526" s="126">
        <v>79.900000000000006</v>
      </c>
      <c r="T526" s="126" t="s">
        <v>133</v>
      </c>
      <c r="U526" s="128" t="s">
        <v>133</v>
      </c>
      <c r="V526" s="126" t="s">
        <v>133</v>
      </c>
      <c r="W526" s="126" t="s">
        <v>133</v>
      </c>
      <c r="X526" s="126" t="s">
        <v>133</v>
      </c>
      <c r="Y526" s="126" t="s">
        <v>133</v>
      </c>
      <c r="Z526" s="126" t="s">
        <v>133</v>
      </c>
      <c r="AA526" s="126" t="s">
        <v>133</v>
      </c>
      <c r="AB526" s="128" t="s">
        <v>133</v>
      </c>
      <c r="AC526" s="126" t="s">
        <v>133</v>
      </c>
      <c r="AD526" s="126" t="s">
        <v>133</v>
      </c>
      <c r="AE526" s="126" t="s">
        <v>133</v>
      </c>
      <c r="AF526" s="126" t="s">
        <v>133</v>
      </c>
      <c r="AG526" s="126" t="s">
        <v>133</v>
      </c>
    </row>
    <row r="527" spans="1:33" x14ac:dyDescent="0.25">
      <c r="A527" t="s">
        <v>95</v>
      </c>
      <c r="B527">
        <v>6</v>
      </c>
      <c r="C527" t="s">
        <v>39</v>
      </c>
      <c r="D527" t="s">
        <v>631</v>
      </c>
      <c r="E527" s="128">
        <v>10250</v>
      </c>
      <c r="F527" s="126">
        <v>1.2</v>
      </c>
      <c r="G527" s="128">
        <v>10130</v>
      </c>
      <c r="H527" s="126">
        <v>5.9</v>
      </c>
      <c r="I527" s="126">
        <v>9.3000000000000007</v>
      </c>
      <c r="J527" s="126">
        <v>47.2</v>
      </c>
      <c r="K527" s="126">
        <v>70.100000000000009</v>
      </c>
      <c r="L527" s="126">
        <v>84.8</v>
      </c>
      <c r="M527" s="126">
        <v>1.3</v>
      </c>
      <c r="N527" s="128">
        <v>10120</v>
      </c>
      <c r="O527" s="126">
        <v>9.3000000000000007</v>
      </c>
      <c r="P527" s="126">
        <v>6.5</v>
      </c>
      <c r="Q527" s="126">
        <v>59.5</v>
      </c>
      <c r="R527" s="126">
        <v>75.7</v>
      </c>
      <c r="S527" s="126">
        <v>84.2</v>
      </c>
      <c r="T527" s="126" t="s">
        <v>133</v>
      </c>
      <c r="U527" s="128" t="s">
        <v>133</v>
      </c>
      <c r="V527" s="126" t="s">
        <v>133</v>
      </c>
      <c r="W527" s="126" t="s">
        <v>133</v>
      </c>
      <c r="X527" s="126" t="s">
        <v>133</v>
      </c>
      <c r="Y527" s="126" t="s">
        <v>133</v>
      </c>
      <c r="Z527" s="126" t="s">
        <v>133</v>
      </c>
      <c r="AA527" s="126" t="s">
        <v>133</v>
      </c>
      <c r="AB527" s="128" t="s">
        <v>133</v>
      </c>
      <c r="AC527" s="126" t="s">
        <v>133</v>
      </c>
      <c r="AD527" s="126" t="s">
        <v>133</v>
      </c>
      <c r="AE527" s="126" t="s">
        <v>133</v>
      </c>
      <c r="AF527" s="126" t="s">
        <v>133</v>
      </c>
      <c r="AG527" s="126" t="s">
        <v>133</v>
      </c>
    </row>
    <row r="528" spans="1:33" x14ac:dyDescent="0.25">
      <c r="A528" t="s">
        <v>95</v>
      </c>
      <c r="B528">
        <v>7</v>
      </c>
      <c r="C528" t="s">
        <v>39</v>
      </c>
      <c r="D528" t="s">
        <v>632</v>
      </c>
      <c r="E528" s="128">
        <v>4490</v>
      </c>
      <c r="F528" s="126">
        <v>1.4000000000000001</v>
      </c>
      <c r="G528" s="128">
        <v>4430</v>
      </c>
      <c r="H528" s="126">
        <v>6.7</v>
      </c>
      <c r="I528" s="126">
        <v>8.1</v>
      </c>
      <c r="J528" s="126">
        <v>53.800000000000004</v>
      </c>
      <c r="K528" s="126">
        <v>74</v>
      </c>
      <c r="L528" s="126">
        <v>85.2</v>
      </c>
      <c r="M528" s="126">
        <v>1.6</v>
      </c>
      <c r="N528" s="128">
        <v>4415</v>
      </c>
      <c r="O528" s="126">
        <v>9.8000000000000007</v>
      </c>
      <c r="P528" s="126">
        <v>6.5</v>
      </c>
      <c r="Q528" s="126">
        <v>66.7</v>
      </c>
      <c r="R528" s="126">
        <v>78.100000000000009</v>
      </c>
      <c r="S528" s="126">
        <v>83.8</v>
      </c>
      <c r="T528" s="126" t="s">
        <v>133</v>
      </c>
      <c r="U528" s="128" t="s">
        <v>133</v>
      </c>
      <c r="V528" s="126" t="s">
        <v>133</v>
      </c>
      <c r="W528" s="126" t="s">
        <v>133</v>
      </c>
      <c r="X528" s="126" t="s">
        <v>133</v>
      </c>
      <c r="Y528" s="126" t="s">
        <v>133</v>
      </c>
      <c r="Z528" s="126" t="s">
        <v>133</v>
      </c>
      <c r="AA528" s="126" t="s">
        <v>133</v>
      </c>
      <c r="AB528" s="128" t="s">
        <v>133</v>
      </c>
      <c r="AC528" s="126" t="s">
        <v>133</v>
      </c>
      <c r="AD528" s="126" t="s">
        <v>133</v>
      </c>
      <c r="AE528" s="126" t="s">
        <v>133</v>
      </c>
      <c r="AF528" s="126" t="s">
        <v>133</v>
      </c>
      <c r="AG528" s="126" t="s">
        <v>133</v>
      </c>
    </row>
    <row r="529" spans="1:33" x14ac:dyDescent="0.25">
      <c r="A529" t="s">
        <v>95</v>
      </c>
      <c r="B529">
        <v>8</v>
      </c>
      <c r="C529" t="s">
        <v>39</v>
      </c>
      <c r="D529" t="s">
        <v>633</v>
      </c>
      <c r="E529" s="128">
        <v>9520</v>
      </c>
      <c r="F529" s="126">
        <v>2.2999999999999998</v>
      </c>
      <c r="G529" s="128">
        <v>9295</v>
      </c>
      <c r="H529" s="126">
        <v>8.6000000000000014</v>
      </c>
      <c r="I529" s="126">
        <v>12.7</v>
      </c>
      <c r="J529" s="126">
        <v>65.5</v>
      </c>
      <c r="K529" s="126">
        <v>73.400000000000006</v>
      </c>
      <c r="L529" s="126">
        <v>78.7</v>
      </c>
      <c r="M529" s="126">
        <v>2.7</v>
      </c>
      <c r="N529" s="128">
        <v>9265</v>
      </c>
      <c r="O529" s="126">
        <v>11.8</v>
      </c>
      <c r="P529" s="126">
        <v>9.7000000000000011</v>
      </c>
      <c r="Q529" s="126">
        <v>73.099999999999994</v>
      </c>
      <c r="R529" s="126">
        <v>76.8</v>
      </c>
      <c r="S529" s="126">
        <v>78.5</v>
      </c>
      <c r="T529" s="126" t="s">
        <v>133</v>
      </c>
      <c r="U529" s="128" t="s">
        <v>133</v>
      </c>
      <c r="V529" s="126" t="s">
        <v>133</v>
      </c>
      <c r="W529" s="126" t="s">
        <v>133</v>
      </c>
      <c r="X529" s="126" t="s">
        <v>133</v>
      </c>
      <c r="Y529" s="126" t="s">
        <v>133</v>
      </c>
      <c r="Z529" s="126" t="s">
        <v>133</v>
      </c>
      <c r="AA529" s="126" t="s">
        <v>133</v>
      </c>
      <c r="AB529" s="128" t="s">
        <v>133</v>
      </c>
      <c r="AC529" s="126" t="s">
        <v>133</v>
      </c>
      <c r="AD529" s="126" t="s">
        <v>133</v>
      </c>
      <c r="AE529" s="126" t="s">
        <v>133</v>
      </c>
      <c r="AF529" s="126" t="s">
        <v>133</v>
      </c>
      <c r="AG529" s="126" t="s">
        <v>133</v>
      </c>
    </row>
    <row r="530" spans="1:33" x14ac:dyDescent="0.25">
      <c r="A530" t="s">
        <v>95</v>
      </c>
      <c r="B530">
        <v>9</v>
      </c>
      <c r="C530" t="s">
        <v>39</v>
      </c>
      <c r="D530" t="s">
        <v>634</v>
      </c>
      <c r="E530" s="128">
        <v>11755</v>
      </c>
      <c r="F530" s="126">
        <v>2.1</v>
      </c>
      <c r="G530" s="128">
        <v>11505</v>
      </c>
      <c r="H530" s="126">
        <v>7.9</v>
      </c>
      <c r="I530" s="126">
        <v>9.6</v>
      </c>
      <c r="J530" s="126">
        <v>63.7</v>
      </c>
      <c r="K530" s="126">
        <v>74.900000000000006</v>
      </c>
      <c r="L530" s="126">
        <v>82.4</v>
      </c>
      <c r="M530" s="126">
        <v>2.5</v>
      </c>
      <c r="N530" s="128">
        <v>11465</v>
      </c>
      <c r="O530" s="126">
        <v>12.1</v>
      </c>
      <c r="P530" s="126">
        <v>7.2000000000000011</v>
      </c>
      <c r="Q530" s="126">
        <v>69.100000000000009</v>
      </c>
      <c r="R530" s="126">
        <v>77.2</v>
      </c>
      <c r="S530" s="126">
        <v>80.7</v>
      </c>
      <c r="T530" s="126" t="s">
        <v>133</v>
      </c>
      <c r="U530" s="128" t="s">
        <v>133</v>
      </c>
      <c r="V530" s="126" t="s">
        <v>133</v>
      </c>
      <c r="W530" s="126" t="s">
        <v>133</v>
      </c>
      <c r="X530" s="126" t="s">
        <v>133</v>
      </c>
      <c r="Y530" s="126" t="s">
        <v>133</v>
      </c>
      <c r="Z530" s="126" t="s">
        <v>133</v>
      </c>
      <c r="AA530" s="126" t="s">
        <v>133</v>
      </c>
      <c r="AB530" s="128" t="s">
        <v>133</v>
      </c>
      <c r="AC530" s="126" t="s">
        <v>133</v>
      </c>
      <c r="AD530" s="126" t="s">
        <v>133</v>
      </c>
      <c r="AE530" s="126" t="s">
        <v>133</v>
      </c>
      <c r="AF530" s="126" t="s">
        <v>133</v>
      </c>
      <c r="AG530" s="126" t="s">
        <v>133</v>
      </c>
    </row>
    <row r="531" spans="1:33" x14ac:dyDescent="0.25">
      <c r="A531" t="s">
        <v>95</v>
      </c>
      <c r="B531" t="s">
        <v>28</v>
      </c>
      <c r="C531" t="s">
        <v>39</v>
      </c>
      <c r="D531" t="s">
        <v>635</v>
      </c>
      <c r="E531" s="128">
        <v>7115</v>
      </c>
      <c r="F531" s="126">
        <v>2.2999999999999998</v>
      </c>
      <c r="G531" s="128">
        <v>6955</v>
      </c>
      <c r="H531" s="126">
        <v>7.5</v>
      </c>
      <c r="I531" s="126">
        <v>10.200000000000001</v>
      </c>
      <c r="J531" s="126">
        <v>60.3</v>
      </c>
      <c r="K531" s="126">
        <v>72.8</v>
      </c>
      <c r="L531" s="126">
        <v>82.300000000000011</v>
      </c>
      <c r="M531" s="126">
        <v>2.4</v>
      </c>
      <c r="N531" s="128">
        <v>6945</v>
      </c>
      <c r="O531" s="126">
        <v>10.9</v>
      </c>
      <c r="P531" s="126">
        <v>7.0000000000000009</v>
      </c>
      <c r="Q531" s="126">
        <v>63.4</v>
      </c>
      <c r="R531" s="126">
        <v>75.2</v>
      </c>
      <c r="S531" s="126">
        <v>82.100000000000009</v>
      </c>
      <c r="T531" s="126" t="s">
        <v>133</v>
      </c>
      <c r="U531" s="128" t="s">
        <v>133</v>
      </c>
      <c r="V531" s="126" t="s">
        <v>133</v>
      </c>
      <c r="W531" s="126" t="s">
        <v>133</v>
      </c>
      <c r="X531" s="126" t="s">
        <v>133</v>
      </c>
      <c r="Y531" s="126" t="s">
        <v>133</v>
      </c>
      <c r="Z531" s="126" t="s">
        <v>133</v>
      </c>
      <c r="AA531" s="126" t="s">
        <v>133</v>
      </c>
      <c r="AB531" s="128" t="s">
        <v>133</v>
      </c>
      <c r="AC531" s="126" t="s">
        <v>133</v>
      </c>
      <c r="AD531" s="126" t="s">
        <v>133</v>
      </c>
      <c r="AE531" s="126" t="s">
        <v>133</v>
      </c>
      <c r="AF531" s="126" t="s">
        <v>133</v>
      </c>
      <c r="AG531" s="126" t="s">
        <v>133</v>
      </c>
    </row>
    <row r="532" spans="1:33" x14ac:dyDescent="0.25">
      <c r="A532" t="s">
        <v>95</v>
      </c>
      <c r="B532" t="s">
        <v>29</v>
      </c>
      <c r="C532" t="s">
        <v>39</v>
      </c>
      <c r="D532" t="s">
        <v>636</v>
      </c>
      <c r="E532" s="128">
        <v>21715</v>
      </c>
      <c r="F532" s="126">
        <v>2.2999999999999998</v>
      </c>
      <c r="G532" s="128">
        <v>21205</v>
      </c>
      <c r="H532" s="126">
        <v>6.8000000000000007</v>
      </c>
      <c r="I532" s="126">
        <v>10.8</v>
      </c>
      <c r="J532" s="126">
        <v>57.8</v>
      </c>
      <c r="K532" s="126">
        <v>74.599999999999994</v>
      </c>
      <c r="L532" s="126">
        <v>82.4</v>
      </c>
      <c r="M532" s="126">
        <v>2.6</v>
      </c>
      <c r="N532" s="128">
        <v>21160</v>
      </c>
      <c r="O532" s="126">
        <v>9.8000000000000007</v>
      </c>
      <c r="P532" s="126">
        <v>8.3000000000000007</v>
      </c>
      <c r="Q532" s="126">
        <v>65.400000000000006</v>
      </c>
      <c r="R532" s="126">
        <v>77.900000000000006</v>
      </c>
      <c r="S532" s="126">
        <v>81.900000000000006</v>
      </c>
      <c r="T532" s="126" t="s">
        <v>133</v>
      </c>
      <c r="U532" s="128" t="s">
        <v>133</v>
      </c>
      <c r="V532" s="126" t="s">
        <v>133</v>
      </c>
      <c r="W532" s="126" t="s">
        <v>133</v>
      </c>
      <c r="X532" s="126" t="s">
        <v>133</v>
      </c>
      <c r="Y532" s="126" t="s">
        <v>133</v>
      </c>
      <c r="Z532" s="126" t="s">
        <v>133</v>
      </c>
      <c r="AA532" s="126" t="s">
        <v>133</v>
      </c>
      <c r="AB532" s="128" t="s">
        <v>133</v>
      </c>
      <c r="AC532" s="126" t="s">
        <v>133</v>
      </c>
      <c r="AD532" s="126" t="s">
        <v>133</v>
      </c>
      <c r="AE532" s="126" t="s">
        <v>133</v>
      </c>
      <c r="AF532" s="126" t="s">
        <v>133</v>
      </c>
      <c r="AG532" s="126" t="s">
        <v>133</v>
      </c>
    </row>
    <row r="533" spans="1:33" x14ac:dyDescent="0.25">
      <c r="A533" t="s">
        <v>95</v>
      </c>
      <c r="B533" t="s">
        <v>30</v>
      </c>
      <c r="C533" t="s">
        <v>39</v>
      </c>
      <c r="D533" t="s">
        <v>637</v>
      </c>
      <c r="E533" s="128">
        <v>11095</v>
      </c>
      <c r="F533" s="126">
        <v>2</v>
      </c>
      <c r="G533" s="128">
        <v>10875</v>
      </c>
      <c r="H533" s="126">
        <v>7.3</v>
      </c>
      <c r="I533" s="126">
        <v>14.6</v>
      </c>
      <c r="J533" s="126">
        <v>52.900000000000006</v>
      </c>
      <c r="K533" s="126">
        <v>68.7</v>
      </c>
      <c r="L533" s="126">
        <v>78.100000000000009</v>
      </c>
      <c r="M533" s="126">
        <v>2.4</v>
      </c>
      <c r="N533" s="128">
        <v>10835</v>
      </c>
      <c r="O533" s="126">
        <v>11</v>
      </c>
      <c r="P533" s="126">
        <v>10.4</v>
      </c>
      <c r="Q533" s="126">
        <v>68.100000000000009</v>
      </c>
      <c r="R533" s="126">
        <v>75.5</v>
      </c>
      <c r="S533" s="126">
        <v>78.600000000000009</v>
      </c>
      <c r="T533" s="126" t="s">
        <v>133</v>
      </c>
      <c r="U533" s="128" t="s">
        <v>133</v>
      </c>
      <c r="V533" s="126" t="s">
        <v>133</v>
      </c>
      <c r="W533" s="126" t="s">
        <v>133</v>
      </c>
      <c r="X533" s="126" t="s">
        <v>133</v>
      </c>
      <c r="Y533" s="126" t="s">
        <v>133</v>
      </c>
      <c r="Z533" s="126" t="s">
        <v>133</v>
      </c>
      <c r="AA533" s="126" t="s">
        <v>133</v>
      </c>
      <c r="AB533" s="128" t="s">
        <v>133</v>
      </c>
      <c r="AC533" s="126" t="s">
        <v>133</v>
      </c>
      <c r="AD533" s="126" t="s">
        <v>133</v>
      </c>
      <c r="AE533" s="126" t="s">
        <v>133</v>
      </c>
      <c r="AF533" s="126" t="s">
        <v>133</v>
      </c>
      <c r="AG533" s="126" t="s">
        <v>133</v>
      </c>
    </row>
    <row r="534" spans="1:33" x14ac:dyDescent="0.25">
      <c r="A534" t="s">
        <v>95</v>
      </c>
      <c r="B534" t="s">
        <v>31</v>
      </c>
      <c r="C534" t="s">
        <v>39</v>
      </c>
      <c r="D534" t="s">
        <v>638</v>
      </c>
      <c r="E534" s="128">
        <v>28145</v>
      </c>
      <c r="F534" s="126">
        <v>2.8000000000000003</v>
      </c>
      <c r="G534" s="128">
        <v>27350</v>
      </c>
      <c r="H534" s="126">
        <v>8.3000000000000007</v>
      </c>
      <c r="I534" s="126">
        <v>12</v>
      </c>
      <c r="J534" s="126">
        <v>68.800000000000011</v>
      </c>
      <c r="K534" s="126">
        <v>75.599999999999994</v>
      </c>
      <c r="L534" s="126">
        <v>79.800000000000011</v>
      </c>
      <c r="M534" s="126">
        <v>3.2</v>
      </c>
      <c r="N534" s="128">
        <v>27255</v>
      </c>
      <c r="O534" s="126">
        <v>12.4</v>
      </c>
      <c r="P534" s="126">
        <v>8.9</v>
      </c>
      <c r="Q534" s="126">
        <v>73.2</v>
      </c>
      <c r="R534" s="126">
        <v>77.100000000000009</v>
      </c>
      <c r="S534" s="126">
        <v>78.7</v>
      </c>
      <c r="T534" s="126" t="s">
        <v>133</v>
      </c>
      <c r="U534" s="128" t="s">
        <v>133</v>
      </c>
      <c r="V534" s="126" t="s">
        <v>133</v>
      </c>
      <c r="W534" s="126" t="s">
        <v>133</v>
      </c>
      <c r="X534" s="126" t="s">
        <v>133</v>
      </c>
      <c r="Y534" s="126" t="s">
        <v>133</v>
      </c>
      <c r="Z534" s="126" t="s">
        <v>133</v>
      </c>
      <c r="AA534" s="126" t="s">
        <v>133</v>
      </c>
      <c r="AB534" s="128" t="s">
        <v>133</v>
      </c>
      <c r="AC534" s="126" t="s">
        <v>133</v>
      </c>
      <c r="AD534" s="126" t="s">
        <v>133</v>
      </c>
      <c r="AE534" s="126" t="s">
        <v>133</v>
      </c>
      <c r="AF534" s="126" t="s">
        <v>133</v>
      </c>
      <c r="AG534" s="126" t="s">
        <v>133</v>
      </c>
    </row>
    <row r="535" spans="1:33" x14ac:dyDescent="0.25">
      <c r="A535" t="s">
        <v>95</v>
      </c>
      <c r="B535" t="s">
        <v>32</v>
      </c>
      <c r="C535" t="s">
        <v>39</v>
      </c>
      <c r="D535" t="s">
        <v>639</v>
      </c>
      <c r="E535" s="128">
        <v>7765</v>
      </c>
      <c r="F535" s="126">
        <v>1.7000000000000002</v>
      </c>
      <c r="G535" s="128">
        <v>7630</v>
      </c>
      <c r="H535" s="126">
        <v>6.5</v>
      </c>
      <c r="I535" s="126">
        <v>16.100000000000001</v>
      </c>
      <c r="J535" s="126">
        <v>67.900000000000006</v>
      </c>
      <c r="K535" s="126">
        <v>73.7</v>
      </c>
      <c r="L535" s="126">
        <v>77.400000000000006</v>
      </c>
      <c r="M535" s="126">
        <v>1.9</v>
      </c>
      <c r="N535" s="128">
        <v>7620</v>
      </c>
      <c r="O535" s="126">
        <v>11.3</v>
      </c>
      <c r="P535" s="126">
        <v>11.9</v>
      </c>
      <c r="Q535" s="126">
        <v>71.2</v>
      </c>
      <c r="R535" s="126">
        <v>75.099999999999994</v>
      </c>
      <c r="S535" s="126">
        <v>76.8</v>
      </c>
      <c r="T535" s="126" t="s">
        <v>133</v>
      </c>
      <c r="U535" s="128" t="s">
        <v>133</v>
      </c>
      <c r="V535" s="126" t="s">
        <v>133</v>
      </c>
      <c r="W535" s="126" t="s">
        <v>133</v>
      </c>
      <c r="X535" s="126" t="s">
        <v>133</v>
      </c>
      <c r="Y535" s="126" t="s">
        <v>133</v>
      </c>
      <c r="Z535" s="126" t="s">
        <v>133</v>
      </c>
      <c r="AA535" s="126" t="s">
        <v>133</v>
      </c>
      <c r="AB535" s="128" t="s">
        <v>133</v>
      </c>
      <c r="AC535" s="126" t="s">
        <v>133</v>
      </c>
      <c r="AD535" s="126" t="s">
        <v>133</v>
      </c>
      <c r="AE535" s="126" t="s">
        <v>133</v>
      </c>
      <c r="AF535" s="126" t="s">
        <v>133</v>
      </c>
      <c r="AG535" s="126" t="s">
        <v>133</v>
      </c>
    </row>
    <row r="536" spans="1:33" x14ac:dyDescent="0.25">
      <c r="A536" t="s">
        <v>95</v>
      </c>
      <c r="B536" t="s">
        <v>27</v>
      </c>
      <c r="C536" t="s">
        <v>39</v>
      </c>
      <c r="D536" t="s">
        <v>640</v>
      </c>
      <c r="E536" s="128">
        <v>16295</v>
      </c>
      <c r="F536" s="126">
        <v>1.6</v>
      </c>
      <c r="G536" s="128">
        <v>16040</v>
      </c>
      <c r="H536" s="126">
        <v>8.7000000000000011</v>
      </c>
      <c r="I536" s="126">
        <v>12</v>
      </c>
      <c r="J536" s="126">
        <v>49.6</v>
      </c>
      <c r="K536" s="126">
        <v>67.7</v>
      </c>
      <c r="L536" s="126">
        <v>79.3</v>
      </c>
      <c r="M536" s="126">
        <v>1.8000000000000003</v>
      </c>
      <c r="N536" s="128">
        <v>15990</v>
      </c>
      <c r="O536" s="126">
        <v>12.5</v>
      </c>
      <c r="P536" s="126">
        <v>9.1999999999999993</v>
      </c>
      <c r="Q536" s="126">
        <v>62.8</v>
      </c>
      <c r="R536" s="126">
        <v>73.5</v>
      </c>
      <c r="S536" s="126">
        <v>78.400000000000006</v>
      </c>
      <c r="T536" s="126" t="s">
        <v>133</v>
      </c>
      <c r="U536" s="128" t="s">
        <v>133</v>
      </c>
      <c r="V536" s="126" t="s">
        <v>133</v>
      </c>
      <c r="W536" s="126" t="s">
        <v>133</v>
      </c>
      <c r="X536" s="126" t="s">
        <v>133</v>
      </c>
      <c r="Y536" s="126" t="s">
        <v>133</v>
      </c>
      <c r="Z536" s="126" t="s">
        <v>133</v>
      </c>
      <c r="AA536" s="126" t="s">
        <v>133</v>
      </c>
      <c r="AB536" s="128" t="s">
        <v>133</v>
      </c>
      <c r="AC536" s="126" t="s">
        <v>133</v>
      </c>
      <c r="AD536" s="126" t="s">
        <v>133</v>
      </c>
      <c r="AE536" s="126" t="s">
        <v>133</v>
      </c>
      <c r="AF536" s="126" t="s">
        <v>133</v>
      </c>
      <c r="AG536" s="126" t="s">
        <v>133</v>
      </c>
    </row>
    <row r="537" spans="1:33" x14ac:dyDescent="0.25">
      <c r="A537" t="s">
        <v>95</v>
      </c>
      <c r="B537" t="s">
        <v>33</v>
      </c>
      <c r="C537" t="s">
        <v>39</v>
      </c>
      <c r="D537" t="s">
        <v>641</v>
      </c>
      <c r="E537" s="128">
        <v>13170</v>
      </c>
      <c r="F537" s="126">
        <v>1.5</v>
      </c>
      <c r="G537" s="128">
        <v>12970</v>
      </c>
      <c r="H537" s="126">
        <v>7.7</v>
      </c>
      <c r="I537" s="126">
        <v>12</v>
      </c>
      <c r="J537" s="126">
        <v>47.900000000000006</v>
      </c>
      <c r="K537" s="126">
        <v>67</v>
      </c>
      <c r="L537" s="126">
        <v>80.300000000000011</v>
      </c>
      <c r="M537" s="126">
        <v>1.7000000000000002</v>
      </c>
      <c r="N537" s="128">
        <v>12945</v>
      </c>
      <c r="O537" s="126">
        <v>11.3</v>
      </c>
      <c r="P537" s="126">
        <v>9</v>
      </c>
      <c r="Q537" s="126">
        <v>63</v>
      </c>
      <c r="R537" s="126">
        <v>74.099999999999994</v>
      </c>
      <c r="S537" s="126">
        <v>79.7</v>
      </c>
      <c r="T537" s="126" t="s">
        <v>133</v>
      </c>
      <c r="U537" s="128" t="s">
        <v>133</v>
      </c>
      <c r="V537" s="126" t="s">
        <v>133</v>
      </c>
      <c r="W537" s="126" t="s">
        <v>133</v>
      </c>
      <c r="X537" s="126" t="s">
        <v>133</v>
      </c>
      <c r="Y537" s="126" t="s">
        <v>133</v>
      </c>
      <c r="Z537" s="126" t="s">
        <v>133</v>
      </c>
      <c r="AA537" s="126" t="s">
        <v>133</v>
      </c>
      <c r="AB537" s="128" t="s">
        <v>133</v>
      </c>
      <c r="AC537" s="126" t="s">
        <v>133</v>
      </c>
      <c r="AD537" s="126" t="s">
        <v>133</v>
      </c>
      <c r="AE537" s="126" t="s">
        <v>133</v>
      </c>
      <c r="AF537" s="126" t="s">
        <v>133</v>
      </c>
      <c r="AG537" s="126" t="s">
        <v>133</v>
      </c>
    </row>
    <row r="538" spans="1:33" x14ac:dyDescent="0.25">
      <c r="A538" t="s">
        <v>95</v>
      </c>
      <c r="B538" t="s">
        <v>34</v>
      </c>
      <c r="C538" t="s">
        <v>39</v>
      </c>
      <c r="D538" t="s">
        <v>642</v>
      </c>
      <c r="E538" s="128">
        <v>28795</v>
      </c>
      <c r="F538" s="126">
        <v>2.1999999999999997</v>
      </c>
      <c r="G538" s="128">
        <v>28170</v>
      </c>
      <c r="H538" s="126">
        <v>8.7999999999999989</v>
      </c>
      <c r="I538" s="126">
        <v>16.7</v>
      </c>
      <c r="J538" s="126">
        <v>62</v>
      </c>
      <c r="K538" s="126">
        <v>69.800000000000011</v>
      </c>
      <c r="L538" s="126">
        <v>74.5</v>
      </c>
      <c r="M538" s="126">
        <v>2.2999999999999998</v>
      </c>
      <c r="N538" s="128">
        <v>28125</v>
      </c>
      <c r="O538" s="126">
        <v>13.700000000000001</v>
      </c>
      <c r="P538" s="126">
        <v>12.1</v>
      </c>
      <c r="Q538" s="126">
        <v>66.400000000000006</v>
      </c>
      <c r="R538" s="126">
        <v>71.7</v>
      </c>
      <c r="S538" s="126">
        <v>74.2</v>
      </c>
      <c r="T538" s="126" t="s">
        <v>133</v>
      </c>
      <c r="U538" s="128" t="s">
        <v>133</v>
      </c>
      <c r="V538" s="126" t="s">
        <v>133</v>
      </c>
      <c r="W538" s="126" t="s">
        <v>133</v>
      </c>
      <c r="X538" s="126" t="s">
        <v>133</v>
      </c>
      <c r="Y538" s="126" t="s">
        <v>133</v>
      </c>
      <c r="Z538" s="126" t="s">
        <v>133</v>
      </c>
      <c r="AA538" s="126" t="s">
        <v>133</v>
      </c>
      <c r="AB538" s="128" t="s">
        <v>133</v>
      </c>
      <c r="AC538" s="126" t="s">
        <v>133</v>
      </c>
      <c r="AD538" s="126" t="s">
        <v>133</v>
      </c>
      <c r="AE538" s="126" t="s">
        <v>133</v>
      </c>
      <c r="AF538" s="126" t="s">
        <v>133</v>
      </c>
      <c r="AG538" s="126" t="s">
        <v>133</v>
      </c>
    </row>
    <row r="539" spans="1:33" x14ac:dyDescent="0.25">
      <c r="A539" t="s">
        <v>95</v>
      </c>
      <c r="B539" t="s">
        <v>35</v>
      </c>
      <c r="C539" t="s">
        <v>39</v>
      </c>
      <c r="D539" t="s">
        <v>643</v>
      </c>
      <c r="E539" s="128">
        <v>12625</v>
      </c>
      <c r="F539" s="126">
        <v>2.8000000000000003</v>
      </c>
      <c r="G539" s="128">
        <v>12270</v>
      </c>
      <c r="H539" s="126">
        <v>6.5</v>
      </c>
      <c r="I539" s="126">
        <v>6.6000000000000005</v>
      </c>
      <c r="J539" s="126">
        <v>66.8</v>
      </c>
      <c r="K539" s="126">
        <v>82.100000000000009</v>
      </c>
      <c r="L539" s="126">
        <v>86.9</v>
      </c>
      <c r="M539" s="126">
        <v>3.1</v>
      </c>
      <c r="N539" s="128">
        <v>12240</v>
      </c>
      <c r="O539" s="126">
        <v>10.7</v>
      </c>
      <c r="P539" s="126">
        <v>5.7</v>
      </c>
      <c r="Q539" s="126">
        <v>73.7</v>
      </c>
      <c r="R539" s="126">
        <v>81.5</v>
      </c>
      <c r="S539" s="126">
        <v>83.6</v>
      </c>
      <c r="T539" s="126" t="s">
        <v>133</v>
      </c>
      <c r="U539" s="128" t="s">
        <v>133</v>
      </c>
      <c r="V539" s="126" t="s">
        <v>133</v>
      </c>
      <c r="W539" s="126" t="s">
        <v>133</v>
      </c>
      <c r="X539" s="126" t="s">
        <v>133</v>
      </c>
      <c r="Y539" s="126" t="s">
        <v>133</v>
      </c>
      <c r="Z539" s="126" t="s">
        <v>133</v>
      </c>
      <c r="AA539" s="126" t="s">
        <v>133</v>
      </c>
      <c r="AB539" s="128" t="s">
        <v>133</v>
      </c>
      <c r="AC539" s="126" t="s">
        <v>133</v>
      </c>
      <c r="AD539" s="126" t="s">
        <v>133</v>
      </c>
      <c r="AE539" s="126" t="s">
        <v>133</v>
      </c>
      <c r="AF539" s="126" t="s">
        <v>133</v>
      </c>
      <c r="AG539" s="126" t="s">
        <v>133</v>
      </c>
    </row>
    <row r="540" spans="1:33" x14ac:dyDescent="0.25">
      <c r="A540" t="s">
        <v>95</v>
      </c>
      <c r="B540" t="s">
        <v>36</v>
      </c>
      <c r="C540" t="s">
        <v>39</v>
      </c>
      <c r="D540" t="s">
        <v>644</v>
      </c>
      <c r="E540" s="128">
        <v>4645</v>
      </c>
      <c r="F540" s="126">
        <v>3.8</v>
      </c>
      <c r="G540" s="128">
        <v>4465</v>
      </c>
      <c r="H540" s="126">
        <v>10.8</v>
      </c>
      <c r="I540" s="126">
        <v>6.9</v>
      </c>
      <c r="J540" s="126">
        <v>45.1</v>
      </c>
      <c r="K540" s="126">
        <v>69.2</v>
      </c>
      <c r="L540" s="126">
        <v>82.300000000000011</v>
      </c>
      <c r="M540" s="126">
        <v>4.8</v>
      </c>
      <c r="N540" s="128">
        <v>4420</v>
      </c>
      <c r="O540" s="126">
        <v>16</v>
      </c>
      <c r="P540" s="126">
        <v>7.3999999999999995</v>
      </c>
      <c r="Q540" s="126">
        <v>58.9</v>
      </c>
      <c r="R540" s="126">
        <v>71.2</v>
      </c>
      <c r="S540" s="126">
        <v>76.7</v>
      </c>
      <c r="T540" s="126" t="s">
        <v>133</v>
      </c>
      <c r="U540" s="128" t="s">
        <v>133</v>
      </c>
      <c r="V540" s="126" t="s">
        <v>133</v>
      </c>
      <c r="W540" s="126" t="s">
        <v>133</v>
      </c>
      <c r="X540" s="126" t="s">
        <v>133</v>
      </c>
      <c r="Y540" s="126" t="s">
        <v>133</v>
      </c>
      <c r="Z540" s="126" t="s">
        <v>133</v>
      </c>
      <c r="AA540" s="126" t="s">
        <v>133</v>
      </c>
      <c r="AB540" s="128" t="s">
        <v>133</v>
      </c>
      <c r="AC540" s="126" t="s">
        <v>133</v>
      </c>
      <c r="AD540" s="126" t="s">
        <v>133</v>
      </c>
      <c r="AE540" s="126" t="s">
        <v>133</v>
      </c>
      <c r="AF540" s="126" t="s">
        <v>133</v>
      </c>
      <c r="AG540" s="126" t="s">
        <v>133</v>
      </c>
    </row>
    <row r="541" spans="1:33" x14ac:dyDescent="0.25">
      <c r="A541" t="s">
        <v>95</v>
      </c>
      <c r="B541" t="s">
        <v>37</v>
      </c>
      <c r="C541" t="s">
        <v>39</v>
      </c>
      <c r="D541" t="s">
        <v>645</v>
      </c>
      <c r="E541" s="128">
        <v>4085</v>
      </c>
      <c r="F541" s="126">
        <v>1.8000000000000003</v>
      </c>
      <c r="G541" s="128">
        <v>4015</v>
      </c>
      <c r="H541" s="126">
        <v>8.7000000000000011</v>
      </c>
      <c r="I541" s="126">
        <v>10.200000000000001</v>
      </c>
      <c r="J541" s="126">
        <v>61.8</v>
      </c>
      <c r="K541" s="126">
        <v>72.599999999999994</v>
      </c>
      <c r="L541" s="126">
        <v>81.100000000000009</v>
      </c>
      <c r="M541" s="126">
        <v>2.1</v>
      </c>
      <c r="N541" s="128">
        <v>4005</v>
      </c>
      <c r="O541" s="126">
        <v>11.600000000000001</v>
      </c>
      <c r="P541" s="126">
        <v>8.3000000000000007</v>
      </c>
      <c r="Q541" s="126">
        <v>73</v>
      </c>
      <c r="R541" s="126">
        <v>77.400000000000006</v>
      </c>
      <c r="S541" s="126">
        <v>80.100000000000009</v>
      </c>
      <c r="T541" s="126" t="s">
        <v>133</v>
      </c>
      <c r="U541" s="128" t="s">
        <v>133</v>
      </c>
      <c r="V541" s="126" t="s">
        <v>133</v>
      </c>
      <c r="W541" s="126" t="s">
        <v>133</v>
      </c>
      <c r="X541" s="126" t="s">
        <v>133</v>
      </c>
      <c r="Y541" s="126" t="s">
        <v>133</v>
      </c>
      <c r="Z541" s="126" t="s">
        <v>133</v>
      </c>
      <c r="AA541" s="126" t="s">
        <v>133</v>
      </c>
      <c r="AB541" s="128" t="s">
        <v>133</v>
      </c>
      <c r="AC541" s="126" t="s">
        <v>133</v>
      </c>
      <c r="AD541" s="126" t="s">
        <v>133</v>
      </c>
      <c r="AE541" s="126" t="s">
        <v>133</v>
      </c>
      <c r="AF541" s="126" t="s">
        <v>133</v>
      </c>
      <c r="AG541" s="126" t="s">
        <v>133</v>
      </c>
    </row>
    <row r="542" spans="1:33" x14ac:dyDescent="0.25">
      <c r="A542" t="s">
        <v>94</v>
      </c>
      <c r="B542">
        <v>1</v>
      </c>
      <c r="C542" t="s">
        <v>39</v>
      </c>
      <c r="D542" t="s">
        <v>646</v>
      </c>
      <c r="E542" s="128">
        <v>7105</v>
      </c>
      <c r="F542" s="126">
        <v>1.4000000000000001</v>
      </c>
      <c r="G542" s="128">
        <v>7005</v>
      </c>
      <c r="H542" s="126">
        <v>3.8</v>
      </c>
      <c r="I542" s="126">
        <v>9.5</v>
      </c>
      <c r="J542" s="126">
        <v>69</v>
      </c>
      <c r="K542" s="126">
        <v>77.600000000000009</v>
      </c>
      <c r="L542" s="126">
        <v>86.6</v>
      </c>
      <c r="M542" s="126">
        <v>1.5</v>
      </c>
      <c r="N542" s="128">
        <v>7000</v>
      </c>
      <c r="O542" s="126">
        <v>12</v>
      </c>
      <c r="P542" s="126">
        <v>11.4</v>
      </c>
      <c r="Q542" s="126">
        <v>59.4</v>
      </c>
      <c r="R542" s="126">
        <v>72.899999999999991</v>
      </c>
      <c r="S542" s="126">
        <v>76.599999999999994</v>
      </c>
      <c r="T542" s="126" t="s">
        <v>133</v>
      </c>
      <c r="U542" s="128" t="s">
        <v>133</v>
      </c>
      <c r="V542" s="126" t="s">
        <v>133</v>
      </c>
      <c r="W542" s="126" t="s">
        <v>133</v>
      </c>
      <c r="X542" s="126" t="s">
        <v>133</v>
      </c>
      <c r="Y542" s="126" t="s">
        <v>133</v>
      </c>
      <c r="Z542" s="126" t="s">
        <v>133</v>
      </c>
      <c r="AA542" s="126" t="s">
        <v>133</v>
      </c>
      <c r="AB542" s="128" t="s">
        <v>133</v>
      </c>
      <c r="AC542" s="126" t="s">
        <v>133</v>
      </c>
      <c r="AD542" s="126" t="s">
        <v>133</v>
      </c>
      <c r="AE542" s="126" t="s">
        <v>133</v>
      </c>
      <c r="AF542" s="126" t="s">
        <v>133</v>
      </c>
      <c r="AG542" s="126" t="s">
        <v>133</v>
      </c>
    </row>
    <row r="543" spans="1:33" x14ac:dyDescent="0.25">
      <c r="A543" t="s">
        <v>94</v>
      </c>
      <c r="B543">
        <v>2</v>
      </c>
      <c r="C543" t="s">
        <v>39</v>
      </c>
      <c r="D543" t="s">
        <v>647</v>
      </c>
      <c r="E543" s="128">
        <v>23775</v>
      </c>
      <c r="F543" s="126">
        <v>4.8</v>
      </c>
      <c r="G543" s="128">
        <v>22625</v>
      </c>
      <c r="H543" s="126">
        <v>7.8</v>
      </c>
      <c r="I543" s="126">
        <v>7.5</v>
      </c>
      <c r="J543" s="126">
        <v>55.500000000000007</v>
      </c>
      <c r="K543" s="126">
        <v>75.7</v>
      </c>
      <c r="L543" s="126">
        <v>84.7</v>
      </c>
      <c r="M543" s="126">
        <v>5</v>
      </c>
      <c r="N543" s="128">
        <v>22575</v>
      </c>
      <c r="O543" s="126">
        <v>10.7</v>
      </c>
      <c r="P543" s="126">
        <v>6.4</v>
      </c>
      <c r="Q543" s="126">
        <v>55.300000000000004</v>
      </c>
      <c r="R543" s="126">
        <v>76.5</v>
      </c>
      <c r="S543" s="126">
        <v>82.9</v>
      </c>
      <c r="T543" s="126" t="s">
        <v>133</v>
      </c>
      <c r="U543" s="128" t="s">
        <v>133</v>
      </c>
      <c r="V543" s="126" t="s">
        <v>133</v>
      </c>
      <c r="W543" s="126" t="s">
        <v>133</v>
      </c>
      <c r="X543" s="126" t="s">
        <v>133</v>
      </c>
      <c r="Y543" s="126" t="s">
        <v>133</v>
      </c>
      <c r="Z543" s="126" t="s">
        <v>133</v>
      </c>
      <c r="AA543" s="126" t="s">
        <v>133</v>
      </c>
      <c r="AB543" s="128" t="s">
        <v>133</v>
      </c>
      <c r="AC543" s="126" t="s">
        <v>133</v>
      </c>
      <c r="AD543" s="126" t="s">
        <v>133</v>
      </c>
      <c r="AE543" s="126" t="s">
        <v>133</v>
      </c>
      <c r="AF543" s="126" t="s">
        <v>133</v>
      </c>
      <c r="AG543" s="126" t="s">
        <v>133</v>
      </c>
    </row>
    <row r="544" spans="1:33" x14ac:dyDescent="0.25">
      <c r="A544" t="s">
        <v>94</v>
      </c>
      <c r="B544">
        <v>3</v>
      </c>
      <c r="C544" t="s">
        <v>39</v>
      </c>
      <c r="D544" t="s">
        <v>648</v>
      </c>
      <c r="E544" s="128">
        <v>25625</v>
      </c>
      <c r="F544" s="126">
        <v>2.6</v>
      </c>
      <c r="G544" s="128">
        <v>24955</v>
      </c>
      <c r="H544" s="126">
        <v>5.8000000000000007</v>
      </c>
      <c r="I544" s="126">
        <v>10.6</v>
      </c>
      <c r="J544" s="126">
        <v>51.9</v>
      </c>
      <c r="K544" s="126">
        <v>71.899999999999991</v>
      </c>
      <c r="L544" s="126">
        <v>83.7</v>
      </c>
      <c r="M544" s="126">
        <v>2.8000000000000003</v>
      </c>
      <c r="N544" s="128">
        <v>24900</v>
      </c>
      <c r="O544" s="126">
        <v>9.5</v>
      </c>
      <c r="P544" s="126">
        <v>8.7999999999999989</v>
      </c>
      <c r="Q544" s="126">
        <v>58.8</v>
      </c>
      <c r="R544" s="126">
        <v>74.099999999999994</v>
      </c>
      <c r="S544" s="126">
        <v>81.800000000000011</v>
      </c>
      <c r="T544" s="126" t="s">
        <v>133</v>
      </c>
      <c r="U544" s="128" t="s">
        <v>133</v>
      </c>
      <c r="V544" s="126" t="s">
        <v>133</v>
      </c>
      <c r="W544" s="126" t="s">
        <v>133</v>
      </c>
      <c r="X544" s="126" t="s">
        <v>133</v>
      </c>
      <c r="Y544" s="126" t="s">
        <v>133</v>
      </c>
      <c r="Z544" s="126" t="s">
        <v>133</v>
      </c>
      <c r="AA544" s="126" t="s">
        <v>133</v>
      </c>
      <c r="AB544" s="128" t="s">
        <v>133</v>
      </c>
      <c r="AC544" s="126" t="s">
        <v>133</v>
      </c>
      <c r="AD544" s="126" t="s">
        <v>133</v>
      </c>
      <c r="AE544" s="126" t="s">
        <v>133</v>
      </c>
      <c r="AF544" s="126" t="s">
        <v>133</v>
      </c>
      <c r="AG544" s="126" t="s">
        <v>133</v>
      </c>
    </row>
    <row r="545" spans="1:33" x14ac:dyDescent="0.25">
      <c r="A545" t="s">
        <v>94</v>
      </c>
      <c r="B545">
        <v>4</v>
      </c>
      <c r="C545" t="s">
        <v>39</v>
      </c>
      <c r="D545" t="s">
        <v>649</v>
      </c>
      <c r="E545" s="128">
        <v>595</v>
      </c>
      <c r="F545" s="126">
        <v>2.7</v>
      </c>
      <c r="G545" s="128">
        <v>580</v>
      </c>
      <c r="H545" s="126">
        <v>6.1</v>
      </c>
      <c r="I545" s="126">
        <v>9.7000000000000011</v>
      </c>
      <c r="J545" s="126">
        <v>76.3</v>
      </c>
      <c r="K545" s="126">
        <v>80.400000000000006</v>
      </c>
      <c r="L545" s="126">
        <v>84.3</v>
      </c>
      <c r="M545" s="126">
        <v>2.5</v>
      </c>
      <c r="N545" s="128">
        <v>580</v>
      </c>
      <c r="O545" s="126">
        <v>10.200000000000001</v>
      </c>
      <c r="P545" s="126">
        <v>8.7999999999999989</v>
      </c>
      <c r="Q545" s="126">
        <v>66.3</v>
      </c>
      <c r="R545" s="126">
        <v>77.400000000000006</v>
      </c>
      <c r="S545" s="126">
        <v>81</v>
      </c>
      <c r="T545" s="126" t="s">
        <v>133</v>
      </c>
      <c r="U545" s="128" t="s">
        <v>133</v>
      </c>
      <c r="V545" s="126" t="s">
        <v>133</v>
      </c>
      <c r="W545" s="126" t="s">
        <v>133</v>
      </c>
      <c r="X545" s="126" t="s">
        <v>133</v>
      </c>
      <c r="Y545" s="126" t="s">
        <v>133</v>
      </c>
      <c r="Z545" s="126" t="s">
        <v>133</v>
      </c>
      <c r="AA545" s="126" t="s">
        <v>133</v>
      </c>
      <c r="AB545" s="128" t="s">
        <v>133</v>
      </c>
      <c r="AC545" s="126" t="s">
        <v>133</v>
      </c>
      <c r="AD545" s="126" t="s">
        <v>133</v>
      </c>
      <c r="AE545" s="126" t="s">
        <v>133</v>
      </c>
      <c r="AF545" s="126" t="s">
        <v>133</v>
      </c>
      <c r="AG545" s="126" t="s">
        <v>133</v>
      </c>
    </row>
    <row r="546" spans="1:33" x14ac:dyDescent="0.25">
      <c r="A546" t="s">
        <v>94</v>
      </c>
      <c r="B546">
        <v>5</v>
      </c>
      <c r="C546" t="s">
        <v>39</v>
      </c>
      <c r="D546" t="s">
        <v>650</v>
      </c>
      <c r="E546" s="128">
        <v>1905</v>
      </c>
      <c r="F546" s="126">
        <v>3.5000000000000004</v>
      </c>
      <c r="G546" s="128">
        <v>1840</v>
      </c>
      <c r="H546" s="126">
        <v>9.4</v>
      </c>
      <c r="I546" s="126">
        <v>13</v>
      </c>
      <c r="J546" s="126">
        <v>58.699999999999996</v>
      </c>
      <c r="K546" s="126">
        <v>70.2</v>
      </c>
      <c r="L546" s="126">
        <v>77.5</v>
      </c>
      <c r="M546" s="126">
        <v>3.6000000000000005</v>
      </c>
      <c r="N546" s="128">
        <v>1835</v>
      </c>
      <c r="O546" s="126">
        <v>13.3</v>
      </c>
      <c r="P546" s="126">
        <v>8.1</v>
      </c>
      <c r="Q546" s="126">
        <v>63.5</v>
      </c>
      <c r="R546" s="126">
        <v>74.2</v>
      </c>
      <c r="S546" s="126">
        <v>78.600000000000009</v>
      </c>
      <c r="T546" s="126" t="s">
        <v>133</v>
      </c>
      <c r="U546" s="128" t="s">
        <v>133</v>
      </c>
      <c r="V546" s="126" t="s">
        <v>133</v>
      </c>
      <c r="W546" s="126" t="s">
        <v>133</v>
      </c>
      <c r="X546" s="126" t="s">
        <v>133</v>
      </c>
      <c r="Y546" s="126" t="s">
        <v>133</v>
      </c>
      <c r="Z546" s="126" t="s">
        <v>133</v>
      </c>
      <c r="AA546" s="126" t="s">
        <v>133</v>
      </c>
      <c r="AB546" s="128" t="s">
        <v>133</v>
      </c>
      <c r="AC546" s="126" t="s">
        <v>133</v>
      </c>
      <c r="AD546" s="126" t="s">
        <v>133</v>
      </c>
      <c r="AE546" s="126" t="s">
        <v>133</v>
      </c>
      <c r="AF546" s="126" t="s">
        <v>133</v>
      </c>
      <c r="AG546" s="126" t="s">
        <v>133</v>
      </c>
    </row>
    <row r="547" spans="1:33" x14ac:dyDescent="0.25">
      <c r="A547" t="s">
        <v>94</v>
      </c>
      <c r="B547">
        <v>6</v>
      </c>
      <c r="C547" t="s">
        <v>39</v>
      </c>
      <c r="D547" t="s">
        <v>651</v>
      </c>
      <c r="E547" s="128">
        <v>10975</v>
      </c>
      <c r="F547" s="126">
        <v>2</v>
      </c>
      <c r="G547" s="128">
        <v>10760</v>
      </c>
      <c r="H547" s="126">
        <v>6.7</v>
      </c>
      <c r="I547" s="126">
        <v>9.9</v>
      </c>
      <c r="J547" s="126">
        <v>48.1</v>
      </c>
      <c r="K547" s="126">
        <v>69.7</v>
      </c>
      <c r="L547" s="126">
        <v>83.399999999999991</v>
      </c>
      <c r="M547" s="126">
        <v>2.1</v>
      </c>
      <c r="N547" s="128">
        <v>10745</v>
      </c>
      <c r="O547" s="126">
        <v>9.4</v>
      </c>
      <c r="P547" s="126">
        <v>7.0000000000000009</v>
      </c>
      <c r="Q547" s="126">
        <v>59.9</v>
      </c>
      <c r="R547" s="126">
        <v>75.5</v>
      </c>
      <c r="S547" s="126">
        <v>83.6</v>
      </c>
      <c r="T547" s="126" t="s">
        <v>133</v>
      </c>
      <c r="U547" s="128" t="s">
        <v>133</v>
      </c>
      <c r="V547" s="126" t="s">
        <v>133</v>
      </c>
      <c r="W547" s="126" t="s">
        <v>133</v>
      </c>
      <c r="X547" s="126" t="s">
        <v>133</v>
      </c>
      <c r="Y547" s="126" t="s">
        <v>133</v>
      </c>
      <c r="Z547" s="126" t="s">
        <v>133</v>
      </c>
      <c r="AA547" s="126" t="s">
        <v>133</v>
      </c>
      <c r="AB547" s="128" t="s">
        <v>133</v>
      </c>
      <c r="AC547" s="126" t="s">
        <v>133</v>
      </c>
      <c r="AD547" s="126" t="s">
        <v>133</v>
      </c>
      <c r="AE547" s="126" t="s">
        <v>133</v>
      </c>
      <c r="AF547" s="126" t="s">
        <v>133</v>
      </c>
      <c r="AG547" s="126" t="s">
        <v>133</v>
      </c>
    </row>
    <row r="548" spans="1:33" x14ac:dyDescent="0.25">
      <c r="A548" t="s">
        <v>94</v>
      </c>
      <c r="B548">
        <v>7</v>
      </c>
      <c r="C548" t="s">
        <v>39</v>
      </c>
      <c r="D548" t="s">
        <v>652</v>
      </c>
      <c r="E548" s="128">
        <v>4880</v>
      </c>
      <c r="F548" s="126">
        <v>2.1</v>
      </c>
      <c r="G548" s="128">
        <v>4775</v>
      </c>
      <c r="H548" s="126">
        <v>5.8000000000000007</v>
      </c>
      <c r="I548" s="126">
        <v>8.1</v>
      </c>
      <c r="J548" s="126">
        <v>57.000000000000007</v>
      </c>
      <c r="K548" s="126">
        <v>74.7</v>
      </c>
      <c r="L548" s="126">
        <v>86.1</v>
      </c>
      <c r="M548" s="126">
        <v>2.8000000000000003</v>
      </c>
      <c r="N548" s="128">
        <v>4740</v>
      </c>
      <c r="O548" s="126">
        <v>9.1999999999999993</v>
      </c>
      <c r="P548" s="126">
        <v>6.7</v>
      </c>
      <c r="Q548" s="126">
        <v>70.300000000000011</v>
      </c>
      <c r="R548" s="126">
        <v>79.400000000000006</v>
      </c>
      <c r="S548" s="126">
        <v>84.1</v>
      </c>
      <c r="T548" s="126" t="s">
        <v>133</v>
      </c>
      <c r="U548" s="128" t="s">
        <v>133</v>
      </c>
      <c r="V548" s="126" t="s">
        <v>133</v>
      </c>
      <c r="W548" s="126" t="s">
        <v>133</v>
      </c>
      <c r="X548" s="126" t="s">
        <v>133</v>
      </c>
      <c r="Y548" s="126" t="s">
        <v>133</v>
      </c>
      <c r="Z548" s="126" t="s">
        <v>133</v>
      </c>
      <c r="AA548" s="126" t="s">
        <v>133</v>
      </c>
      <c r="AB548" s="128" t="s">
        <v>133</v>
      </c>
      <c r="AC548" s="126" t="s">
        <v>133</v>
      </c>
      <c r="AD548" s="126" t="s">
        <v>133</v>
      </c>
      <c r="AE548" s="126" t="s">
        <v>133</v>
      </c>
      <c r="AF548" s="126" t="s">
        <v>133</v>
      </c>
      <c r="AG548" s="126" t="s">
        <v>133</v>
      </c>
    </row>
    <row r="549" spans="1:33" x14ac:dyDescent="0.25">
      <c r="A549" t="s">
        <v>94</v>
      </c>
      <c r="B549">
        <v>8</v>
      </c>
      <c r="C549" t="s">
        <v>39</v>
      </c>
      <c r="D549" t="s">
        <v>653</v>
      </c>
      <c r="E549" s="128">
        <v>9410</v>
      </c>
      <c r="F549" s="126">
        <v>3.1</v>
      </c>
      <c r="G549" s="128">
        <v>9115</v>
      </c>
      <c r="H549" s="126">
        <v>7.9</v>
      </c>
      <c r="I549" s="126">
        <v>14.200000000000001</v>
      </c>
      <c r="J549" s="126">
        <v>67</v>
      </c>
      <c r="K549" s="126">
        <v>73.8</v>
      </c>
      <c r="L549" s="126">
        <v>78</v>
      </c>
      <c r="M549" s="126">
        <v>3.3000000000000003</v>
      </c>
      <c r="N549" s="128">
        <v>9095</v>
      </c>
      <c r="O549" s="126">
        <v>11.5</v>
      </c>
      <c r="P549" s="126">
        <v>10.100000000000001</v>
      </c>
      <c r="Q549" s="126">
        <v>72.7</v>
      </c>
      <c r="R549" s="126">
        <v>76.599999999999994</v>
      </c>
      <c r="S549" s="126">
        <v>78.400000000000006</v>
      </c>
      <c r="T549" s="126" t="s">
        <v>133</v>
      </c>
      <c r="U549" s="128" t="s">
        <v>133</v>
      </c>
      <c r="V549" s="126" t="s">
        <v>133</v>
      </c>
      <c r="W549" s="126" t="s">
        <v>133</v>
      </c>
      <c r="X549" s="126" t="s">
        <v>133</v>
      </c>
      <c r="Y549" s="126" t="s">
        <v>133</v>
      </c>
      <c r="Z549" s="126" t="s">
        <v>133</v>
      </c>
      <c r="AA549" s="126" t="s">
        <v>133</v>
      </c>
      <c r="AB549" s="128" t="s">
        <v>133</v>
      </c>
      <c r="AC549" s="126" t="s">
        <v>133</v>
      </c>
      <c r="AD549" s="126" t="s">
        <v>133</v>
      </c>
      <c r="AE549" s="126" t="s">
        <v>133</v>
      </c>
      <c r="AF549" s="126" t="s">
        <v>133</v>
      </c>
      <c r="AG549" s="126" t="s">
        <v>133</v>
      </c>
    </row>
    <row r="550" spans="1:33" x14ac:dyDescent="0.25">
      <c r="A550" t="s">
        <v>94</v>
      </c>
      <c r="B550">
        <v>9</v>
      </c>
      <c r="C550" t="s">
        <v>39</v>
      </c>
      <c r="D550" t="s">
        <v>654</v>
      </c>
      <c r="E550" s="128">
        <v>12345</v>
      </c>
      <c r="F550" s="126">
        <v>2.8000000000000003</v>
      </c>
      <c r="G550" s="128">
        <v>11995</v>
      </c>
      <c r="H550" s="126">
        <v>8</v>
      </c>
      <c r="I550" s="126">
        <v>10.6</v>
      </c>
      <c r="J550" s="126">
        <v>63.4</v>
      </c>
      <c r="K550" s="126">
        <v>74.5</v>
      </c>
      <c r="L550" s="126">
        <v>81.400000000000006</v>
      </c>
      <c r="M550" s="126">
        <v>3.1</v>
      </c>
      <c r="N550" s="128">
        <v>11960</v>
      </c>
      <c r="O550" s="126">
        <v>11.8</v>
      </c>
      <c r="P550" s="126">
        <v>7.8</v>
      </c>
      <c r="Q550" s="126">
        <v>69.5</v>
      </c>
      <c r="R550" s="126">
        <v>76.8</v>
      </c>
      <c r="S550" s="126">
        <v>80.400000000000006</v>
      </c>
      <c r="T550" s="126" t="s">
        <v>133</v>
      </c>
      <c r="U550" s="128" t="s">
        <v>133</v>
      </c>
      <c r="V550" s="126" t="s">
        <v>133</v>
      </c>
      <c r="W550" s="126" t="s">
        <v>133</v>
      </c>
      <c r="X550" s="126" t="s">
        <v>133</v>
      </c>
      <c r="Y550" s="126" t="s">
        <v>133</v>
      </c>
      <c r="Z550" s="126" t="s">
        <v>133</v>
      </c>
      <c r="AA550" s="126" t="s">
        <v>133</v>
      </c>
      <c r="AB550" s="128" t="s">
        <v>133</v>
      </c>
      <c r="AC550" s="126" t="s">
        <v>133</v>
      </c>
      <c r="AD550" s="126" t="s">
        <v>133</v>
      </c>
      <c r="AE550" s="126" t="s">
        <v>133</v>
      </c>
      <c r="AF550" s="126" t="s">
        <v>133</v>
      </c>
      <c r="AG550" s="126" t="s">
        <v>133</v>
      </c>
    </row>
    <row r="551" spans="1:33" x14ac:dyDescent="0.25">
      <c r="A551" t="s">
        <v>94</v>
      </c>
      <c r="B551" t="s">
        <v>28</v>
      </c>
      <c r="C551" t="s">
        <v>39</v>
      </c>
      <c r="D551" t="s">
        <v>655</v>
      </c>
      <c r="E551" s="128">
        <v>7280</v>
      </c>
      <c r="F551" s="126">
        <v>3.5000000000000004</v>
      </c>
      <c r="G551" s="128">
        <v>7025</v>
      </c>
      <c r="H551" s="126">
        <v>8.7000000000000011</v>
      </c>
      <c r="I551" s="126">
        <v>11.700000000000001</v>
      </c>
      <c r="J551" s="126">
        <v>59.699999999999996</v>
      </c>
      <c r="K551" s="126">
        <v>70.100000000000009</v>
      </c>
      <c r="L551" s="126">
        <v>79.600000000000009</v>
      </c>
      <c r="M551" s="126">
        <v>3.6999999999999997</v>
      </c>
      <c r="N551" s="128">
        <v>7010</v>
      </c>
      <c r="O551" s="126">
        <v>11.600000000000001</v>
      </c>
      <c r="P551" s="126">
        <v>7.1000000000000005</v>
      </c>
      <c r="Q551" s="126">
        <v>62.4</v>
      </c>
      <c r="R551" s="126">
        <v>74.8</v>
      </c>
      <c r="S551" s="126">
        <v>81.300000000000011</v>
      </c>
      <c r="T551" s="126" t="s">
        <v>133</v>
      </c>
      <c r="U551" s="128" t="s">
        <v>133</v>
      </c>
      <c r="V551" s="126" t="s">
        <v>133</v>
      </c>
      <c r="W551" s="126" t="s">
        <v>133</v>
      </c>
      <c r="X551" s="126" t="s">
        <v>133</v>
      </c>
      <c r="Y551" s="126" t="s">
        <v>133</v>
      </c>
      <c r="Z551" s="126" t="s">
        <v>133</v>
      </c>
      <c r="AA551" s="126" t="s">
        <v>133</v>
      </c>
      <c r="AB551" s="128" t="s">
        <v>133</v>
      </c>
      <c r="AC551" s="126" t="s">
        <v>133</v>
      </c>
      <c r="AD551" s="126" t="s">
        <v>133</v>
      </c>
      <c r="AE551" s="126" t="s">
        <v>133</v>
      </c>
      <c r="AF551" s="126" t="s">
        <v>133</v>
      </c>
      <c r="AG551" s="126" t="s">
        <v>133</v>
      </c>
    </row>
    <row r="552" spans="1:33" x14ac:dyDescent="0.25">
      <c r="A552" t="s">
        <v>94</v>
      </c>
      <c r="B552" t="s">
        <v>29</v>
      </c>
      <c r="C552" t="s">
        <v>39</v>
      </c>
      <c r="D552" t="s">
        <v>656</v>
      </c>
      <c r="E552" s="128">
        <v>22305</v>
      </c>
      <c r="F552" s="126">
        <v>3.6999999999999997</v>
      </c>
      <c r="G552" s="128">
        <v>21485</v>
      </c>
      <c r="H552" s="126">
        <v>6.8000000000000007</v>
      </c>
      <c r="I552" s="126">
        <v>11.600000000000001</v>
      </c>
      <c r="J552" s="126">
        <v>58.199999999999996</v>
      </c>
      <c r="K552" s="126">
        <v>73.8</v>
      </c>
      <c r="L552" s="126">
        <v>81.5</v>
      </c>
      <c r="M552" s="126">
        <v>3.9</v>
      </c>
      <c r="N552" s="128">
        <v>21435</v>
      </c>
      <c r="O552" s="126">
        <v>10</v>
      </c>
      <c r="P552" s="126">
        <v>9.1999999999999993</v>
      </c>
      <c r="Q552" s="126">
        <v>66.2</v>
      </c>
      <c r="R552" s="126">
        <v>77</v>
      </c>
      <c r="S552" s="126">
        <v>80.800000000000011</v>
      </c>
      <c r="T552" s="126" t="s">
        <v>133</v>
      </c>
      <c r="U552" s="128" t="s">
        <v>133</v>
      </c>
      <c r="V552" s="126" t="s">
        <v>133</v>
      </c>
      <c r="W552" s="126" t="s">
        <v>133</v>
      </c>
      <c r="X552" s="126" t="s">
        <v>133</v>
      </c>
      <c r="Y552" s="126" t="s">
        <v>133</v>
      </c>
      <c r="Z552" s="126" t="s">
        <v>133</v>
      </c>
      <c r="AA552" s="126" t="s">
        <v>133</v>
      </c>
      <c r="AB552" s="128" t="s">
        <v>133</v>
      </c>
      <c r="AC552" s="126" t="s">
        <v>133</v>
      </c>
      <c r="AD552" s="126" t="s">
        <v>133</v>
      </c>
      <c r="AE552" s="126" t="s">
        <v>133</v>
      </c>
      <c r="AF552" s="126" t="s">
        <v>133</v>
      </c>
      <c r="AG552" s="126" t="s">
        <v>133</v>
      </c>
    </row>
    <row r="553" spans="1:33" x14ac:dyDescent="0.25">
      <c r="A553" t="s">
        <v>94</v>
      </c>
      <c r="B553" t="s">
        <v>30</v>
      </c>
      <c r="C553" t="s">
        <v>39</v>
      </c>
      <c r="D553" t="s">
        <v>657</v>
      </c>
      <c r="E553" s="128">
        <v>11510</v>
      </c>
      <c r="F553" s="126">
        <v>3</v>
      </c>
      <c r="G553" s="128">
        <v>11165</v>
      </c>
      <c r="H553" s="126">
        <v>7.6</v>
      </c>
      <c r="I553" s="126">
        <v>14.799999999999999</v>
      </c>
      <c r="J553" s="126">
        <v>53.7</v>
      </c>
      <c r="K553" s="126">
        <v>68.900000000000006</v>
      </c>
      <c r="L553" s="126">
        <v>77.600000000000009</v>
      </c>
      <c r="M553" s="126">
        <v>3.3000000000000003</v>
      </c>
      <c r="N553" s="128">
        <v>11130</v>
      </c>
      <c r="O553" s="126">
        <v>11</v>
      </c>
      <c r="P553" s="126">
        <v>10.3</v>
      </c>
      <c r="Q553" s="126">
        <v>69.100000000000009</v>
      </c>
      <c r="R553" s="126">
        <v>75.7</v>
      </c>
      <c r="S553" s="126">
        <v>78.7</v>
      </c>
      <c r="T553" s="126" t="s">
        <v>133</v>
      </c>
      <c r="U553" s="128" t="s">
        <v>133</v>
      </c>
      <c r="V553" s="126" t="s">
        <v>133</v>
      </c>
      <c r="W553" s="126" t="s">
        <v>133</v>
      </c>
      <c r="X553" s="126" t="s">
        <v>133</v>
      </c>
      <c r="Y553" s="126" t="s">
        <v>133</v>
      </c>
      <c r="Z553" s="126" t="s">
        <v>133</v>
      </c>
      <c r="AA553" s="126" t="s">
        <v>133</v>
      </c>
      <c r="AB553" s="128" t="s">
        <v>133</v>
      </c>
      <c r="AC553" s="126" t="s">
        <v>133</v>
      </c>
      <c r="AD553" s="126" t="s">
        <v>133</v>
      </c>
      <c r="AE553" s="126" t="s">
        <v>133</v>
      </c>
      <c r="AF553" s="126" t="s">
        <v>133</v>
      </c>
      <c r="AG553" s="126" t="s">
        <v>133</v>
      </c>
    </row>
    <row r="554" spans="1:33" x14ac:dyDescent="0.25">
      <c r="A554" t="s">
        <v>94</v>
      </c>
      <c r="B554" t="s">
        <v>31</v>
      </c>
      <c r="C554" t="s">
        <v>39</v>
      </c>
      <c r="D554" t="s">
        <v>658</v>
      </c>
      <c r="E554" s="128">
        <v>29325</v>
      </c>
      <c r="F554" s="126">
        <v>4</v>
      </c>
      <c r="G554" s="128">
        <v>28160</v>
      </c>
      <c r="H554" s="126">
        <v>8</v>
      </c>
      <c r="I554" s="126">
        <v>13.4</v>
      </c>
      <c r="J554" s="126">
        <v>68.800000000000011</v>
      </c>
      <c r="K554" s="126">
        <v>74.7</v>
      </c>
      <c r="L554" s="126">
        <v>78.600000000000009</v>
      </c>
      <c r="M554" s="126">
        <v>4.3000000000000007</v>
      </c>
      <c r="N554" s="128">
        <v>28080</v>
      </c>
      <c r="O554" s="126">
        <v>12</v>
      </c>
      <c r="P554" s="126">
        <v>9.6</v>
      </c>
      <c r="Q554" s="126">
        <v>73.3</v>
      </c>
      <c r="R554" s="126">
        <v>76.900000000000006</v>
      </c>
      <c r="S554" s="126">
        <v>78.3</v>
      </c>
      <c r="T554" s="126" t="s">
        <v>133</v>
      </c>
      <c r="U554" s="128" t="s">
        <v>133</v>
      </c>
      <c r="V554" s="126" t="s">
        <v>133</v>
      </c>
      <c r="W554" s="126" t="s">
        <v>133</v>
      </c>
      <c r="X554" s="126" t="s">
        <v>133</v>
      </c>
      <c r="Y554" s="126" t="s">
        <v>133</v>
      </c>
      <c r="Z554" s="126" t="s">
        <v>133</v>
      </c>
      <c r="AA554" s="126" t="s">
        <v>133</v>
      </c>
      <c r="AB554" s="128" t="s">
        <v>133</v>
      </c>
      <c r="AC554" s="126" t="s">
        <v>133</v>
      </c>
      <c r="AD554" s="126" t="s">
        <v>133</v>
      </c>
      <c r="AE554" s="126" t="s">
        <v>133</v>
      </c>
      <c r="AF554" s="126" t="s">
        <v>133</v>
      </c>
      <c r="AG554" s="126" t="s">
        <v>133</v>
      </c>
    </row>
    <row r="555" spans="1:33" x14ac:dyDescent="0.25">
      <c r="A555" t="s">
        <v>94</v>
      </c>
      <c r="B555" t="s">
        <v>32</v>
      </c>
      <c r="C555" t="s">
        <v>39</v>
      </c>
      <c r="D555" t="s">
        <v>659</v>
      </c>
      <c r="E555" s="128">
        <v>8355</v>
      </c>
      <c r="F555" s="126">
        <v>3.4000000000000004</v>
      </c>
      <c r="G555" s="128">
        <v>8065</v>
      </c>
      <c r="H555" s="126">
        <v>6.9</v>
      </c>
      <c r="I555" s="126">
        <v>17.400000000000002</v>
      </c>
      <c r="J555" s="126">
        <v>67.2</v>
      </c>
      <c r="K555" s="126">
        <v>72.399999999999991</v>
      </c>
      <c r="L555" s="126">
        <v>75.8</v>
      </c>
      <c r="M555" s="126">
        <v>3.5000000000000004</v>
      </c>
      <c r="N555" s="128">
        <v>8060</v>
      </c>
      <c r="O555" s="126">
        <v>10.6</v>
      </c>
      <c r="P555" s="126">
        <v>12.3</v>
      </c>
      <c r="Q555" s="126">
        <v>71.399999999999991</v>
      </c>
      <c r="R555" s="126">
        <v>75.3</v>
      </c>
      <c r="S555" s="126">
        <v>77.100000000000009</v>
      </c>
      <c r="T555" s="126" t="s">
        <v>133</v>
      </c>
      <c r="U555" s="128" t="s">
        <v>133</v>
      </c>
      <c r="V555" s="126" t="s">
        <v>133</v>
      </c>
      <c r="W555" s="126" t="s">
        <v>133</v>
      </c>
      <c r="X555" s="126" t="s">
        <v>133</v>
      </c>
      <c r="Y555" s="126" t="s">
        <v>133</v>
      </c>
      <c r="Z555" s="126" t="s">
        <v>133</v>
      </c>
      <c r="AA555" s="126" t="s">
        <v>133</v>
      </c>
      <c r="AB555" s="128" t="s">
        <v>133</v>
      </c>
      <c r="AC555" s="126" t="s">
        <v>133</v>
      </c>
      <c r="AD555" s="126" t="s">
        <v>133</v>
      </c>
      <c r="AE555" s="126" t="s">
        <v>133</v>
      </c>
      <c r="AF555" s="126" t="s">
        <v>133</v>
      </c>
      <c r="AG555" s="126" t="s">
        <v>133</v>
      </c>
    </row>
    <row r="556" spans="1:33" x14ac:dyDescent="0.25">
      <c r="A556" t="s">
        <v>94</v>
      </c>
      <c r="B556" t="s">
        <v>27</v>
      </c>
      <c r="C556" t="s">
        <v>39</v>
      </c>
      <c r="D556" t="s">
        <v>660</v>
      </c>
      <c r="E556" s="128">
        <v>17075</v>
      </c>
      <c r="F556" s="126">
        <v>2.6</v>
      </c>
      <c r="G556" s="128">
        <v>16635</v>
      </c>
      <c r="H556" s="126">
        <v>8.6000000000000014</v>
      </c>
      <c r="I556" s="126">
        <v>13.200000000000001</v>
      </c>
      <c r="J556" s="126">
        <v>49.6</v>
      </c>
      <c r="K556" s="126">
        <v>67</v>
      </c>
      <c r="L556" s="126">
        <v>78.3</v>
      </c>
      <c r="M556" s="126">
        <v>2.9000000000000004</v>
      </c>
      <c r="N556" s="128">
        <v>16585</v>
      </c>
      <c r="O556" s="126">
        <v>12.6</v>
      </c>
      <c r="P556" s="126">
        <v>10</v>
      </c>
      <c r="Q556" s="126">
        <v>62.5</v>
      </c>
      <c r="R556" s="126">
        <v>72.5</v>
      </c>
      <c r="S556" s="126">
        <v>77.3</v>
      </c>
      <c r="T556" s="126" t="s">
        <v>133</v>
      </c>
      <c r="U556" s="128" t="s">
        <v>133</v>
      </c>
      <c r="V556" s="126" t="s">
        <v>133</v>
      </c>
      <c r="W556" s="126" t="s">
        <v>133</v>
      </c>
      <c r="X556" s="126" t="s">
        <v>133</v>
      </c>
      <c r="Y556" s="126" t="s">
        <v>133</v>
      </c>
      <c r="Z556" s="126" t="s">
        <v>133</v>
      </c>
      <c r="AA556" s="126" t="s">
        <v>133</v>
      </c>
      <c r="AB556" s="128" t="s">
        <v>133</v>
      </c>
      <c r="AC556" s="126" t="s">
        <v>133</v>
      </c>
      <c r="AD556" s="126" t="s">
        <v>133</v>
      </c>
      <c r="AE556" s="126" t="s">
        <v>133</v>
      </c>
      <c r="AF556" s="126" t="s">
        <v>133</v>
      </c>
      <c r="AG556" s="126" t="s">
        <v>133</v>
      </c>
    </row>
    <row r="557" spans="1:33" x14ac:dyDescent="0.25">
      <c r="A557" t="s">
        <v>94</v>
      </c>
      <c r="B557" t="s">
        <v>33</v>
      </c>
      <c r="C557" t="s">
        <v>39</v>
      </c>
      <c r="D557" t="s">
        <v>661</v>
      </c>
      <c r="E557" s="128">
        <v>13610</v>
      </c>
      <c r="F557" s="126">
        <v>2.9000000000000004</v>
      </c>
      <c r="G557" s="128">
        <v>13215</v>
      </c>
      <c r="H557" s="126">
        <v>8.1</v>
      </c>
      <c r="I557" s="126">
        <v>12.5</v>
      </c>
      <c r="J557" s="126">
        <v>48</v>
      </c>
      <c r="K557" s="126">
        <v>66.3</v>
      </c>
      <c r="L557" s="126">
        <v>79.5</v>
      </c>
      <c r="M557" s="126">
        <v>3.2</v>
      </c>
      <c r="N557" s="128">
        <v>13180</v>
      </c>
      <c r="O557" s="126">
        <v>11.3</v>
      </c>
      <c r="P557" s="126">
        <v>9.5</v>
      </c>
      <c r="Q557" s="126">
        <v>62.9</v>
      </c>
      <c r="R557" s="126">
        <v>73.8</v>
      </c>
      <c r="S557" s="126">
        <v>79.100000000000009</v>
      </c>
      <c r="T557" s="126" t="s">
        <v>133</v>
      </c>
      <c r="U557" s="128" t="s">
        <v>133</v>
      </c>
      <c r="V557" s="126" t="s">
        <v>133</v>
      </c>
      <c r="W557" s="126" t="s">
        <v>133</v>
      </c>
      <c r="X557" s="126" t="s">
        <v>133</v>
      </c>
      <c r="Y557" s="126" t="s">
        <v>133</v>
      </c>
      <c r="Z557" s="126" t="s">
        <v>133</v>
      </c>
      <c r="AA557" s="126" t="s">
        <v>133</v>
      </c>
      <c r="AB557" s="128" t="s">
        <v>133</v>
      </c>
      <c r="AC557" s="126" t="s">
        <v>133</v>
      </c>
      <c r="AD557" s="126" t="s">
        <v>133</v>
      </c>
      <c r="AE557" s="126" t="s">
        <v>133</v>
      </c>
      <c r="AF557" s="126" t="s">
        <v>133</v>
      </c>
      <c r="AG557" s="126" t="s">
        <v>133</v>
      </c>
    </row>
    <row r="558" spans="1:33" x14ac:dyDescent="0.25">
      <c r="A558" t="s">
        <v>94</v>
      </c>
      <c r="B558" t="s">
        <v>34</v>
      </c>
      <c r="C558" t="s">
        <v>39</v>
      </c>
      <c r="D558" t="s">
        <v>662</v>
      </c>
      <c r="E558" s="128">
        <v>30405</v>
      </c>
      <c r="F558" s="126">
        <v>3.4000000000000004</v>
      </c>
      <c r="G558" s="128">
        <v>29380</v>
      </c>
      <c r="H558" s="126">
        <v>8.9</v>
      </c>
      <c r="I558" s="126">
        <v>18.3</v>
      </c>
      <c r="J558" s="126">
        <v>61</v>
      </c>
      <c r="K558" s="126">
        <v>68.100000000000009</v>
      </c>
      <c r="L558" s="126">
        <v>72.899999999999991</v>
      </c>
      <c r="M558" s="126">
        <v>3.5000000000000004</v>
      </c>
      <c r="N558" s="128">
        <v>29335</v>
      </c>
      <c r="O558" s="126">
        <v>13.700000000000001</v>
      </c>
      <c r="P558" s="126">
        <v>13.600000000000001</v>
      </c>
      <c r="Q558" s="126">
        <v>65.3</v>
      </c>
      <c r="R558" s="126">
        <v>70.2</v>
      </c>
      <c r="S558" s="126">
        <v>72.599999999999994</v>
      </c>
      <c r="T558" s="126" t="s">
        <v>133</v>
      </c>
      <c r="U558" s="128" t="s">
        <v>133</v>
      </c>
      <c r="V558" s="126" t="s">
        <v>133</v>
      </c>
      <c r="W558" s="126" t="s">
        <v>133</v>
      </c>
      <c r="X558" s="126" t="s">
        <v>133</v>
      </c>
      <c r="Y558" s="126" t="s">
        <v>133</v>
      </c>
      <c r="Z558" s="126" t="s">
        <v>133</v>
      </c>
      <c r="AA558" s="126" t="s">
        <v>133</v>
      </c>
      <c r="AB558" s="128" t="s">
        <v>133</v>
      </c>
      <c r="AC558" s="126" t="s">
        <v>133</v>
      </c>
      <c r="AD558" s="126" t="s">
        <v>133</v>
      </c>
      <c r="AE558" s="126" t="s">
        <v>133</v>
      </c>
      <c r="AF558" s="126" t="s">
        <v>133</v>
      </c>
      <c r="AG558" s="126" t="s">
        <v>133</v>
      </c>
    </row>
    <row r="559" spans="1:33" x14ac:dyDescent="0.25">
      <c r="A559" t="s">
        <v>94</v>
      </c>
      <c r="B559" t="s">
        <v>35</v>
      </c>
      <c r="C559" t="s">
        <v>39</v>
      </c>
      <c r="D559" t="s">
        <v>663</v>
      </c>
      <c r="E559" s="128">
        <v>13615</v>
      </c>
      <c r="F559" s="126">
        <v>3.8</v>
      </c>
      <c r="G559" s="128">
        <v>13090</v>
      </c>
      <c r="H559" s="126">
        <v>6.6000000000000005</v>
      </c>
      <c r="I559" s="126">
        <v>8.1</v>
      </c>
      <c r="J559" s="126">
        <v>68.7</v>
      </c>
      <c r="K559" s="126">
        <v>80.7</v>
      </c>
      <c r="L559" s="126">
        <v>85.3</v>
      </c>
      <c r="M559" s="126">
        <v>4.1000000000000005</v>
      </c>
      <c r="N559" s="128">
        <v>13055</v>
      </c>
      <c r="O559" s="126">
        <v>10.3</v>
      </c>
      <c r="P559" s="126">
        <v>7.3999999999999995</v>
      </c>
      <c r="Q559" s="126">
        <v>73.7</v>
      </c>
      <c r="R559" s="126">
        <v>80.100000000000009</v>
      </c>
      <c r="S559" s="126">
        <v>82.300000000000011</v>
      </c>
      <c r="T559" s="126" t="s">
        <v>133</v>
      </c>
      <c r="U559" s="128" t="s">
        <v>133</v>
      </c>
      <c r="V559" s="126" t="s">
        <v>133</v>
      </c>
      <c r="W559" s="126" t="s">
        <v>133</v>
      </c>
      <c r="X559" s="126" t="s">
        <v>133</v>
      </c>
      <c r="Y559" s="126" t="s">
        <v>133</v>
      </c>
      <c r="Z559" s="126" t="s">
        <v>133</v>
      </c>
      <c r="AA559" s="126" t="s">
        <v>133</v>
      </c>
      <c r="AB559" s="128" t="s">
        <v>133</v>
      </c>
      <c r="AC559" s="126" t="s">
        <v>133</v>
      </c>
      <c r="AD559" s="126" t="s">
        <v>133</v>
      </c>
      <c r="AE559" s="126" t="s">
        <v>133</v>
      </c>
      <c r="AF559" s="126" t="s">
        <v>133</v>
      </c>
      <c r="AG559" s="126" t="s">
        <v>133</v>
      </c>
    </row>
    <row r="560" spans="1:33" x14ac:dyDescent="0.25">
      <c r="A560" t="s">
        <v>94</v>
      </c>
      <c r="B560" t="s">
        <v>36</v>
      </c>
      <c r="C560" t="s">
        <v>39</v>
      </c>
      <c r="D560" t="s">
        <v>664</v>
      </c>
      <c r="E560" s="128">
        <v>4300</v>
      </c>
      <c r="F560" s="126">
        <v>4.3000000000000007</v>
      </c>
      <c r="G560" s="128">
        <v>4120</v>
      </c>
      <c r="H560" s="126">
        <v>11.200000000000001</v>
      </c>
      <c r="I560" s="126">
        <v>7.8</v>
      </c>
      <c r="J560" s="126">
        <v>45.800000000000004</v>
      </c>
      <c r="K560" s="126">
        <v>70</v>
      </c>
      <c r="L560" s="126">
        <v>81</v>
      </c>
      <c r="M560" s="126">
        <v>5</v>
      </c>
      <c r="N560" s="128">
        <v>4085</v>
      </c>
      <c r="O560" s="126">
        <v>16.100000000000001</v>
      </c>
      <c r="P560" s="126">
        <v>8</v>
      </c>
      <c r="Q560" s="126">
        <v>60</v>
      </c>
      <c r="R560" s="126">
        <v>70.8</v>
      </c>
      <c r="S560" s="126">
        <v>75.900000000000006</v>
      </c>
      <c r="T560" s="126" t="s">
        <v>133</v>
      </c>
      <c r="U560" s="128" t="s">
        <v>133</v>
      </c>
      <c r="V560" s="126" t="s">
        <v>133</v>
      </c>
      <c r="W560" s="126" t="s">
        <v>133</v>
      </c>
      <c r="X560" s="126" t="s">
        <v>133</v>
      </c>
      <c r="Y560" s="126" t="s">
        <v>133</v>
      </c>
      <c r="Z560" s="126" t="s">
        <v>133</v>
      </c>
      <c r="AA560" s="126" t="s">
        <v>133</v>
      </c>
      <c r="AB560" s="128" t="s">
        <v>133</v>
      </c>
      <c r="AC560" s="126" t="s">
        <v>133</v>
      </c>
      <c r="AD560" s="126" t="s">
        <v>133</v>
      </c>
      <c r="AE560" s="126" t="s">
        <v>133</v>
      </c>
      <c r="AF560" s="126" t="s">
        <v>133</v>
      </c>
      <c r="AG560" s="126" t="s">
        <v>133</v>
      </c>
    </row>
    <row r="561" spans="1:33" x14ac:dyDescent="0.25">
      <c r="A561" t="s">
        <v>94</v>
      </c>
      <c r="B561" t="s">
        <v>37</v>
      </c>
      <c r="C561" t="s">
        <v>39</v>
      </c>
      <c r="D561" t="s">
        <v>665</v>
      </c>
      <c r="E561" s="128">
        <v>4580</v>
      </c>
      <c r="F561" s="126">
        <v>3.1</v>
      </c>
      <c r="G561" s="128">
        <v>4440</v>
      </c>
      <c r="H561" s="126">
        <v>7.3999999999999995</v>
      </c>
      <c r="I561" s="126">
        <v>11.600000000000001</v>
      </c>
      <c r="J561" s="126">
        <v>63.4</v>
      </c>
      <c r="K561" s="126">
        <v>73.3</v>
      </c>
      <c r="L561" s="126">
        <v>81</v>
      </c>
      <c r="M561" s="126">
        <v>3.4000000000000004</v>
      </c>
      <c r="N561" s="128">
        <v>4425</v>
      </c>
      <c r="O561" s="126">
        <v>11</v>
      </c>
      <c r="P561" s="126">
        <v>8.1</v>
      </c>
      <c r="Q561" s="126">
        <v>74.599999999999994</v>
      </c>
      <c r="R561" s="126">
        <v>78.5</v>
      </c>
      <c r="S561" s="126">
        <v>80.900000000000006</v>
      </c>
      <c r="T561" s="126" t="s">
        <v>133</v>
      </c>
      <c r="U561" s="128" t="s">
        <v>133</v>
      </c>
      <c r="V561" s="126" t="s">
        <v>133</v>
      </c>
      <c r="W561" s="126" t="s">
        <v>133</v>
      </c>
      <c r="X561" s="126" t="s">
        <v>133</v>
      </c>
      <c r="Y561" s="126" t="s">
        <v>133</v>
      </c>
      <c r="Z561" s="126" t="s">
        <v>133</v>
      </c>
      <c r="AA561" s="126" t="s">
        <v>133</v>
      </c>
      <c r="AB561" s="128" t="s">
        <v>133</v>
      </c>
      <c r="AC561" s="126" t="s">
        <v>133</v>
      </c>
      <c r="AD561" s="126" t="s">
        <v>133</v>
      </c>
      <c r="AE561" s="126" t="s">
        <v>133</v>
      </c>
      <c r="AF561" s="126" t="s">
        <v>133</v>
      </c>
      <c r="AG561" s="126" t="s">
        <v>133</v>
      </c>
    </row>
    <row r="562" spans="1:33" x14ac:dyDescent="0.25">
      <c r="A562" t="s">
        <v>93</v>
      </c>
      <c r="B562">
        <v>1</v>
      </c>
      <c r="C562" t="s">
        <v>39</v>
      </c>
      <c r="D562" t="s">
        <v>666</v>
      </c>
      <c r="E562" s="128">
        <v>7035</v>
      </c>
      <c r="F562" s="126">
        <v>1.3</v>
      </c>
      <c r="G562" s="128">
        <v>6945</v>
      </c>
      <c r="H562" s="126">
        <v>3.5000000000000004</v>
      </c>
      <c r="I562" s="126">
        <v>9.1</v>
      </c>
      <c r="J562" s="126">
        <v>69.100000000000009</v>
      </c>
      <c r="K562" s="126">
        <v>78.8</v>
      </c>
      <c r="L562" s="126">
        <v>87.3</v>
      </c>
      <c r="M562" s="126" t="s">
        <v>133</v>
      </c>
      <c r="N562" s="128" t="s">
        <v>133</v>
      </c>
      <c r="O562" s="126" t="s">
        <v>133</v>
      </c>
      <c r="P562" s="126" t="s">
        <v>133</v>
      </c>
      <c r="Q562" s="126" t="s">
        <v>133</v>
      </c>
      <c r="R562" s="126" t="s">
        <v>133</v>
      </c>
      <c r="S562" s="126" t="s">
        <v>133</v>
      </c>
      <c r="T562" s="126" t="s">
        <v>133</v>
      </c>
      <c r="U562" s="128" t="s">
        <v>133</v>
      </c>
      <c r="V562" s="126" t="s">
        <v>133</v>
      </c>
      <c r="W562" s="126" t="s">
        <v>133</v>
      </c>
      <c r="X562" s="126" t="s">
        <v>133</v>
      </c>
      <c r="Y562" s="126" t="s">
        <v>133</v>
      </c>
      <c r="Z562" s="126" t="s">
        <v>133</v>
      </c>
      <c r="AA562" s="126" t="s">
        <v>133</v>
      </c>
      <c r="AB562" s="128" t="s">
        <v>133</v>
      </c>
      <c r="AC562" s="126" t="s">
        <v>133</v>
      </c>
      <c r="AD562" s="126" t="s">
        <v>133</v>
      </c>
      <c r="AE562" s="126" t="s">
        <v>133</v>
      </c>
      <c r="AF562" s="126" t="s">
        <v>133</v>
      </c>
      <c r="AG562" s="126" t="s">
        <v>133</v>
      </c>
    </row>
    <row r="563" spans="1:33" x14ac:dyDescent="0.25">
      <c r="A563" t="s">
        <v>93</v>
      </c>
      <c r="B563">
        <v>2</v>
      </c>
      <c r="C563" t="s">
        <v>39</v>
      </c>
      <c r="D563" t="s">
        <v>667</v>
      </c>
      <c r="E563" s="128">
        <v>26495</v>
      </c>
      <c r="F563" s="126">
        <v>5.2</v>
      </c>
      <c r="G563" s="128">
        <v>25105</v>
      </c>
      <c r="H563" s="126">
        <v>7.3</v>
      </c>
      <c r="I563" s="126">
        <v>6.9</v>
      </c>
      <c r="J563" s="126">
        <v>57.500000000000007</v>
      </c>
      <c r="K563" s="126">
        <v>77.8</v>
      </c>
      <c r="L563" s="126">
        <v>85.8</v>
      </c>
      <c r="M563" s="126" t="s">
        <v>133</v>
      </c>
      <c r="N563" s="128" t="s">
        <v>133</v>
      </c>
      <c r="O563" s="126" t="s">
        <v>133</v>
      </c>
      <c r="P563" s="126" t="s">
        <v>133</v>
      </c>
      <c r="Q563" s="126" t="s">
        <v>133</v>
      </c>
      <c r="R563" s="126" t="s">
        <v>133</v>
      </c>
      <c r="S563" s="126" t="s">
        <v>133</v>
      </c>
      <c r="T563" s="126" t="s">
        <v>133</v>
      </c>
      <c r="U563" s="128" t="s">
        <v>133</v>
      </c>
      <c r="V563" s="126" t="s">
        <v>133</v>
      </c>
      <c r="W563" s="126" t="s">
        <v>133</v>
      </c>
      <c r="X563" s="126" t="s">
        <v>133</v>
      </c>
      <c r="Y563" s="126" t="s">
        <v>133</v>
      </c>
      <c r="Z563" s="126" t="s">
        <v>133</v>
      </c>
      <c r="AA563" s="126" t="s">
        <v>133</v>
      </c>
      <c r="AB563" s="128" t="s">
        <v>133</v>
      </c>
      <c r="AC563" s="126" t="s">
        <v>133</v>
      </c>
      <c r="AD563" s="126" t="s">
        <v>133</v>
      </c>
      <c r="AE563" s="126" t="s">
        <v>133</v>
      </c>
      <c r="AF563" s="126" t="s">
        <v>133</v>
      </c>
      <c r="AG563" s="126" t="s">
        <v>133</v>
      </c>
    </row>
    <row r="564" spans="1:33" x14ac:dyDescent="0.25">
      <c r="A564" t="s">
        <v>93</v>
      </c>
      <c r="B564">
        <v>3</v>
      </c>
      <c r="C564" t="s">
        <v>39</v>
      </c>
      <c r="D564" t="s">
        <v>668</v>
      </c>
      <c r="E564" s="128">
        <v>27370</v>
      </c>
      <c r="F564" s="126">
        <v>1.9</v>
      </c>
      <c r="G564" s="128">
        <v>26840</v>
      </c>
      <c r="H564" s="126">
        <v>6.4</v>
      </c>
      <c r="I564" s="126">
        <v>10.200000000000001</v>
      </c>
      <c r="J564" s="126">
        <v>54.1</v>
      </c>
      <c r="K564" s="126">
        <v>72.8</v>
      </c>
      <c r="L564" s="126">
        <v>83.399999999999991</v>
      </c>
      <c r="M564" s="126" t="s">
        <v>133</v>
      </c>
      <c r="N564" s="128" t="s">
        <v>133</v>
      </c>
      <c r="O564" s="126" t="s">
        <v>133</v>
      </c>
      <c r="P564" s="126" t="s">
        <v>133</v>
      </c>
      <c r="Q564" s="126" t="s">
        <v>133</v>
      </c>
      <c r="R564" s="126" t="s">
        <v>133</v>
      </c>
      <c r="S564" s="126" t="s">
        <v>133</v>
      </c>
      <c r="T564" s="126" t="s">
        <v>133</v>
      </c>
      <c r="U564" s="128" t="s">
        <v>133</v>
      </c>
      <c r="V564" s="126" t="s">
        <v>133</v>
      </c>
      <c r="W564" s="126" t="s">
        <v>133</v>
      </c>
      <c r="X564" s="126" t="s">
        <v>133</v>
      </c>
      <c r="Y564" s="126" t="s">
        <v>133</v>
      </c>
      <c r="Z564" s="126" t="s">
        <v>133</v>
      </c>
      <c r="AA564" s="126" t="s">
        <v>133</v>
      </c>
      <c r="AB564" s="128" t="s">
        <v>133</v>
      </c>
      <c r="AC564" s="126" t="s">
        <v>133</v>
      </c>
      <c r="AD564" s="126" t="s">
        <v>133</v>
      </c>
      <c r="AE564" s="126" t="s">
        <v>133</v>
      </c>
      <c r="AF564" s="126" t="s">
        <v>133</v>
      </c>
      <c r="AG564" s="126" t="s">
        <v>133</v>
      </c>
    </row>
    <row r="565" spans="1:33" x14ac:dyDescent="0.25">
      <c r="A565" t="s">
        <v>93</v>
      </c>
      <c r="B565">
        <v>4</v>
      </c>
      <c r="C565" t="s">
        <v>39</v>
      </c>
      <c r="D565" t="s">
        <v>669</v>
      </c>
      <c r="E565" s="128">
        <v>620</v>
      </c>
      <c r="F565" s="126">
        <v>2.1</v>
      </c>
      <c r="G565" s="128">
        <v>605</v>
      </c>
      <c r="H565" s="126">
        <v>4.5999999999999996</v>
      </c>
      <c r="I565" s="126">
        <v>9.4</v>
      </c>
      <c r="J565" s="126">
        <v>79</v>
      </c>
      <c r="K565" s="126">
        <v>82.800000000000011</v>
      </c>
      <c r="L565" s="126">
        <v>86</v>
      </c>
      <c r="M565" s="126" t="s">
        <v>133</v>
      </c>
      <c r="N565" s="128" t="s">
        <v>133</v>
      </c>
      <c r="O565" s="126" t="s">
        <v>133</v>
      </c>
      <c r="P565" s="126" t="s">
        <v>133</v>
      </c>
      <c r="Q565" s="126" t="s">
        <v>133</v>
      </c>
      <c r="R565" s="126" t="s">
        <v>133</v>
      </c>
      <c r="S565" s="126" t="s">
        <v>133</v>
      </c>
      <c r="T565" s="126" t="s">
        <v>133</v>
      </c>
      <c r="U565" s="128" t="s">
        <v>133</v>
      </c>
      <c r="V565" s="126" t="s">
        <v>133</v>
      </c>
      <c r="W565" s="126" t="s">
        <v>133</v>
      </c>
      <c r="X565" s="126" t="s">
        <v>133</v>
      </c>
      <c r="Y565" s="126" t="s">
        <v>133</v>
      </c>
      <c r="Z565" s="126" t="s">
        <v>133</v>
      </c>
      <c r="AA565" s="126" t="s">
        <v>133</v>
      </c>
      <c r="AB565" s="128" t="s">
        <v>133</v>
      </c>
      <c r="AC565" s="126" t="s">
        <v>133</v>
      </c>
      <c r="AD565" s="126" t="s">
        <v>133</v>
      </c>
      <c r="AE565" s="126" t="s">
        <v>133</v>
      </c>
      <c r="AF565" s="126" t="s">
        <v>133</v>
      </c>
      <c r="AG565" s="126" t="s">
        <v>133</v>
      </c>
    </row>
    <row r="566" spans="1:33" x14ac:dyDescent="0.25">
      <c r="A566" t="s">
        <v>93</v>
      </c>
      <c r="B566">
        <v>5</v>
      </c>
      <c r="C566" t="s">
        <v>39</v>
      </c>
      <c r="D566" t="s">
        <v>670</v>
      </c>
      <c r="E566" s="128">
        <v>1980</v>
      </c>
      <c r="F566" s="126">
        <v>3.3000000000000003</v>
      </c>
      <c r="G566" s="128">
        <v>1915</v>
      </c>
      <c r="H566" s="126">
        <v>10.4</v>
      </c>
      <c r="I566" s="126">
        <v>11.4</v>
      </c>
      <c r="J566" s="126">
        <v>61</v>
      </c>
      <c r="K566" s="126">
        <v>72.399999999999991</v>
      </c>
      <c r="L566" s="126">
        <v>78.2</v>
      </c>
      <c r="M566" s="126" t="s">
        <v>133</v>
      </c>
      <c r="N566" s="128" t="s">
        <v>133</v>
      </c>
      <c r="O566" s="126" t="s">
        <v>133</v>
      </c>
      <c r="P566" s="126" t="s">
        <v>133</v>
      </c>
      <c r="Q566" s="126" t="s">
        <v>133</v>
      </c>
      <c r="R566" s="126" t="s">
        <v>133</v>
      </c>
      <c r="S566" s="126" t="s">
        <v>133</v>
      </c>
      <c r="T566" s="126" t="s">
        <v>133</v>
      </c>
      <c r="U566" s="128" t="s">
        <v>133</v>
      </c>
      <c r="V566" s="126" t="s">
        <v>133</v>
      </c>
      <c r="W566" s="126" t="s">
        <v>133</v>
      </c>
      <c r="X566" s="126" t="s">
        <v>133</v>
      </c>
      <c r="Y566" s="126" t="s">
        <v>133</v>
      </c>
      <c r="Z566" s="126" t="s">
        <v>133</v>
      </c>
      <c r="AA566" s="126" t="s">
        <v>133</v>
      </c>
      <c r="AB566" s="128" t="s">
        <v>133</v>
      </c>
      <c r="AC566" s="126" t="s">
        <v>133</v>
      </c>
      <c r="AD566" s="126" t="s">
        <v>133</v>
      </c>
      <c r="AE566" s="126" t="s">
        <v>133</v>
      </c>
      <c r="AF566" s="126" t="s">
        <v>133</v>
      </c>
      <c r="AG566" s="126" t="s">
        <v>133</v>
      </c>
    </row>
    <row r="567" spans="1:33" x14ac:dyDescent="0.25">
      <c r="A567" t="s">
        <v>93</v>
      </c>
      <c r="B567">
        <v>6</v>
      </c>
      <c r="C567" t="s">
        <v>39</v>
      </c>
      <c r="D567" t="s">
        <v>671</v>
      </c>
      <c r="E567" s="128">
        <v>11440</v>
      </c>
      <c r="F567" s="126">
        <v>1.8000000000000003</v>
      </c>
      <c r="G567" s="128">
        <v>11235</v>
      </c>
      <c r="H567" s="126">
        <v>6.8000000000000007</v>
      </c>
      <c r="I567" s="126">
        <v>8.9</v>
      </c>
      <c r="J567" s="126">
        <v>51.800000000000004</v>
      </c>
      <c r="K567" s="126">
        <v>72</v>
      </c>
      <c r="L567" s="126">
        <v>84.3</v>
      </c>
      <c r="M567" s="126" t="s">
        <v>133</v>
      </c>
      <c r="N567" s="128" t="s">
        <v>133</v>
      </c>
      <c r="O567" s="126" t="s">
        <v>133</v>
      </c>
      <c r="P567" s="126" t="s">
        <v>133</v>
      </c>
      <c r="Q567" s="126" t="s">
        <v>133</v>
      </c>
      <c r="R567" s="126" t="s">
        <v>133</v>
      </c>
      <c r="S567" s="126" t="s">
        <v>133</v>
      </c>
      <c r="T567" s="126" t="s">
        <v>133</v>
      </c>
      <c r="U567" s="128" t="s">
        <v>133</v>
      </c>
      <c r="V567" s="126" t="s">
        <v>133</v>
      </c>
      <c r="W567" s="126" t="s">
        <v>133</v>
      </c>
      <c r="X567" s="126" t="s">
        <v>133</v>
      </c>
      <c r="Y567" s="126" t="s">
        <v>133</v>
      </c>
      <c r="Z567" s="126" t="s">
        <v>133</v>
      </c>
      <c r="AA567" s="126" t="s">
        <v>133</v>
      </c>
      <c r="AB567" s="128" t="s">
        <v>133</v>
      </c>
      <c r="AC567" s="126" t="s">
        <v>133</v>
      </c>
      <c r="AD567" s="126" t="s">
        <v>133</v>
      </c>
      <c r="AE567" s="126" t="s">
        <v>133</v>
      </c>
      <c r="AF567" s="126" t="s">
        <v>133</v>
      </c>
      <c r="AG567" s="126" t="s">
        <v>133</v>
      </c>
    </row>
    <row r="568" spans="1:33" x14ac:dyDescent="0.25">
      <c r="A568" t="s">
        <v>93</v>
      </c>
      <c r="B568">
        <v>7</v>
      </c>
      <c r="C568" t="s">
        <v>39</v>
      </c>
      <c r="D568" t="s">
        <v>672</v>
      </c>
      <c r="E568" s="128">
        <v>5150</v>
      </c>
      <c r="F568" s="126">
        <v>1.9</v>
      </c>
      <c r="G568" s="128">
        <v>5055</v>
      </c>
      <c r="H568" s="126">
        <v>6.7</v>
      </c>
      <c r="I568" s="126">
        <v>7.6</v>
      </c>
      <c r="J568" s="126">
        <v>58.699999999999996</v>
      </c>
      <c r="K568" s="126">
        <v>76.099999999999994</v>
      </c>
      <c r="L568" s="126">
        <v>85.7</v>
      </c>
      <c r="M568" s="126" t="s">
        <v>133</v>
      </c>
      <c r="N568" s="128" t="s">
        <v>133</v>
      </c>
      <c r="O568" s="126" t="s">
        <v>133</v>
      </c>
      <c r="P568" s="126" t="s">
        <v>133</v>
      </c>
      <c r="Q568" s="126" t="s">
        <v>133</v>
      </c>
      <c r="R568" s="126" t="s">
        <v>133</v>
      </c>
      <c r="S568" s="126" t="s">
        <v>133</v>
      </c>
      <c r="T568" s="126" t="s">
        <v>133</v>
      </c>
      <c r="U568" s="128" t="s">
        <v>133</v>
      </c>
      <c r="V568" s="126" t="s">
        <v>133</v>
      </c>
      <c r="W568" s="126" t="s">
        <v>133</v>
      </c>
      <c r="X568" s="126" t="s">
        <v>133</v>
      </c>
      <c r="Y568" s="126" t="s">
        <v>133</v>
      </c>
      <c r="Z568" s="126" t="s">
        <v>133</v>
      </c>
      <c r="AA568" s="126" t="s">
        <v>133</v>
      </c>
      <c r="AB568" s="128" t="s">
        <v>133</v>
      </c>
      <c r="AC568" s="126" t="s">
        <v>133</v>
      </c>
      <c r="AD568" s="126" t="s">
        <v>133</v>
      </c>
      <c r="AE568" s="126" t="s">
        <v>133</v>
      </c>
      <c r="AF568" s="126" t="s">
        <v>133</v>
      </c>
      <c r="AG568" s="126" t="s">
        <v>133</v>
      </c>
    </row>
    <row r="569" spans="1:33" x14ac:dyDescent="0.25">
      <c r="A569" t="s">
        <v>93</v>
      </c>
      <c r="B569">
        <v>8</v>
      </c>
      <c r="C569" t="s">
        <v>39</v>
      </c>
      <c r="D569" t="s">
        <v>673</v>
      </c>
      <c r="E569" s="128">
        <v>9870</v>
      </c>
      <c r="F569" s="126">
        <v>2.8000000000000003</v>
      </c>
      <c r="G569" s="128">
        <v>9590</v>
      </c>
      <c r="H569" s="126">
        <v>8.7999999999999989</v>
      </c>
      <c r="I569" s="126">
        <v>12.8</v>
      </c>
      <c r="J569" s="126">
        <v>69</v>
      </c>
      <c r="K569" s="126">
        <v>74.5</v>
      </c>
      <c r="L569" s="126">
        <v>78.400000000000006</v>
      </c>
      <c r="M569" s="126" t="s">
        <v>133</v>
      </c>
      <c r="N569" s="128" t="s">
        <v>133</v>
      </c>
      <c r="O569" s="126" t="s">
        <v>133</v>
      </c>
      <c r="P569" s="126" t="s">
        <v>133</v>
      </c>
      <c r="Q569" s="126" t="s">
        <v>133</v>
      </c>
      <c r="R569" s="126" t="s">
        <v>133</v>
      </c>
      <c r="S569" s="126" t="s">
        <v>133</v>
      </c>
      <c r="T569" s="126" t="s">
        <v>133</v>
      </c>
      <c r="U569" s="128" t="s">
        <v>133</v>
      </c>
      <c r="V569" s="126" t="s">
        <v>133</v>
      </c>
      <c r="W569" s="126" t="s">
        <v>133</v>
      </c>
      <c r="X569" s="126" t="s">
        <v>133</v>
      </c>
      <c r="Y569" s="126" t="s">
        <v>133</v>
      </c>
      <c r="Z569" s="126" t="s">
        <v>133</v>
      </c>
      <c r="AA569" s="126" t="s">
        <v>133</v>
      </c>
      <c r="AB569" s="128" t="s">
        <v>133</v>
      </c>
      <c r="AC569" s="126" t="s">
        <v>133</v>
      </c>
      <c r="AD569" s="126" t="s">
        <v>133</v>
      </c>
      <c r="AE569" s="126" t="s">
        <v>133</v>
      </c>
      <c r="AF569" s="126" t="s">
        <v>133</v>
      </c>
      <c r="AG569" s="126" t="s">
        <v>133</v>
      </c>
    </row>
    <row r="570" spans="1:33" x14ac:dyDescent="0.25">
      <c r="A570" t="s">
        <v>93</v>
      </c>
      <c r="B570">
        <v>9</v>
      </c>
      <c r="C570" t="s">
        <v>39</v>
      </c>
      <c r="D570" t="s">
        <v>674</v>
      </c>
      <c r="E570" s="128">
        <v>12680</v>
      </c>
      <c r="F570" s="126">
        <v>3.2</v>
      </c>
      <c r="G570" s="128">
        <v>12270</v>
      </c>
      <c r="H570" s="126">
        <v>9.1999999999999993</v>
      </c>
      <c r="I570" s="126">
        <v>9.7000000000000011</v>
      </c>
      <c r="J570" s="126">
        <v>65.8</v>
      </c>
      <c r="K570" s="126">
        <v>75.400000000000006</v>
      </c>
      <c r="L570" s="126">
        <v>81</v>
      </c>
      <c r="M570" s="126" t="s">
        <v>133</v>
      </c>
      <c r="N570" s="128" t="s">
        <v>133</v>
      </c>
      <c r="O570" s="126" t="s">
        <v>133</v>
      </c>
      <c r="P570" s="126" t="s">
        <v>133</v>
      </c>
      <c r="Q570" s="126" t="s">
        <v>133</v>
      </c>
      <c r="R570" s="126" t="s">
        <v>133</v>
      </c>
      <c r="S570" s="126" t="s">
        <v>133</v>
      </c>
      <c r="T570" s="126" t="s">
        <v>133</v>
      </c>
      <c r="U570" s="128" t="s">
        <v>133</v>
      </c>
      <c r="V570" s="126" t="s">
        <v>133</v>
      </c>
      <c r="W570" s="126" t="s">
        <v>133</v>
      </c>
      <c r="X570" s="126" t="s">
        <v>133</v>
      </c>
      <c r="Y570" s="126" t="s">
        <v>133</v>
      </c>
      <c r="Z570" s="126" t="s">
        <v>133</v>
      </c>
      <c r="AA570" s="126" t="s">
        <v>133</v>
      </c>
      <c r="AB570" s="128" t="s">
        <v>133</v>
      </c>
      <c r="AC570" s="126" t="s">
        <v>133</v>
      </c>
      <c r="AD570" s="126" t="s">
        <v>133</v>
      </c>
      <c r="AE570" s="126" t="s">
        <v>133</v>
      </c>
      <c r="AF570" s="126" t="s">
        <v>133</v>
      </c>
      <c r="AG570" s="126" t="s">
        <v>133</v>
      </c>
    </row>
    <row r="571" spans="1:33" x14ac:dyDescent="0.25">
      <c r="A571" t="s">
        <v>93</v>
      </c>
      <c r="B571" t="s">
        <v>28</v>
      </c>
      <c r="C571" t="s">
        <v>39</v>
      </c>
      <c r="D571" t="s">
        <v>675</v>
      </c>
      <c r="E571" s="128">
        <v>6940</v>
      </c>
      <c r="F571" s="126">
        <v>3.2</v>
      </c>
      <c r="G571" s="128">
        <v>6715</v>
      </c>
      <c r="H571" s="126">
        <v>8.7999999999999989</v>
      </c>
      <c r="I571" s="126">
        <v>10</v>
      </c>
      <c r="J571" s="126">
        <v>63.2</v>
      </c>
      <c r="K571" s="126">
        <v>73</v>
      </c>
      <c r="L571" s="126">
        <v>81.100000000000009</v>
      </c>
      <c r="M571" s="126" t="s">
        <v>133</v>
      </c>
      <c r="N571" s="128" t="s">
        <v>133</v>
      </c>
      <c r="O571" s="126" t="s">
        <v>133</v>
      </c>
      <c r="P571" s="126" t="s">
        <v>133</v>
      </c>
      <c r="Q571" s="126" t="s">
        <v>133</v>
      </c>
      <c r="R571" s="126" t="s">
        <v>133</v>
      </c>
      <c r="S571" s="126" t="s">
        <v>133</v>
      </c>
      <c r="T571" s="126" t="s">
        <v>133</v>
      </c>
      <c r="U571" s="128" t="s">
        <v>133</v>
      </c>
      <c r="V571" s="126" t="s">
        <v>133</v>
      </c>
      <c r="W571" s="126" t="s">
        <v>133</v>
      </c>
      <c r="X571" s="126" t="s">
        <v>133</v>
      </c>
      <c r="Y571" s="126" t="s">
        <v>133</v>
      </c>
      <c r="Z571" s="126" t="s">
        <v>133</v>
      </c>
      <c r="AA571" s="126" t="s">
        <v>133</v>
      </c>
      <c r="AB571" s="128" t="s">
        <v>133</v>
      </c>
      <c r="AC571" s="126" t="s">
        <v>133</v>
      </c>
      <c r="AD571" s="126" t="s">
        <v>133</v>
      </c>
      <c r="AE571" s="126" t="s">
        <v>133</v>
      </c>
      <c r="AF571" s="126" t="s">
        <v>133</v>
      </c>
      <c r="AG571" s="126" t="s">
        <v>133</v>
      </c>
    </row>
    <row r="572" spans="1:33" x14ac:dyDescent="0.25">
      <c r="A572" t="s">
        <v>93</v>
      </c>
      <c r="B572" t="s">
        <v>29</v>
      </c>
      <c r="C572" t="s">
        <v>39</v>
      </c>
      <c r="D572" t="s">
        <v>676</v>
      </c>
      <c r="E572" s="128">
        <v>23475</v>
      </c>
      <c r="F572" s="126">
        <v>3.1</v>
      </c>
      <c r="G572" s="128">
        <v>22745</v>
      </c>
      <c r="H572" s="126">
        <v>7.0000000000000009</v>
      </c>
      <c r="I572" s="126">
        <v>11</v>
      </c>
      <c r="J572" s="126">
        <v>61.199999999999996</v>
      </c>
      <c r="K572" s="126">
        <v>75.400000000000006</v>
      </c>
      <c r="L572" s="126">
        <v>82</v>
      </c>
      <c r="M572" s="126" t="s">
        <v>133</v>
      </c>
      <c r="N572" s="128" t="s">
        <v>133</v>
      </c>
      <c r="O572" s="126" t="s">
        <v>133</v>
      </c>
      <c r="P572" s="126" t="s">
        <v>133</v>
      </c>
      <c r="Q572" s="126" t="s">
        <v>133</v>
      </c>
      <c r="R572" s="126" t="s">
        <v>133</v>
      </c>
      <c r="S572" s="126" t="s">
        <v>133</v>
      </c>
      <c r="T572" s="126" t="s">
        <v>133</v>
      </c>
      <c r="U572" s="128" t="s">
        <v>133</v>
      </c>
      <c r="V572" s="126" t="s">
        <v>133</v>
      </c>
      <c r="W572" s="126" t="s">
        <v>133</v>
      </c>
      <c r="X572" s="126" t="s">
        <v>133</v>
      </c>
      <c r="Y572" s="126" t="s">
        <v>133</v>
      </c>
      <c r="Z572" s="126" t="s">
        <v>133</v>
      </c>
      <c r="AA572" s="126" t="s">
        <v>133</v>
      </c>
      <c r="AB572" s="128" t="s">
        <v>133</v>
      </c>
      <c r="AC572" s="126" t="s">
        <v>133</v>
      </c>
      <c r="AD572" s="126" t="s">
        <v>133</v>
      </c>
      <c r="AE572" s="126" t="s">
        <v>133</v>
      </c>
      <c r="AF572" s="126" t="s">
        <v>133</v>
      </c>
      <c r="AG572" s="126" t="s">
        <v>133</v>
      </c>
    </row>
    <row r="573" spans="1:33" x14ac:dyDescent="0.25">
      <c r="A573" t="s">
        <v>93</v>
      </c>
      <c r="B573" t="s">
        <v>30</v>
      </c>
      <c r="C573" t="s">
        <v>39</v>
      </c>
      <c r="D573" t="s">
        <v>677</v>
      </c>
      <c r="E573" s="128">
        <v>11530</v>
      </c>
      <c r="F573" s="126">
        <v>2.7</v>
      </c>
      <c r="G573" s="128">
        <v>11220</v>
      </c>
      <c r="H573" s="126">
        <v>7.2000000000000011</v>
      </c>
      <c r="I573" s="126">
        <v>13.200000000000001</v>
      </c>
      <c r="J573" s="126">
        <v>57.8</v>
      </c>
      <c r="K573" s="126">
        <v>72.399999999999991</v>
      </c>
      <c r="L573" s="126">
        <v>79.600000000000009</v>
      </c>
      <c r="M573" s="126" t="s">
        <v>133</v>
      </c>
      <c r="N573" s="128" t="s">
        <v>133</v>
      </c>
      <c r="O573" s="126" t="s">
        <v>133</v>
      </c>
      <c r="P573" s="126" t="s">
        <v>133</v>
      </c>
      <c r="Q573" s="126" t="s">
        <v>133</v>
      </c>
      <c r="R573" s="126" t="s">
        <v>133</v>
      </c>
      <c r="S573" s="126" t="s">
        <v>133</v>
      </c>
      <c r="T573" s="126" t="s">
        <v>133</v>
      </c>
      <c r="U573" s="128" t="s">
        <v>133</v>
      </c>
      <c r="V573" s="126" t="s">
        <v>133</v>
      </c>
      <c r="W573" s="126" t="s">
        <v>133</v>
      </c>
      <c r="X573" s="126" t="s">
        <v>133</v>
      </c>
      <c r="Y573" s="126" t="s">
        <v>133</v>
      </c>
      <c r="Z573" s="126" t="s">
        <v>133</v>
      </c>
      <c r="AA573" s="126" t="s">
        <v>133</v>
      </c>
      <c r="AB573" s="128" t="s">
        <v>133</v>
      </c>
      <c r="AC573" s="126" t="s">
        <v>133</v>
      </c>
      <c r="AD573" s="126" t="s">
        <v>133</v>
      </c>
      <c r="AE573" s="126" t="s">
        <v>133</v>
      </c>
      <c r="AF573" s="126" t="s">
        <v>133</v>
      </c>
      <c r="AG573" s="126" t="s">
        <v>133</v>
      </c>
    </row>
    <row r="574" spans="1:33" x14ac:dyDescent="0.25">
      <c r="A574" t="s">
        <v>93</v>
      </c>
      <c r="B574" t="s">
        <v>31</v>
      </c>
      <c r="C574" t="s">
        <v>39</v>
      </c>
      <c r="D574" t="s">
        <v>678</v>
      </c>
      <c r="E574" s="128">
        <v>31395</v>
      </c>
      <c r="F574" s="126">
        <v>3.6999999999999997</v>
      </c>
      <c r="G574" s="128">
        <v>30220</v>
      </c>
      <c r="H574" s="126">
        <v>8</v>
      </c>
      <c r="I574" s="126">
        <v>12.3</v>
      </c>
      <c r="J574" s="126">
        <v>70.899999999999991</v>
      </c>
      <c r="K574" s="126">
        <v>76.2</v>
      </c>
      <c r="L574" s="126">
        <v>79.7</v>
      </c>
      <c r="M574" s="126" t="s">
        <v>133</v>
      </c>
      <c r="N574" s="128" t="s">
        <v>133</v>
      </c>
      <c r="O574" s="126" t="s">
        <v>133</v>
      </c>
      <c r="P574" s="126" t="s">
        <v>133</v>
      </c>
      <c r="Q574" s="126" t="s">
        <v>133</v>
      </c>
      <c r="R574" s="126" t="s">
        <v>133</v>
      </c>
      <c r="S574" s="126" t="s">
        <v>133</v>
      </c>
      <c r="T574" s="126" t="s">
        <v>133</v>
      </c>
      <c r="U574" s="128" t="s">
        <v>133</v>
      </c>
      <c r="V574" s="126" t="s">
        <v>133</v>
      </c>
      <c r="W574" s="126" t="s">
        <v>133</v>
      </c>
      <c r="X574" s="126" t="s">
        <v>133</v>
      </c>
      <c r="Y574" s="126" t="s">
        <v>133</v>
      </c>
      <c r="Z574" s="126" t="s">
        <v>133</v>
      </c>
      <c r="AA574" s="126" t="s">
        <v>133</v>
      </c>
      <c r="AB574" s="128" t="s">
        <v>133</v>
      </c>
      <c r="AC574" s="126" t="s">
        <v>133</v>
      </c>
      <c r="AD574" s="126" t="s">
        <v>133</v>
      </c>
      <c r="AE574" s="126" t="s">
        <v>133</v>
      </c>
      <c r="AF574" s="126" t="s">
        <v>133</v>
      </c>
      <c r="AG574" s="126" t="s">
        <v>133</v>
      </c>
    </row>
    <row r="575" spans="1:33" x14ac:dyDescent="0.25">
      <c r="A575" t="s">
        <v>93</v>
      </c>
      <c r="B575" t="s">
        <v>32</v>
      </c>
      <c r="C575" t="s">
        <v>39</v>
      </c>
      <c r="D575" t="s">
        <v>679</v>
      </c>
      <c r="E575" s="128">
        <v>8930</v>
      </c>
      <c r="F575" s="126">
        <v>2.4</v>
      </c>
      <c r="G575" s="128">
        <v>8720</v>
      </c>
      <c r="H575" s="126">
        <v>7.5</v>
      </c>
      <c r="I575" s="126">
        <v>15.8</v>
      </c>
      <c r="J575" s="126">
        <v>69.2</v>
      </c>
      <c r="K575" s="126">
        <v>73.8</v>
      </c>
      <c r="L575" s="126">
        <v>76.7</v>
      </c>
      <c r="M575" s="126" t="s">
        <v>133</v>
      </c>
      <c r="N575" s="128" t="s">
        <v>133</v>
      </c>
      <c r="O575" s="126" t="s">
        <v>133</v>
      </c>
      <c r="P575" s="126" t="s">
        <v>133</v>
      </c>
      <c r="Q575" s="126" t="s">
        <v>133</v>
      </c>
      <c r="R575" s="126" t="s">
        <v>133</v>
      </c>
      <c r="S575" s="126" t="s">
        <v>133</v>
      </c>
      <c r="T575" s="126" t="s">
        <v>133</v>
      </c>
      <c r="U575" s="128" t="s">
        <v>133</v>
      </c>
      <c r="V575" s="126" t="s">
        <v>133</v>
      </c>
      <c r="W575" s="126" t="s">
        <v>133</v>
      </c>
      <c r="X575" s="126" t="s">
        <v>133</v>
      </c>
      <c r="Y575" s="126" t="s">
        <v>133</v>
      </c>
      <c r="Z575" s="126" t="s">
        <v>133</v>
      </c>
      <c r="AA575" s="126" t="s">
        <v>133</v>
      </c>
      <c r="AB575" s="128" t="s">
        <v>133</v>
      </c>
      <c r="AC575" s="126" t="s">
        <v>133</v>
      </c>
      <c r="AD575" s="126" t="s">
        <v>133</v>
      </c>
      <c r="AE575" s="126" t="s">
        <v>133</v>
      </c>
      <c r="AF575" s="126" t="s">
        <v>133</v>
      </c>
      <c r="AG575" s="126" t="s">
        <v>133</v>
      </c>
    </row>
    <row r="576" spans="1:33" x14ac:dyDescent="0.25">
      <c r="A576" t="s">
        <v>93</v>
      </c>
      <c r="B576" t="s">
        <v>27</v>
      </c>
      <c r="C576" t="s">
        <v>39</v>
      </c>
      <c r="D576" t="s">
        <v>680</v>
      </c>
      <c r="E576" s="128">
        <v>18055</v>
      </c>
      <c r="F576" s="126">
        <v>2.1999999999999997</v>
      </c>
      <c r="G576" s="128">
        <v>17655</v>
      </c>
      <c r="H576" s="126">
        <v>9.5</v>
      </c>
      <c r="I576" s="126">
        <v>12.5</v>
      </c>
      <c r="J576" s="126">
        <v>51.4</v>
      </c>
      <c r="K576" s="126">
        <v>68.2</v>
      </c>
      <c r="L576" s="126">
        <v>78</v>
      </c>
      <c r="M576" s="126" t="s">
        <v>133</v>
      </c>
      <c r="N576" s="128" t="s">
        <v>133</v>
      </c>
      <c r="O576" s="126" t="s">
        <v>133</v>
      </c>
      <c r="P576" s="126" t="s">
        <v>133</v>
      </c>
      <c r="Q576" s="126" t="s">
        <v>133</v>
      </c>
      <c r="R576" s="126" t="s">
        <v>133</v>
      </c>
      <c r="S576" s="126" t="s">
        <v>133</v>
      </c>
      <c r="T576" s="126" t="s">
        <v>133</v>
      </c>
      <c r="U576" s="128" t="s">
        <v>133</v>
      </c>
      <c r="V576" s="126" t="s">
        <v>133</v>
      </c>
      <c r="W576" s="126" t="s">
        <v>133</v>
      </c>
      <c r="X576" s="126" t="s">
        <v>133</v>
      </c>
      <c r="Y576" s="126" t="s">
        <v>133</v>
      </c>
      <c r="Z576" s="126" t="s">
        <v>133</v>
      </c>
      <c r="AA576" s="126" t="s">
        <v>133</v>
      </c>
      <c r="AB576" s="128" t="s">
        <v>133</v>
      </c>
      <c r="AC576" s="126" t="s">
        <v>133</v>
      </c>
      <c r="AD576" s="126" t="s">
        <v>133</v>
      </c>
      <c r="AE576" s="126" t="s">
        <v>133</v>
      </c>
      <c r="AF576" s="126" t="s">
        <v>133</v>
      </c>
      <c r="AG576" s="126" t="s">
        <v>133</v>
      </c>
    </row>
    <row r="577" spans="1:33" x14ac:dyDescent="0.25">
      <c r="A577" t="s">
        <v>93</v>
      </c>
      <c r="B577" t="s">
        <v>33</v>
      </c>
      <c r="C577" t="s">
        <v>39</v>
      </c>
      <c r="D577" t="s">
        <v>681</v>
      </c>
      <c r="E577" s="128">
        <v>14410</v>
      </c>
      <c r="F577" s="126">
        <v>2.4</v>
      </c>
      <c r="G577" s="128">
        <v>14060</v>
      </c>
      <c r="H577" s="126">
        <v>8.5</v>
      </c>
      <c r="I577" s="126">
        <v>11.5</v>
      </c>
      <c r="J577" s="126">
        <v>51.5</v>
      </c>
      <c r="K577" s="126">
        <v>69</v>
      </c>
      <c r="L577" s="126">
        <v>80</v>
      </c>
      <c r="M577" s="126" t="s">
        <v>133</v>
      </c>
      <c r="N577" s="128" t="s">
        <v>133</v>
      </c>
      <c r="O577" s="126" t="s">
        <v>133</v>
      </c>
      <c r="P577" s="126" t="s">
        <v>133</v>
      </c>
      <c r="Q577" s="126" t="s">
        <v>133</v>
      </c>
      <c r="R577" s="126" t="s">
        <v>133</v>
      </c>
      <c r="S577" s="126" t="s">
        <v>133</v>
      </c>
      <c r="T577" s="126" t="s">
        <v>133</v>
      </c>
      <c r="U577" s="128" t="s">
        <v>133</v>
      </c>
      <c r="V577" s="126" t="s">
        <v>133</v>
      </c>
      <c r="W577" s="126" t="s">
        <v>133</v>
      </c>
      <c r="X577" s="126" t="s">
        <v>133</v>
      </c>
      <c r="Y577" s="126" t="s">
        <v>133</v>
      </c>
      <c r="Z577" s="126" t="s">
        <v>133</v>
      </c>
      <c r="AA577" s="126" t="s">
        <v>133</v>
      </c>
      <c r="AB577" s="128" t="s">
        <v>133</v>
      </c>
      <c r="AC577" s="126" t="s">
        <v>133</v>
      </c>
      <c r="AD577" s="126" t="s">
        <v>133</v>
      </c>
      <c r="AE577" s="126" t="s">
        <v>133</v>
      </c>
      <c r="AF577" s="126" t="s">
        <v>133</v>
      </c>
      <c r="AG577" s="126" t="s">
        <v>133</v>
      </c>
    </row>
    <row r="578" spans="1:33" x14ac:dyDescent="0.25">
      <c r="A578" t="s">
        <v>93</v>
      </c>
      <c r="B578" t="s">
        <v>34</v>
      </c>
      <c r="C578" t="s">
        <v>39</v>
      </c>
      <c r="D578" t="s">
        <v>682</v>
      </c>
      <c r="E578" s="128">
        <v>32165</v>
      </c>
      <c r="F578" s="126">
        <v>2.9000000000000004</v>
      </c>
      <c r="G578" s="128">
        <v>31235</v>
      </c>
      <c r="H578" s="126">
        <v>9.4</v>
      </c>
      <c r="I578" s="126">
        <v>16.2</v>
      </c>
      <c r="J578" s="126">
        <v>63.9</v>
      </c>
      <c r="K578" s="126">
        <v>70.599999999999994</v>
      </c>
      <c r="L578" s="126">
        <v>74.400000000000006</v>
      </c>
      <c r="M578" s="126" t="s">
        <v>133</v>
      </c>
      <c r="N578" s="128" t="s">
        <v>133</v>
      </c>
      <c r="O578" s="126" t="s">
        <v>133</v>
      </c>
      <c r="P578" s="126" t="s">
        <v>133</v>
      </c>
      <c r="Q578" s="126" t="s">
        <v>133</v>
      </c>
      <c r="R578" s="126" t="s">
        <v>133</v>
      </c>
      <c r="S578" s="126" t="s">
        <v>133</v>
      </c>
      <c r="T578" s="126" t="s">
        <v>133</v>
      </c>
      <c r="U578" s="128" t="s">
        <v>133</v>
      </c>
      <c r="V578" s="126" t="s">
        <v>133</v>
      </c>
      <c r="W578" s="126" t="s">
        <v>133</v>
      </c>
      <c r="X578" s="126" t="s">
        <v>133</v>
      </c>
      <c r="Y578" s="126" t="s">
        <v>133</v>
      </c>
      <c r="Z578" s="126" t="s">
        <v>133</v>
      </c>
      <c r="AA578" s="126" t="s">
        <v>133</v>
      </c>
      <c r="AB578" s="128" t="s">
        <v>133</v>
      </c>
      <c r="AC578" s="126" t="s">
        <v>133</v>
      </c>
      <c r="AD578" s="126" t="s">
        <v>133</v>
      </c>
      <c r="AE578" s="126" t="s">
        <v>133</v>
      </c>
      <c r="AF578" s="126" t="s">
        <v>133</v>
      </c>
      <c r="AG578" s="126" t="s">
        <v>133</v>
      </c>
    </row>
    <row r="579" spans="1:33" x14ac:dyDescent="0.25">
      <c r="A579" t="s">
        <v>93</v>
      </c>
      <c r="B579" t="s">
        <v>35</v>
      </c>
      <c r="C579" t="s">
        <v>39</v>
      </c>
      <c r="D579" t="s">
        <v>683</v>
      </c>
      <c r="E579" s="128">
        <v>14630</v>
      </c>
      <c r="F579" s="126">
        <v>3.4000000000000004</v>
      </c>
      <c r="G579" s="128">
        <v>14130</v>
      </c>
      <c r="H579" s="126">
        <v>7.1000000000000005</v>
      </c>
      <c r="I579" s="126">
        <v>6.6000000000000005</v>
      </c>
      <c r="J579" s="126">
        <v>70.300000000000011</v>
      </c>
      <c r="K579" s="126">
        <v>82.300000000000011</v>
      </c>
      <c r="L579" s="126">
        <v>86.3</v>
      </c>
      <c r="M579" s="126" t="s">
        <v>133</v>
      </c>
      <c r="N579" s="128" t="s">
        <v>133</v>
      </c>
      <c r="O579" s="126" t="s">
        <v>133</v>
      </c>
      <c r="P579" s="126" t="s">
        <v>133</v>
      </c>
      <c r="Q579" s="126" t="s">
        <v>133</v>
      </c>
      <c r="R579" s="126" t="s">
        <v>133</v>
      </c>
      <c r="S579" s="126" t="s">
        <v>133</v>
      </c>
      <c r="T579" s="126" t="s">
        <v>133</v>
      </c>
      <c r="U579" s="128" t="s">
        <v>133</v>
      </c>
      <c r="V579" s="126" t="s">
        <v>133</v>
      </c>
      <c r="W579" s="126" t="s">
        <v>133</v>
      </c>
      <c r="X579" s="126" t="s">
        <v>133</v>
      </c>
      <c r="Y579" s="126" t="s">
        <v>133</v>
      </c>
      <c r="Z579" s="126" t="s">
        <v>133</v>
      </c>
      <c r="AA579" s="126" t="s">
        <v>133</v>
      </c>
      <c r="AB579" s="128" t="s">
        <v>133</v>
      </c>
      <c r="AC579" s="126" t="s">
        <v>133</v>
      </c>
      <c r="AD579" s="126" t="s">
        <v>133</v>
      </c>
      <c r="AE579" s="126" t="s">
        <v>133</v>
      </c>
      <c r="AF579" s="126" t="s">
        <v>133</v>
      </c>
      <c r="AG579" s="126" t="s">
        <v>133</v>
      </c>
    </row>
    <row r="580" spans="1:33" x14ac:dyDescent="0.25">
      <c r="A580" t="s">
        <v>93</v>
      </c>
      <c r="B580" t="s">
        <v>36</v>
      </c>
      <c r="C580" t="s">
        <v>39</v>
      </c>
      <c r="D580" t="s">
        <v>684</v>
      </c>
      <c r="E580" s="128">
        <v>4670</v>
      </c>
      <c r="F580" s="126">
        <v>4</v>
      </c>
      <c r="G580" s="128">
        <v>4485</v>
      </c>
      <c r="H580" s="126">
        <v>10.9</v>
      </c>
      <c r="I580" s="126">
        <v>8.6000000000000014</v>
      </c>
      <c r="J580" s="126">
        <v>49.5</v>
      </c>
      <c r="K580" s="126">
        <v>69.900000000000006</v>
      </c>
      <c r="L580" s="126">
        <v>80.600000000000009</v>
      </c>
      <c r="M580" s="126" t="s">
        <v>133</v>
      </c>
      <c r="N580" s="128" t="s">
        <v>133</v>
      </c>
      <c r="O580" s="126" t="s">
        <v>133</v>
      </c>
      <c r="P580" s="126" t="s">
        <v>133</v>
      </c>
      <c r="Q580" s="126" t="s">
        <v>133</v>
      </c>
      <c r="R580" s="126" t="s">
        <v>133</v>
      </c>
      <c r="S580" s="126" t="s">
        <v>133</v>
      </c>
      <c r="T580" s="126" t="s">
        <v>133</v>
      </c>
      <c r="U580" s="128" t="s">
        <v>133</v>
      </c>
      <c r="V580" s="126" t="s">
        <v>133</v>
      </c>
      <c r="W580" s="126" t="s">
        <v>133</v>
      </c>
      <c r="X580" s="126" t="s">
        <v>133</v>
      </c>
      <c r="Y580" s="126" t="s">
        <v>133</v>
      </c>
      <c r="Z580" s="126" t="s">
        <v>133</v>
      </c>
      <c r="AA580" s="126" t="s">
        <v>133</v>
      </c>
      <c r="AB580" s="128" t="s">
        <v>133</v>
      </c>
      <c r="AC580" s="126" t="s">
        <v>133</v>
      </c>
      <c r="AD580" s="126" t="s">
        <v>133</v>
      </c>
      <c r="AE580" s="126" t="s">
        <v>133</v>
      </c>
      <c r="AF580" s="126" t="s">
        <v>133</v>
      </c>
      <c r="AG580" s="126" t="s">
        <v>133</v>
      </c>
    </row>
    <row r="581" spans="1:33" x14ac:dyDescent="0.25">
      <c r="A581" t="s">
        <v>93</v>
      </c>
      <c r="B581" t="s">
        <v>37</v>
      </c>
      <c r="C581" t="s">
        <v>39</v>
      </c>
      <c r="D581" t="s">
        <v>685</v>
      </c>
      <c r="E581" s="128">
        <v>4885</v>
      </c>
      <c r="F581" s="126">
        <v>2.6</v>
      </c>
      <c r="G581" s="128">
        <v>4760</v>
      </c>
      <c r="H581" s="126">
        <v>7.1000000000000005</v>
      </c>
      <c r="I581" s="126">
        <v>10.7</v>
      </c>
      <c r="J581" s="126">
        <v>65.900000000000006</v>
      </c>
      <c r="K581" s="126">
        <v>74.900000000000006</v>
      </c>
      <c r="L581" s="126">
        <v>82.2</v>
      </c>
      <c r="M581" s="126" t="s">
        <v>133</v>
      </c>
      <c r="N581" s="128" t="s">
        <v>133</v>
      </c>
      <c r="O581" s="126" t="s">
        <v>133</v>
      </c>
      <c r="P581" s="126" t="s">
        <v>133</v>
      </c>
      <c r="Q581" s="126" t="s">
        <v>133</v>
      </c>
      <c r="R581" s="126" t="s">
        <v>133</v>
      </c>
      <c r="S581" s="126" t="s">
        <v>133</v>
      </c>
      <c r="T581" s="126" t="s">
        <v>133</v>
      </c>
      <c r="U581" s="128" t="s">
        <v>133</v>
      </c>
      <c r="V581" s="126" t="s">
        <v>133</v>
      </c>
      <c r="W581" s="126" t="s">
        <v>133</v>
      </c>
      <c r="X581" s="126" t="s">
        <v>133</v>
      </c>
      <c r="Y581" s="126" t="s">
        <v>133</v>
      </c>
      <c r="Z581" s="126" t="s">
        <v>133</v>
      </c>
      <c r="AA581" s="126" t="s">
        <v>133</v>
      </c>
      <c r="AB581" s="128" t="s">
        <v>133</v>
      </c>
      <c r="AC581" s="126" t="s">
        <v>133</v>
      </c>
      <c r="AD581" s="126" t="s">
        <v>133</v>
      </c>
      <c r="AE581" s="126" t="s">
        <v>133</v>
      </c>
      <c r="AF581" s="126" t="s">
        <v>133</v>
      </c>
      <c r="AG581" s="126" t="s">
        <v>133</v>
      </c>
    </row>
    <row r="582" spans="1:33" x14ac:dyDescent="0.25">
      <c r="A582" t="s">
        <v>92</v>
      </c>
      <c r="B582">
        <v>1</v>
      </c>
      <c r="C582" t="s">
        <v>39</v>
      </c>
      <c r="D582" t="s">
        <v>686</v>
      </c>
      <c r="E582" s="128">
        <v>7375</v>
      </c>
      <c r="F582" s="126">
        <v>0.90000000000000013</v>
      </c>
      <c r="G582" s="128">
        <v>7310</v>
      </c>
      <c r="H582" s="126">
        <v>2.8000000000000003</v>
      </c>
      <c r="I582" s="126">
        <v>10.4</v>
      </c>
      <c r="J582" s="126">
        <v>69.600000000000009</v>
      </c>
      <c r="K582" s="126">
        <v>79.600000000000009</v>
      </c>
      <c r="L582" s="126">
        <v>86.8</v>
      </c>
      <c r="M582" s="126" t="s">
        <v>133</v>
      </c>
      <c r="N582" s="128" t="s">
        <v>133</v>
      </c>
      <c r="O582" s="126" t="s">
        <v>133</v>
      </c>
      <c r="P582" s="126" t="s">
        <v>133</v>
      </c>
      <c r="Q582" s="126" t="s">
        <v>133</v>
      </c>
      <c r="R582" s="126" t="s">
        <v>133</v>
      </c>
      <c r="S582" s="126" t="s">
        <v>133</v>
      </c>
      <c r="T582" s="126" t="s">
        <v>133</v>
      </c>
      <c r="U582" s="128" t="s">
        <v>133</v>
      </c>
      <c r="V582" s="126" t="s">
        <v>133</v>
      </c>
      <c r="W582" s="126" t="s">
        <v>133</v>
      </c>
      <c r="X582" s="126" t="s">
        <v>133</v>
      </c>
      <c r="Y582" s="126" t="s">
        <v>133</v>
      </c>
      <c r="Z582" s="126" t="s">
        <v>133</v>
      </c>
      <c r="AA582" s="126" t="s">
        <v>133</v>
      </c>
      <c r="AB582" s="128" t="s">
        <v>133</v>
      </c>
      <c r="AC582" s="126" t="s">
        <v>133</v>
      </c>
      <c r="AD582" s="126" t="s">
        <v>133</v>
      </c>
      <c r="AE582" s="126" t="s">
        <v>133</v>
      </c>
      <c r="AF582" s="126" t="s">
        <v>133</v>
      </c>
      <c r="AG582" s="126" t="s">
        <v>133</v>
      </c>
    </row>
    <row r="583" spans="1:33" x14ac:dyDescent="0.25">
      <c r="A583" t="s">
        <v>92</v>
      </c>
      <c r="B583">
        <v>2</v>
      </c>
      <c r="C583" t="s">
        <v>39</v>
      </c>
      <c r="D583" t="s">
        <v>687</v>
      </c>
      <c r="E583" s="128">
        <v>28605</v>
      </c>
      <c r="F583" s="126">
        <v>2.1999999999999997</v>
      </c>
      <c r="G583" s="128">
        <v>27965</v>
      </c>
      <c r="H583" s="126">
        <v>7.3</v>
      </c>
      <c r="I583" s="126">
        <v>8.9</v>
      </c>
      <c r="J583" s="126">
        <v>56.2</v>
      </c>
      <c r="K583" s="126">
        <v>75.900000000000006</v>
      </c>
      <c r="L583" s="126">
        <v>83.8</v>
      </c>
      <c r="M583" s="126" t="s">
        <v>133</v>
      </c>
      <c r="N583" s="128" t="s">
        <v>133</v>
      </c>
      <c r="O583" s="126" t="s">
        <v>133</v>
      </c>
      <c r="P583" s="126" t="s">
        <v>133</v>
      </c>
      <c r="Q583" s="126" t="s">
        <v>133</v>
      </c>
      <c r="R583" s="126" t="s">
        <v>133</v>
      </c>
      <c r="S583" s="126" t="s">
        <v>133</v>
      </c>
      <c r="T583" s="126" t="s">
        <v>133</v>
      </c>
      <c r="U583" s="128" t="s">
        <v>133</v>
      </c>
      <c r="V583" s="126" t="s">
        <v>133</v>
      </c>
      <c r="W583" s="126" t="s">
        <v>133</v>
      </c>
      <c r="X583" s="126" t="s">
        <v>133</v>
      </c>
      <c r="Y583" s="126" t="s">
        <v>133</v>
      </c>
      <c r="Z583" s="126" t="s">
        <v>133</v>
      </c>
      <c r="AA583" s="126" t="s">
        <v>133</v>
      </c>
      <c r="AB583" s="128" t="s">
        <v>133</v>
      </c>
      <c r="AC583" s="126" t="s">
        <v>133</v>
      </c>
      <c r="AD583" s="126" t="s">
        <v>133</v>
      </c>
      <c r="AE583" s="126" t="s">
        <v>133</v>
      </c>
      <c r="AF583" s="126" t="s">
        <v>133</v>
      </c>
      <c r="AG583" s="126" t="s">
        <v>133</v>
      </c>
    </row>
    <row r="584" spans="1:33" x14ac:dyDescent="0.25">
      <c r="A584" t="s">
        <v>92</v>
      </c>
      <c r="B584">
        <v>3</v>
      </c>
      <c r="C584" t="s">
        <v>39</v>
      </c>
      <c r="D584" t="s">
        <v>688</v>
      </c>
      <c r="E584" s="128">
        <v>29545</v>
      </c>
      <c r="F584" s="126">
        <v>0.5</v>
      </c>
      <c r="G584" s="128">
        <v>29385</v>
      </c>
      <c r="H584" s="126">
        <v>6.6000000000000005</v>
      </c>
      <c r="I584" s="126">
        <v>11.200000000000001</v>
      </c>
      <c r="J584" s="126">
        <v>53.1</v>
      </c>
      <c r="K584" s="126">
        <v>71.5</v>
      </c>
      <c r="L584" s="126">
        <v>82.300000000000011</v>
      </c>
      <c r="M584" s="126" t="s">
        <v>133</v>
      </c>
      <c r="N584" s="128" t="s">
        <v>133</v>
      </c>
      <c r="O584" s="126" t="s">
        <v>133</v>
      </c>
      <c r="P584" s="126" t="s">
        <v>133</v>
      </c>
      <c r="Q584" s="126" t="s">
        <v>133</v>
      </c>
      <c r="R584" s="126" t="s">
        <v>133</v>
      </c>
      <c r="S584" s="126" t="s">
        <v>133</v>
      </c>
      <c r="T584" s="126" t="s">
        <v>133</v>
      </c>
      <c r="U584" s="128" t="s">
        <v>133</v>
      </c>
      <c r="V584" s="126" t="s">
        <v>133</v>
      </c>
      <c r="W584" s="126" t="s">
        <v>133</v>
      </c>
      <c r="X584" s="126" t="s">
        <v>133</v>
      </c>
      <c r="Y584" s="126" t="s">
        <v>133</v>
      </c>
      <c r="Z584" s="126" t="s">
        <v>133</v>
      </c>
      <c r="AA584" s="126" t="s">
        <v>133</v>
      </c>
      <c r="AB584" s="128" t="s">
        <v>133</v>
      </c>
      <c r="AC584" s="126" t="s">
        <v>133</v>
      </c>
      <c r="AD584" s="126" t="s">
        <v>133</v>
      </c>
      <c r="AE584" s="126" t="s">
        <v>133</v>
      </c>
      <c r="AF584" s="126" t="s">
        <v>133</v>
      </c>
      <c r="AG584" s="126" t="s">
        <v>133</v>
      </c>
    </row>
    <row r="585" spans="1:33" x14ac:dyDescent="0.25">
      <c r="A585" t="s">
        <v>92</v>
      </c>
      <c r="B585">
        <v>4</v>
      </c>
      <c r="C585" t="s">
        <v>39</v>
      </c>
      <c r="D585" t="s">
        <v>689</v>
      </c>
      <c r="E585" s="128">
        <v>560</v>
      </c>
      <c r="F585" s="126">
        <v>0.90000000000000013</v>
      </c>
      <c r="G585" s="128">
        <v>555</v>
      </c>
      <c r="H585" s="126">
        <v>8</v>
      </c>
      <c r="I585" s="126">
        <v>7.6</v>
      </c>
      <c r="J585" s="126">
        <v>74</v>
      </c>
      <c r="K585" s="126">
        <v>81.2</v>
      </c>
      <c r="L585" s="126">
        <v>84.399999999999991</v>
      </c>
      <c r="M585" s="126" t="s">
        <v>133</v>
      </c>
      <c r="N585" s="128" t="s">
        <v>133</v>
      </c>
      <c r="O585" s="126" t="s">
        <v>133</v>
      </c>
      <c r="P585" s="126" t="s">
        <v>133</v>
      </c>
      <c r="Q585" s="126" t="s">
        <v>133</v>
      </c>
      <c r="R585" s="126" t="s">
        <v>133</v>
      </c>
      <c r="S585" s="126" t="s">
        <v>133</v>
      </c>
      <c r="T585" s="126" t="s">
        <v>133</v>
      </c>
      <c r="U585" s="128" t="s">
        <v>133</v>
      </c>
      <c r="V585" s="126" t="s">
        <v>133</v>
      </c>
      <c r="W585" s="126" t="s">
        <v>133</v>
      </c>
      <c r="X585" s="126" t="s">
        <v>133</v>
      </c>
      <c r="Y585" s="126" t="s">
        <v>133</v>
      </c>
      <c r="Z585" s="126" t="s">
        <v>133</v>
      </c>
      <c r="AA585" s="126" t="s">
        <v>133</v>
      </c>
      <c r="AB585" s="128" t="s">
        <v>133</v>
      </c>
      <c r="AC585" s="126" t="s">
        <v>133</v>
      </c>
      <c r="AD585" s="126" t="s">
        <v>133</v>
      </c>
      <c r="AE585" s="126" t="s">
        <v>133</v>
      </c>
      <c r="AF585" s="126" t="s">
        <v>133</v>
      </c>
      <c r="AG585" s="126" t="s">
        <v>133</v>
      </c>
    </row>
    <row r="586" spans="1:33" x14ac:dyDescent="0.25">
      <c r="A586" t="s">
        <v>92</v>
      </c>
      <c r="B586">
        <v>5</v>
      </c>
      <c r="C586" t="s">
        <v>39</v>
      </c>
      <c r="D586" t="s">
        <v>690</v>
      </c>
      <c r="E586" s="128">
        <v>2105</v>
      </c>
      <c r="F586" s="126">
        <v>0.6</v>
      </c>
      <c r="G586" s="128">
        <v>2095</v>
      </c>
      <c r="H586" s="126">
        <v>10.100000000000001</v>
      </c>
      <c r="I586" s="126">
        <v>12.2</v>
      </c>
      <c r="J586" s="126">
        <v>60.8</v>
      </c>
      <c r="K586" s="126">
        <v>71.899999999999991</v>
      </c>
      <c r="L586" s="126">
        <v>77.7</v>
      </c>
      <c r="M586" s="126" t="s">
        <v>133</v>
      </c>
      <c r="N586" s="128" t="s">
        <v>133</v>
      </c>
      <c r="O586" s="126" t="s">
        <v>133</v>
      </c>
      <c r="P586" s="126" t="s">
        <v>133</v>
      </c>
      <c r="Q586" s="126" t="s">
        <v>133</v>
      </c>
      <c r="R586" s="126" t="s">
        <v>133</v>
      </c>
      <c r="S586" s="126" t="s">
        <v>133</v>
      </c>
      <c r="T586" s="126" t="s">
        <v>133</v>
      </c>
      <c r="U586" s="128" t="s">
        <v>133</v>
      </c>
      <c r="V586" s="126" t="s">
        <v>133</v>
      </c>
      <c r="W586" s="126" t="s">
        <v>133</v>
      </c>
      <c r="X586" s="126" t="s">
        <v>133</v>
      </c>
      <c r="Y586" s="126" t="s">
        <v>133</v>
      </c>
      <c r="Z586" s="126" t="s">
        <v>133</v>
      </c>
      <c r="AA586" s="126" t="s">
        <v>133</v>
      </c>
      <c r="AB586" s="128" t="s">
        <v>133</v>
      </c>
      <c r="AC586" s="126" t="s">
        <v>133</v>
      </c>
      <c r="AD586" s="126" t="s">
        <v>133</v>
      </c>
      <c r="AE586" s="126" t="s">
        <v>133</v>
      </c>
      <c r="AF586" s="126" t="s">
        <v>133</v>
      </c>
      <c r="AG586" s="126" t="s">
        <v>133</v>
      </c>
    </row>
    <row r="587" spans="1:33" x14ac:dyDescent="0.25">
      <c r="A587" t="s">
        <v>92</v>
      </c>
      <c r="B587">
        <v>6</v>
      </c>
      <c r="C587" t="s">
        <v>39</v>
      </c>
      <c r="D587" t="s">
        <v>691</v>
      </c>
      <c r="E587" s="128">
        <v>12155</v>
      </c>
      <c r="F587" s="126">
        <v>0.5</v>
      </c>
      <c r="G587" s="128">
        <v>12095</v>
      </c>
      <c r="H587" s="126">
        <v>6.8000000000000007</v>
      </c>
      <c r="I587" s="126">
        <v>10.200000000000001</v>
      </c>
      <c r="J587" s="126">
        <v>52.1</v>
      </c>
      <c r="K587" s="126">
        <v>70.899999999999991</v>
      </c>
      <c r="L587" s="126">
        <v>83</v>
      </c>
      <c r="M587" s="126" t="s">
        <v>133</v>
      </c>
      <c r="N587" s="128" t="s">
        <v>133</v>
      </c>
      <c r="O587" s="126" t="s">
        <v>133</v>
      </c>
      <c r="P587" s="126" t="s">
        <v>133</v>
      </c>
      <c r="Q587" s="126" t="s">
        <v>133</v>
      </c>
      <c r="R587" s="126" t="s">
        <v>133</v>
      </c>
      <c r="S587" s="126" t="s">
        <v>133</v>
      </c>
      <c r="T587" s="126" t="s">
        <v>133</v>
      </c>
      <c r="U587" s="128" t="s">
        <v>133</v>
      </c>
      <c r="V587" s="126" t="s">
        <v>133</v>
      </c>
      <c r="W587" s="126" t="s">
        <v>133</v>
      </c>
      <c r="X587" s="126" t="s">
        <v>133</v>
      </c>
      <c r="Y587" s="126" t="s">
        <v>133</v>
      </c>
      <c r="Z587" s="126" t="s">
        <v>133</v>
      </c>
      <c r="AA587" s="126" t="s">
        <v>133</v>
      </c>
      <c r="AB587" s="128" t="s">
        <v>133</v>
      </c>
      <c r="AC587" s="126" t="s">
        <v>133</v>
      </c>
      <c r="AD587" s="126" t="s">
        <v>133</v>
      </c>
      <c r="AE587" s="126" t="s">
        <v>133</v>
      </c>
      <c r="AF587" s="126" t="s">
        <v>133</v>
      </c>
      <c r="AG587" s="126" t="s">
        <v>133</v>
      </c>
    </row>
    <row r="588" spans="1:33" x14ac:dyDescent="0.25">
      <c r="A588" t="s">
        <v>92</v>
      </c>
      <c r="B588">
        <v>7</v>
      </c>
      <c r="C588" t="s">
        <v>39</v>
      </c>
      <c r="D588" t="s">
        <v>692</v>
      </c>
      <c r="E588" s="128">
        <v>6035</v>
      </c>
      <c r="F588" s="126">
        <v>0.70000000000000007</v>
      </c>
      <c r="G588" s="128">
        <v>5990</v>
      </c>
      <c r="H588" s="126">
        <v>7.3</v>
      </c>
      <c r="I588" s="126">
        <v>8.6000000000000014</v>
      </c>
      <c r="J588" s="126">
        <v>57.9</v>
      </c>
      <c r="K588" s="126">
        <v>75</v>
      </c>
      <c r="L588" s="126">
        <v>84.1</v>
      </c>
      <c r="M588" s="126" t="s">
        <v>133</v>
      </c>
      <c r="N588" s="128" t="s">
        <v>133</v>
      </c>
      <c r="O588" s="126" t="s">
        <v>133</v>
      </c>
      <c r="P588" s="126" t="s">
        <v>133</v>
      </c>
      <c r="Q588" s="126" t="s">
        <v>133</v>
      </c>
      <c r="R588" s="126" t="s">
        <v>133</v>
      </c>
      <c r="S588" s="126" t="s">
        <v>133</v>
      </c>
      <c r="T588" s="126" t="s">
        <v>133</v>
      </c>
      <c r="U588" s="128" t="s">
        <v>133</v>
      </c>
      <c r="V588" s="126" t="s">
        <v>133</v>
      </c>
      <c r="W588" s="126" t="s">
        <v>133</v>
      </c>
      <c r="X588" s="126" t="s">
        <v>133</v>
      </c>
      <c r="Y588" s="126" t="s">
        <v>133</v>
      </c>
      <c r="Z588" s="126" t="s">
        <v>133</v>
      </c>
      <c r="AA588" s="126" t="s">
        <v>133</v>
      </c>
      <c r="AB588" s="128" t="s">
        <v>133</v>
      </c>
      <c r="AC588" s="126" t="s">
        <v>133</v>
      </c>
      <c r="AD588" s="126" t="s">
        <v>133</v>
      </c>
      <c r="AE588" s="126" t="s">
        <v>133</v>
      </c>
      <c r="AF588" s="126" t="s">
        <v>133</v>
      </c>
      <c r="AG588" s="126" t="s">
        <v>133</v>
      </c>
    </row>
    <row r="589" spans="1:33" x14ac:dyDescent="0.25">
      <c r="A589" t="s">
        <v>92</v>
      </c>
      <c r="B589">
        <v>8</v>
      </c>
      <c r="C589" t="s">
        <v>39</v>
      </c>
      <c r="D589" t="s">
        <v>693</v>
      </c>
      <c r="E589" s="128">
        <v>10345</v>
      </c>
      <c r="F589" s="126">
        <v>0.90000000000000013</v>
      </c>
      <c r="G589" s="128">
        <v>10250</v>
      </c>
      <c r="H589" s="126">
        <v>9</v>
      </c>
      <c r="I589" s="126">
        <v>13.600000000000001</v>
      </c>
      <c r="J589" s="126">
        <v>68.7</v>
      </c>
      <c r="K589" s="126">
        <v>73.900000000000006</v>
      </c>
      <c r="L589" s="126">
        <v>77.400000000000006</v>
      </c>
      <c r="M589" s="126" t="s">
        <v>133</v>
      </c>
      <c r="N589" s="128" t="s">
        <v>133</v>
      </c>
      <c r="O589" s="126" t="s">
        <v>133</v>
      </c>
      <c r="P589" s="126" t="s">
        <v>133</v>
      </c>
      <c r="Q589" s="126" t="s">
        <v>133</v>
      </c>
      <c r="R589" s="126" t="s">
        <v>133</v>
      </c>
      <c r="S589" s="126" t="s">
        <v>133</v>
      </c>
      <c r="T589" s="126" t="s">
        <v>133</v>
      </c>
      <c r="U589" s="128" t="s">
        <v>133</v>
      </c>
      <c r="V589" s="126" t="s">
        <v>133</v>
      </c>
      <c r="W589" s="126" t="s">
        <v>133</v>
      </c>
      <c r="X589" s="126" t="s">
        <v>133</v>
      </c>
      <c r="Y589" s="126" t="s">
        <v>133</v>
      </c>
      <c r="Z589" s="126" t="s">
        <v>133</v>
      </c>
      <c r="AA589" s="126" t="s">
        <v>133</v>
      </c>
      <c r="AB589" s="128" t="s">
        <v>133</v>
      </c>
      <c r="AC589" s="126" t="s">
        <v>133</v>
      </c>
      <c r="AD589" s="126" t="s">
        <v>133</v>
      </c>
      <c r="AE589" s="126" t="s">
        <v>133</v>
      </c>
      <c r="AF589" s="126" t="s">
        <v>133</v>
      </c>
      <c r="AG589" s="126" t="s">
        <v>133</v>
      </c>
    </row>
    <row r="590" spans="1:33" x14ac:dyDescent="0.25">
      <c r="A590" t="s">
        <v>92</v>
      </c>
      <c r="B590">
        <v>9</v>
      </c>
      <c r="C590" t="s">
        <v>39</v>
      </c>
      <c r="D590" t="s">
        <v>694</v>
      </c>
      <c r="E590" s="128">
        <v>13140</v>
      </c>
      <c r="F590" s="126">
        <v>1.3</v>
      </c>
      <c r="G590" s="128">
        <v>12965</v>
      </c>
      <c r="H590" s="126">
        <v>9.8000000000000007</v>
      </c>
      <c r="I590" s="126">
        <v>9.9</v>
      </c>
      <c r="J590" s="126">
        <v>65.5</v>
      </c>
      <c r="K590" s="126">
        <v>74.5</v>
      </c>
      <c r="L590" s="126">
        <v>80.300000000000011</v>
      </c>
      <c r="M590" s="126" t="s">
        <v>133</v>
      </c>
      <c r="N590" s="128" t="s">
        <v>133</v>
      </c>
      <c r="O590" s="126" t="s">
        <v>133</v>
      </c>
      <c r="P590" s="126" t="s">
        <v>133</v>
      </c>
      <c r="Q590" s="126" t="s">
        <v>133</v>
      </c>
      <c r="R590" s="126" t="s">
        <v>133</v>
      </c>
      <c r="S590" s="126" t="s">
        <v>133</v>
      </c>
      <c r="T590" s="126" t="s">
        <v>133</v>
      </c>
      <c r="U590" s="128" t="s">
        <v>133</v>
      </c>
      <c r="V590" s="126" t="s">
        <v>133</v>
      </c>
      <c r="W590" s="126" t="s">
        <v>133</v>
      </c>
      <c r="X590" s="126" t="s">
        <v>133</v>
      </c>
      <c r="Y590" s="126" t="s">
        <v>133</v>
      </c>
      <c r="Z590" s="126" t="s">
        <v>133</v>
      </c>
      <c r="AA590" s="126" t="s">
        <v>133</v>
      </c>
      <c r="AB590" s="128" t="s">
        <v>133</v>
      </c>
      <c r="AC590" s="126" t="s">
        <v>133</v>
      </c>
      <c r="AD590" s="126" t="s">
        <v>133</v>
      </c>
      <c r="AE590" s="126" t="s">
        <v>133</v>
      </c>
      <c r="AF590" s="126" t="s">
        <v>133</v>
      </c>
      <c r="AG590" s="126" t="s">
        <v>133</v>
      </c>
    </row>
    <row r="591" spans="1:33" x14ac:dyDescent="0.25">
      <c r="A591" t="s">
        <v>92</v>
      </c>
      <c r="B591" t="s">
        <v>28</v>
      </c>
      <c r="C591" t="s">
        <v>39</v>
      </c>
      <c r="D591" t="s">
        <v>695</v>
      </c>
      <c r="E591" s="128">
        <v>6675</v>
      </c>
      <c r="F591" s="126">
        <v>1.5</v>
      </c>
      <c r="G591" s="128">
        <v>6580</v>
      </c>
      <c r="H591" s="126">
        <v>8.9</v>
      </c>
      <c r="I591" s="126">
        <v>10.4</v>
      </c>
      <c r="J591" s="126">
        <v>63.1</v>
      </c>
      <c r="K591" s="126">
        <v>72.5</v>
      </c>
      <c r="L591" s="126">
        <v>80.7</v>
      </c>
      <c r="M591" s="126" t="s">
        <v>133</v>
      </c>
      <c r="N591" s="128" t="s">
        <v>133</v>
      </c>
      <c r="O591" s="126" t="s">
        <v>133</v>
      </c>
      <c r="P591" s="126" t="s">
        <v>133</v>
      </c>
      <c r="Q591" s="126" t="s">
        <v>133</v>
      </c>
      <c r="R591" s="126" t="s">
        <v>133</v>
      </c>
      <c r="S591" s="126" t="s">
        <v>133</v>
      </c>
      <c r="T591" s="126" t="s">
        <v>133</v>
      </c>
      <c r="U591" s="128" t="s">
        <v>133</v>
      </c>
      <c r="V591" s="126" t="s">
        <v>133</v>
      </c>
      <c r="W591" s="126" t="s">
        <v>133</v>
      </c>
      <c r="X591" s="126" t="s">
        <v>133</v>
      </c>
      <c r="Y591" s="126" t="s">
        <v>133</v>
      </c>
      <c r="Z591" s="126" t="s">
        <v>133</v>
      </c>
      <c r="AA591" s="126" t="s">
        <v>133</v>
      </c>
      <c r="AB591" s="128" t="s">
        <v>133</v>
      </c>
      <c r="AC591" s="126" t="s">
        <v>133</v>
      </c>
      <c r="AD591" s="126" t="s">
        <v>133</v>
      </c>
      <c r="AE591" s="126" t="s">
        <v>133</v>
      </c>
      <c r="AF591" s="126" t="s">
        <v>133</v>
      </c>
      <c r="AG591" s="126" t="s">
        <v>133</v>
      </c>
    </row>
    <row r="592" spans="1:33" x14ac:dyDescent="0.25">
      <c r="A592" t="s">
        <v>92</v>
      </c>
      <c r="B592" t="s">
        <v>29</v>
      </c>
      <c r="C592" t="s">
        <v>39</v>
      </c>
      <c r="D592" t="s">
        <v>696</v>
      </c>
      <c r="E592" s="128">
        <v>24595</v>
      </c>
      <c r="F592" s="126">
        <v>0.90000000000000013</v>
      </c>
      <c r="G592" s="128">
        <v>24385</v>
      </c>
      <c r="H592" s="126">
        <v>7.2000000000000011</v>
      </c>
      <c r="I592" s="126">
        <v>12.2</v>
      </c>
      <c r="J592" s="126">
        <v>60.3</v>
      </c>
      <c r="K592" s="126">
        <v>74.5</v>
      </c>
      <c r="L592" s="126">
        <v>80.600000000000009</v>
      </c>
      <c r="M592" s="126" t="s">
        <v>133</v>
      </c>
      <c r="N592" s="128" t="s">
        <v>133</v>
      </c>
      <c r="O592" s="126" t="s">
        <v>133</v>
      </c>
      <c r="P592" s="126" t="s">
        <v>133</v>
      </c>
      <c r="Q592" s="126" t="s">
        <v>133</v>
      </c>
      <c r="R592" s="126" t="s">
        <v>133</v>
      </c>
      <c r="S592" s="126" t="s">
        <v>133</v>
      </c>
      <c r="T592" s="126" t="s">
        <v>133</v>
      </c>
      <c r="U592" s="128" t="s">
        <v>133</v>
      </c>
      <c r="V592" s="126" t="s">
        <v>133</v>
      </c>
      <c r="W592" s="126" t="s">
        <v>133</v>
      </c>
      <c r="X592" s="126" t="s">
        <v>133</v>
      </c>
      <c r="Y592" s="126" t="s">
        <v>133</v>
      </c>
      <c r="Z592" s="126" t="s">
        <v>133</v>
      </c>
      <c r="AA592" s="126" t="s">
        <v>133</v>
      </c>
      <c r="AB592" s="128" t="s">
        <v>133</v>
      </c>
      <c r="AC592" s="126" t="s">
        <v>133</v>
      </c>
      <c r="AD592" s="126" t="s">
        <v>133</v>
      </c>
      <c r="AE592" s="126" t="s">
        <v>133</v>
      </c>
      <c r="AF592" s="126" t="s">
        <v>133</v>
      </c>
      <c r="AG592" s="126" t="s">
        <v>133</v>
      </c>
    </row>
    <row r="593" spans="1:33" x14ac:dyDescent="0.25">
      <c r="A593" t="s">
        <v>92</v>
      </c>
      <c r="B593" t="s">
        <v>30</v>
      </c>
      <c r="C593" t="s">
        <v>39</v>
      </c>
      <c r="D593" t="s">
        <v>697</v>
      </c>
      <c r="E593" s="128">
        <v>11260</v>
      </c>
      <c r="F593" s="126">
        <v>0.8</v>
      </c>
      <c r="G593" s="128">
        <v>11170</v>
      </c>
      <c r="H593" s="126">
        <v>7.7</v>
      </c>
      <c r="I593" s="126">
        <v>13.4</v>
      </c>
      <c r="J593" s="126">
        <v>59.5</v>
      </c>
      <c r="K593" s="126">
        <v>72.3</v>
      </c>
      <c r="L593" s="126">
        <v>78.900000000000006</v>
      </c>
      <c r="M593" s="126" t="s">
        <v>133</v>
      </c>
      <c r="N593" s="128" t="s">
        <v>133</v>
      </c>
      <c r="O593" s="126" t="s">
        <v>133</v>
      </c>
      <c r="P593" s="126" t="s">
        <v>133</v>
      </c>
      <c r="Q593" s="126" t="s">
        <v>133</v>
      </c>
      <c r="R593" s="126" t="s">
        <v>133</v>
      </c>
      <c r="S593" s="126" t="s">
        <v>133</v>
      </c>
      <c r="T593" s="126" t="s">
        <v>133</v>
      </c>
      <c r="U593" s="128" t="s">
        <v>133</v>
      </c>
      <c r="V593" s="126" t="s">
        <v>133</v>
      </c>
      <c r="W593" s="126" t="s">
        <v>133</v>
      </c>
      <c r="X593" s="126" t="s">
        <v>133</v>
      </c>
      <c r="Y593" s="126" t="s">
        <v>133</v>
      </c>
      <c r="Z593" s="126" t="s">
        <v>133</v>
      </c>
      <c r="AA593" s="126" t="s">
        <v>133</v>
      </c>
      <c r="AB593" s="128" t="s">
        <v>133</v>
      </c>
      <c r="AC593" s="126" t="s">
        <v>133</v>
      </c>
      <c r="AD593" s="126" t="s">
        <v>133</v>
      </c>
      <c r="AE593" s="126" t="s">
        <v>133</v>
      </c>
      <c r="AF593" s="126" t="s">
        <v>133</v>
      </c>
      <c r="AG593" s="126" t="s">
        <v>133</v>
      </c>
    </row>
    <row r="594" spans="1:33" x14ac:dyDescent="0.25">
      <c r="A594" t="s">
        <v>92</v>
      </c>
      <c r="B594" t="s">
        <v>31</v>
      </c>
      <c r="C594" t="s">
        <v>39</v>
      </c>
      <c r="D594" t="s">
        <v>698</v>
      </c>
      <c r="E594" s="128">
        <v>32435</v>
      </c>
      <c r="F594" s="126">
        <v>1.3</v>
      </c>
      <c r="G594" s="128">
        <v>32005</v>
      </c>
      <c r="H594" s="126">
        <v>8.6000000000000014</v>
      </c>
      <c r="I594" s="126">
        <v>13</v>
      </c>
      <c r="J594" s="126">
        <v>70.5</v>
      </c>
      <c r="K594" s="126">
        <v>75.400000000000006</v>
      </c>
      <c r="L594" s="126">
        <v>78.400000000000006</v>
      </c>
      <c r="M594" s="126" t="s">
        <v>133</v>
      </c>
      <c r="N594" s="128" t="s">
        <v>133</v>
      </c>
      <c r="O594" s="126" t="s">
        <v>133</v>
      </c>
      <c r="P594" s="126" t="s">
        <v>133</v>
      </c>
      <c r="Q594" s="126" t="s">
        <v>133</v>
      </c>
      <c r="R594" s="126" t="s">
        <v>133</v>
      </c>
      <c r="S594" s="126" t="s">
        <v>133</v>
      </c>
      <c r="T594" s="126" t="s">
        <v>133</v>
      </c>
      <c r="U594" s="128" t="s">
        <v>133</v>
      </c>
      <c r="V594" s="126" t="s">
        <v>133</v>
      </c>
      <c r="W594" s="126" t="s">
        <v>133</v>
      </c>
      <c r="X594" s="126" t="s">
        <v>133</v>
      </c>
      <c r="Y594" s="126" t="s">
        <v>133</v>
      </c>
      <c r="Z594" s="126" t="s">
        <v>133</v>
      </c>
      <c r="AA594" s="126" t="s">
        <v>133</v>
      </c>
      <c r="AB594" s="128" t="s">
        <v>133</v>
      </c>
      <c r="AC594" s="126" t="s">
        <v>133</v>
      </c>
      <c r="AD594" s="126" t="s">
        <v>133</v>
      </c>
      <c r="AE594" s="126" t="s">
        <v>133</v>
      </c>
      <c r="AF594" s="126" t="s">
        <v>133</v>
      </c>
      <c r="AG594" s="126" t="s">
        <v>133</v>
      </c>
    </row>
    <row r="595" spans="1:33" x14ac:dyDescent="0.25">
      <c r="A595" t="s">
        <v>92</v>
      </c>
      <c r="B595" t="s">
        <v>32</v>
      </c>
      <c r="C595" t="s">
        <v>39</v>
      </c>
      <c r="D595" t="s">
        <v>699</v>
      </c>
      <c r="E595" s="128">
        <v>8830</v>
      </c>
      <c r="F595" s="126">
        <v>0.5</v>
      </c>
      <c r="G595" s="128">
        <v>8780</v>
      </c>
      <c r="H595" s="126">
        <v>7.5</v>
      </c>
      <c r="I595" s="126">
        <v>17.100000000000001</v>
      </c>
      <c r="J595" s="126">
        <v>68.400000000000006</v>
      </c>
      <c r="K595" s="126">
        <v>72.5</v>
      </c>
      <c r="L595" s="126">
        <v>75.5</v>
      </c>
      <c r="M595" s="126" t="s">
        <v>133</v>
      </c>
      <c r="N595" s="128" t="s">
        <v>133</v>
      </c>
      <c r="O595" s="126" t="s">
        <v>133</v>
      </c>
      <c r="P595" s="126" t="s">
        <v>133</v>
      </c>
      <c r="Q595" s="126" t="s">
        <v>133</v>
      </c>
      <c r="R595" s="126" t="s">
        <v>133</v>
      </c>
      <c r="S595" s="126" t="s">
        <v>133</v>
      </c>
      <c r="T595" s="126" t="s">
        <v>133</v>
      </c>
      <c r="U595" s="128" t="s">
        <v>133</v>
      </c>
      <c r="V595" s="126" t="s">
        <v>133</v>
      </c>
      <c r="W595" s="126" t="s">
        <v>133</v>
      </c>
      <c r="X595" s="126" t="s">
        <v>133</v>
      </c>
      <c r="Y595" s="126" t="s">
        <v>133</v>
      </c>
      <c r="Z595" s="126" t="s">
        <v>133</v>
      </c>
      <c r="AA595" s="126" t="s">
        <v>133</v>
      </c>
      <c r="AB595" s="128" t="s">
        <v>133</v>
      </c>
      <c r="AC595" s="126" t="s">
        <v>133</v>
      </c>
      <c r="AD595" s="126" t="s">
        <v>133</v>
      </c>
      <c r="AE595" s="126" t="s">
        <v>133</v>
      </c>
      <c r="AF595" s="126" t="s">
        <v>133</v>
      </c>
      <c r="AG595" s="126" t="s">
        <v>133</v>
      </c>
    </row>
    <row r="596" spans="1:33" x14ac:dyDescent="0.25">
      <c r="A596" t="s">
        <v>92</v>
      </c>
      <c r="B596" t="s">
        <v>27</v>
      </c>
      <c r="C596" t="s">
        <v>39</v>
      </c>
      <c r="D596" t="s">
        <v>700</v>
      </c>
      <c r="E596" s="128">
        <v>18230</v>
      </c>
      <c r="F596" s="126">
        <v>0.70000000000000007</v>
      </c>
      <c r="G596" s="128">
        <v>18100</v>
      </c>
      <c r="H596" s="126">
        <v>9.5</v>
      </c>
      <c r="I596" s="126">
        <v>13.700000000000001</v>
      </c>
      <c r="J596" s="126">
        <v>52</v>
      </c>
      <c r="K596" s="126">
        <v>67.5</v>
      </c>
      <c r="L596" s="126">
        <v>76.7</v>
      </c>
      <c r="M596" s="126" t="s">
        <v>133</v>
      </c>
      <c r="N596" s="128" t="s">
        <v>133</v>
      </c>
      <c r="O596" s="126" t="s">
        <v>133</v>
      </c>
      <c r="P596" s="126" t="s">
        <v>133</v>
      </c>
      <c r="Q596" s="126" t="s">
        <v>133</v>
      </c>
      <c r="R596" s="126" t="s">
        <v>133</v>
      </c>
      <c r="S596" s="126" t="s">
        <v>133</v>
      </c>
      <c r="T596" s="126" t="s">
        <v>133</v>
      </c>
      <c r="U596" s="128" t="s">
        <v>133</v>
      </c>
      <c r="V596" s="126" t="s">
        <v>133</v>
      </c>
      <c r="W596" s="126" t="s">
        <v>133</v>
      </c>
      <c r="X596" s="126" t="s">
        <v>133</v>
      </c>
      <c r="Y596" s="126" t="s">
        <v>133</v>
      </c>
      <c r="Z596" s="126" t="s">
        <v>133</v>
      </c>
      <c r="AA596" s="126" t="s">
        <v>133</v>
      </c>
      <c r="AB596" s="128" t="s">
        <v>133</v>
      </c>
      <c r="AC596" s="126" t="s">
        <v>133</v>
      </c>
      <c r="AD596" s="126" t="s">
        <v>133</v>
      </c>
      <c r="AE596" s="126" t="s">
        <v>133</v>
      </c>
      <c r="AF596" s="126" t="s">
        <v>133</v>
      </c>
      <c r="AG596" s="126" t="s">
        <v>133</v>
      </c>
    </row>
    <row r="597" spans="1:33" x14ac:dyDescent="0.25">
      <c r="A597" t="s">
        <v>92</v>
      </c>
      <c r="B597" t="s">
        <v>33</v>
      </c>
      <c r="C597" t="s">
        <v>39</v>
      </c>
      <c r="D597" t="s">
        <v>701</v>
      </c>
      <c r="E597" s="128">
        <v>14440</v>
      </c>
      <c r="F597" s="126">
        <v>0.8</v>
      </c>
      <c r="G597" s="128">
        <v>14325</v>
      </c>
      <c r="H597" s="126">
        <v>9</v>
      </c>
      <c r="I597" s="126">
        <v>13.3</v>
      </c>
      <c r="J597" s="126">
        <v>51.300000000000004</v>
      </c>
      <c r="K597" s="126">
        <v>66.900000000000006</v>
      </c>
      <c r="L597" s="126">
        <v>77.7</v>
      </c>
      <c r="M597" s="126" t="s">
        <v>133</v>
      </c>
      <c r="N597" s="128" t="s">
        <v>133</v>
      </c>
      <c r="O597" s="126" t="s">
        <v>133</v>
      </c>
      <c r="P597" s="126" t="s">
        <v>133</v>
      </c>
      <c r="Q597" s="126" t="s">
        <v>133</v>
      </c>
      <c r="R597" s="126" t="s">
        <v>133</v>
      </c>
      <c r="S597" s="126" t="s">
        <v>133</v>
      </c>
      <c r="T597" s="126" t="s">
        <v>133</v>
      </c>
      <c r="U597" s="128" t="s">
        <v>133</v>
      </c>
      <c r="V597" s="126" t="s">
        <v>133</v>
      </c>
      <c r="W597" s="126" t="s">
        <v>133</v>
      </c>
      <c r="X597" s="126" t="s">
        <v>133</v>
      </c>
      <c r="Y597" s="126" t="s">
        <v>133</v>
      </c>
      <c r="Z597" s="126" t="s">
        <v>133</v>
      </c>
      <c r="AA597" s="126" t="s">
        <v>133</v>
      </c>
      <c r="AB597" s="128" t="s">
        <v>133</v>
      </c>
      <c r="AC597" s="126" t="s">
        <v>133</v>
      </c>
      <c r="AD597" s="126" t="s">
        <v>133</v>
      </c>
      <c r="AE597" s="126" t="s">
        <v>133</v>
      </c>
      <c r="AF597" s="126" t="s">
        <v>133</v>
      </c>
      <c r="AG597" s="126" t="s">
        <v>133</v>
      </c>
    </row>
    <row r="598" spans="1:33" x14ac:dyDescent="0.25">
      <c r="A598" t="s">
        <v>92</v>
      </c>
      <c r="B598" t="s">
        <v>34</v>
      </c>
      <c r="C598" t="s">
        <v>39</v>
      </c>
      <c r="D598" t="s">
        <v>702</v>
      </c>
      <c r="E598" s="128">
        <v>32290</v>
      </c>
      <c r="F598" s="126">
        <v>0.70000000000000007</v>
      </c>
      <c r="G598" s="128">
        <v>32075</v>
      </c>
      <c r="H598" s="126">
        <v>9.7000000000000011</v>
      </c>
      <c r="I598" s="126">
        <v>17.8</v>
      </c>
      <c r="J598" s="126">
        <v>62.4</v>
      </c>
      <c r="K598" s="126">
        <v>68.600000000000009</v>
      </c>
      <c r="L598" s="126">
        <v>72.5</v>
      </c>
      <c r="M598" s="126" t="s">
        <v>133</v>
      </c>
      <c r="N598" s="128" t="s">
        <v>133</v>
      </c>
      <c r="O598" s="126" t="s">
        <v>133</v>
      </c>
      <c r="P598" s="126" t="s">
        <v>133</v>
      </c>
      <c r="Q598" s="126" t="s">
        <v>133</v>
      </c>
      <c r="R598" s="126" t="s">
        <v>133</v>
      </c>
      <c r="S598" s="126" t="s">
        <v>133</v>
      </c>
      <c r="T598" s="126" t="s">
        <v>133</v>
      </c>
      <c r="U598" s="128" t="s">
        <v>133</v>
      </c>
      <c r="V598" s="126" t="s">
        <v>133</v>
      </c>
      <c r="W598" s="126" t="s">
        <v>133</v>
      </c>
      <c r="X598" s="126" t="s">
        <v>133</v>
      </c>
      <c r="Y598" s="126" t="s">
        <v>133</v>
      </c>
      <c r="Z598" s="126" t="s">
        <v>133</v>
      </c>
      <c r="AA598" s="126" t="s">
        <v>133</v>
      </c>
      <c r="AB598" s="128" t="s">
        <v>133</v>
      </c>
      <c r="AC598" s="126" t="s">
        <v>133</v>
      </c>
      <c r="AD598" s="126" t="s">
        <v>133</v>
      </c>
      <c r="AE598" s="126" t="s">
        <v>133</v>
      </c>
      <c r="AF598" s="126" t="s">
        <v>133</v>
      </c>
      <c r="AG598" s="126" t="s">
        <v>133</v>
      </c>
    </row>
    <row r="599" spans="1:33" x14ac:dyDescent="0.25">
      <c r="A599" t="s">
        <v>92</v>
      </c>
      <c r="B599" t="s">
        <v>35</v>
      </c>
      <c r="C599" t="s">
        <v>39</v>
      </c>
      <c r="D599" t="s">
        <v>703</v>
      </c>
      <c r="E599" s="128">
        <v>14855</v>
      </c>
      <c r="F599" s="126">
        <v>0.8</v>
      </c>
      <c r="G599" s="128">
        <v>14735</v>
      </c>
      <c r="H599" s="126">
        <v>6.7</v>
      </c>
      <c r="I599" s="126">
        <v>8.3000000000000007</v>
      </c>
      <c r="J599" s="126">
        <v>69.400000000000006</v>
      </c>
      <c r="K599" s="126">
        <v>81.300000000000011</v>
      </c>
      <c r="L599" s="126">
        <v>85</v>
      </c>
      <c r="M599" s="126" t="s">
        <v>133</v>
      </c>
      <c r="N599" s="128" t="s">
        <v>133</v>
      </c>
      <c r="O599" s="126" t="s">
        <v>133</v>
      </c>
      <c r="P599" s="126" t="s">
        <v>133</v>
      </c>
      <c r="Q599" s="126" t="s">
        <v>133</v>
      </c>
      <c r="R599" s="126" t="s">
        <v>133</v>
      </c>
      <c r="S599" s="126" t="s">
        <v>133</v>
      </c>
      <c r="T599" s="126" t="s">
        <v>133</v>
      </c>
      <c r="U599" s="128" t="s">
        <v>133</v>
      </c>
      <c r="V599" s="126" t="s">
        <v>133</v>
      </c>
      <c r="W599" s="126" t="s">
        <v>133</v>
      </c>
      <c r="X599" s="126" t="s">
        <v>133</v>
      </c>
      <c r="Y599" s="126" t="s">
        <v>133</v>
      </c>
      <c r="Z599" s="126" t="s">
        <v>133</v>
      </c>
      <c r="AA599" s="126" t="s">
        <v>133</v>
      </c>
      <c r="AB599" s="128" t="s">
        <v>133</v>
      </c>
      <c r="AC599" s="126" t="s">
        <v>133</v>
      </c>
      <c r="AD599" s="126" t="s">
        <v>133</v>
      </c>
      <c r="AE599" s="126" t="s">
        <v>133</v>
      </c>
      <c r="AF599" s="126" t="s">
        <v>133</v>
      </c>
      <c r="AG599" s="126" t="s">
        <v>133</v>
      </c>
    </row>
    <row r="600" spans="1:33" x14ac:dyDescent="0.25">
      <c r="A600" t="s">
        <v>92</v>
      </c>
      <c r="B600" t="s">
        <v>36</v>
      </c>
      <c r="C600" t="s">
        <v>39</v>
      </c>
      <c r="D600" t="s">
        <v>704</v>
      </c>
      <c r="E600" s="128">
        <v>4365</v>
      </c>
      <c r="F600" s="126">
        <v>2.4</v>
      </c>
      <c r="G600" s="128">
        <v>4260</v>
      </c>
      <c r="H600" s="126">
        <v>13</v>
      </c>
      <c r="I600" s="126">
        <v>8.7999999999999989</v>
      </c>
      <c r="J600" s="126">
        <v>50.6</v>
      </c>
      <c r="K600" s="126">
        <v>68.2</v>
      </c>
      <c r="L600" s="126">
        <v>78.3</v>
      </c>
      <c r="M600" s="126" t="s">
        <v>133</v>
      </c>
      <c r="N600" s="128" t="s">
        <v>133</v>
      </c>
      <c r="O600" s="126" t="s">
        <v>133</v>
      </c>
      <c r="P600" s="126" t="s">
        <v>133</v>
      </c>
      <c r="Q600" s="126" t="s">
        <v>133</v>
      </c>
      <c r="R600" s="126" t="s">
        <v>133</v>
      </c>
      <c r="S600" s="126" t="s">
        <v>133</v>
      </c>
      <c r="T600" s="126" t="s">
        <v>133</v>
      </c>
      <c r="U600" s="128" t="s">
        <v>133</v>
      </c>
      <c r="V600" s="126" t="s">
        <v>133</v>
      </c>
      <c r="W600" s="126" t="s">
        <v>133</v>
      </c>
      <c r="X600" s="126" t="s">
        <v>133</v>
      </c>
      <c r="Y600" s="126" t="s">
        <v>133</v>
      </c>
      <c r="Z600" s="126" t="s">
        <v>133</v>
      </c>
      <c r="AA600" s="126" t="s">
        <v>133</v>
      </c>
      <c r="AB600" s="128" t="s">
        <v>133</v>
      </c>
      <c r="AC600" s="126" t="s">
        <v>133</v>
      </c>
      <c r="AD600" s="126" t="s">
        <v>133</v>
      </c>
      <c r="AE600" s="126" t="s">
        <v>133</v>
      </c>
      <c r="AF600" s="126" t="s">
        <v>133</v>
      </c>
      <c r="AG600" s="126" t="s">
        <v>133</v>
      </c>
    </row>
    <row r="601" spans="1:33" x14ac:dyDescent="0.25">
      <c r="A601" t="s">
        <v>92</v>
      </c>
      <c r="B601" t="s">
        <v>37</v>
      </c>
      <c r="C601" t="s">
        <v>39</v>
      </c>
      <c r="D601" t="s">
        <v>705</v>
      </c>
      <c r="E601" s="128">
        <v>5120</v>
      </c>
      <c r="F601" s="126">
        <v>0.8</v>
      </c>
      <c r="G601" s="128">
        <v>5080</v>
      </c>
      <c r="H601" s="126">
        <v>8.9</v>
      </c>
      <c r="I601" s="126">
        <v>10.5</v>
      </c>
      <c r="J601" s="126">
        <v>65.3</v>
      </c>
      <c r="K601" s="126">
        <v>74.099999999999994</v>
      </c>
      <c r="L601" s="126">
        <v>80.600000000000009</v>
      </c>
      <c r="M601" s="126" t="s">
        <v>133</v>
      </c>
      <c r="N601" s="128" t="s">
        <v>133</v>
      </c>
      <c r="O601" s="126" t="s">
        <v>133</v>
      </c>
      <c r="P601" s="126" t="s">
        <v>133</v>
      </c>
      <c r="Q601" s="126" t="s">
        <v>133</v>
      </c>
      <c r="R601" s="126" t="s">
        <v>133</v>
      </c>
      <c r="S601" s="126" t="s">
        <v>133</v>
      </c>
      <c r="T601" s="126" t="s">
        <v>133</v>
      </c>
      <c r="U601" s="128" t="s">
        <v>133</v>
      </c>
      <c r="V601" s="126" t="s">
        <v>133</v>
      </c>
      <c r="W601" s="126" t="s">
        <v>133</v>
      </c>
      <c r="X601" s="126" t="s">
        <v>133</v>
      </c>
      <c r="Y601" s="126" t="s">
        <v>133</v>
      </c>
      <c r="Z601" s="126" t="s">
        <v>133</v>
      </c>
      <c r="AA601" s="126" t="s">
        <v>133</v>
      </c>
      <c r="AB601" s="128" t="s">
        <v>133</v>
      </c>
      <c r="AC601" s="126" t="s">
        <v>133</v>
      </c>
      <c r="AD601" s="126" t="s">
        <v>133</v>
      </c>
      <c r="AE601" s="126" t="s">
        <v>133</v>
      </c>
      <c r="AF601" s="126" t="s">
        <v>133</v>
      </c>
      <c r="AG601" s="126" t="s">
        <v>133</v>
      </c>
    </row>
    <row r="625" spans="34:35" x14ac:dyDescent="0.25">
      <c r="AI625" t="s">
        <v>54</v>
      </c>
    </row>
    <row r="627" spans="34:35" x14ac:dyDescent="0.25">
      <c r="AH627" t="s">
        <v>54</v>
      </c>
    </row>
  </sheetData>
  <conditionalFormatting sqref="E2:E601 G2:G601 N2:N601 U2:U601 AB2:AB601">
    <cfRule type="expression" dxfId="4" priority="1">
      <formula>AND(E2&lt;22.5,E2&gt;0)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1"/>
  <sheetViews>
    <sheetView topLeftCell="A131" workbookViewId="0">
      <selection activeCell="D154" sqref="D154"/>
    </sheetView>
  </sheetViews>
  <sheetFormatPr defaultRowHeight="15" x14ac:dyDescent="0.25"/>
  <cols>
    <col min="4" max="4" width="13.140625" customWidth="1"/>
    <col min="5" max="5" width="9.5703125" bestFit="1" customWidth="1"/>
    <col min="6" max="6" width="9.140625" style="125"/>
    <col min="8" max="9" width="9.140625" style="125"/>
    <col min="10" max="12" width="9.140625" style="125" customWidth="1"/>
  </cols>
  <sheetData>
    <row r="1" spans="1:20" x14ac:dyDescent="0.25">
      <c r="A1" t="s">
        <v>0</v>
      </c>
      <c r="B1" t="s">
        <v>1</v>
      </c>
      <c r="C1" t="s">
        <v>2</v>
      </c>
      <c r="E1" t="s">
        <v>4</v>
      </c>
      <c r="F1" s="125" t="s">
        <v>5</v>
      </c>
      <c r="G1" t="s">
        <v>6</v>
      </c>
      <c r="H1" s="125" t="s">
        <v>125</v>
      </c>
      <c r="I1" s="125" t="s">
        <v>126</v>
      </c>
      <c r="J1" s="125" t="s">
        <v>127</v>
      </c>
      <c r="K1" s="125" t="s">
        <v>10</v>
      </c>
      <c r="L1" s="125" t="s">
        <v>11</v>
      </c>
    </row>
    <row r="2" spans="1:20" x14ac:dyDescent="0.25">
      <c r="A2" t="s">
        <v>92</v>
      </c>
      <c r="B2">
        <v>1</v>
      </c>
      <c r="C2" t="s">
        <v>27</v>
      </c>
      <c r="D2" t="s">
        <v>144</v>
      </c>
      <c r="E2" s="58">
        <v>4085</v>
      </c>
      <c r="F2" s="126">
        <v>0.8</v>
      </c>
      <c r="G2" s="58">
        <v>4050</v>
      </c>
      <c r="H2" s="126">
        <v>2</v>
      </c>
      <c r="I2" s="126">
        <v>6.1</v>
      </c>
      <c r="J2" s="126">
        <v>76.599999999999994</v>
      </c>
      <c r="K2" s="126">
        <v>85.9</v>
      </c>
      <c r="L2" s="126">
        <v>91.9</v>
      </c>
      <c r="T2" s="127"/>
    </row>
    <row r="3" spans="1:20" x14ac:dyDescent="0.25">
      <c r="A3" t="s">
        <v>92</v>
      </c>
      <c r="B3">
        <v>2</v>
      </c>
      <c r="C3" t="s">
        <v>27</v>
      </c>
      <c r="D3" t="s">
        <v>145</v>
      </c>
      <c r="E3" s="58">
        <v>22875</v>
      </c>
      <c r="F3" s="126">
        <v>2.4</v>
      </c>
      <c r="G3" s="58">
        <v>22320</v>
      </c>
      <c r="H3" s="126">
        <v>6.3</v>
      </c>
      <c r="I3" s="126">
        <v>7.3999999999999995</v>
      </c>
      <c r="J3" s="126">
        <v>60</v>
      </c>
      <c r="K3" s="126">
        <v>80.2</v>
      </c>
      <c r="L3" s="126">
        <v>86.3</v>
      </c>
      <c r="T3" s="127"/>
    </row>
    <row r="4" spans="1:20" x14ac:dyDescent="0.25">
      <c r="A4" t="s">
        <v>92</v>
      </c>
      <c r="B4">
        <v>3</v>
      </c>
      <c r="C4" t="s">
        <v>27</v>
      </c>
      <c r="D4" t="s">
        <v>146</v>
      </c>
      <c r="E4" s="58">
        <v>17625</v>
      </c>
      <c r="F4" s="126">
        <v>0.6</v>
      </c>
      <c r="G4" s="58">
        <v>17530</v>
      </c>
      <c r="H4" s="126">
        <v>5.6000000000000005</v>
      </c>
      <c r="I4" s="126">
        <v>9.9</v>
      </c>
      <c r="J4" s="126">
        <v>54.1</v>
      </c>
      <c r="K4" s="126">
        <v>74.099999999999994</v>
      </c>
      <c r="L4" s="126">
        <v>84.5</v>
      </c>
      <c r="T4" s="127"/>
    </row>
    <row r="5" spans="1:20" x14ac:dyDescent="0.25">
      <c r="A5" t="s">
        <v>92</v>
      </c>
      <c r="B5">
        <v>4</v>
      </c>
      <c r="C5" t="s">
        <v>27</v>
      </c>
      <c r="D5" t="s">
        <v>147</v>
      </c>
      <c r="E5" s="58">
        <v>445</v>
      </c>
      <c r="F5" s="126">
        <v>1.0999999999999999</v>
      </c>
      <c r="G5" s="58">
        <v>440</v>
      </c>
      <c r="H5" s="126">
        <v>7.5</v>
      </c>
      <c r="I5" s="126">
        <v>6.6000000000000005</v>
      </c>
      <c r="J5" s="126">
        <v>75.8</v>
      </c>
      <c r="K5" s="126">
        <v>82.9</v>
      </c>
      <c r="L5" s="126">
        <v>85.8</v>
      </c>
      <c r="T5" s="127"/>
    </row>
    <row r="6" spans="1:20" x14ac:dyDescent="0.25">
      <c r="A6" t="s">
        <v>92</v>
      </c>
      <c r="B6">
        <v>5</v>
      </c>
      <c r="C6" t="s">
        <v>27</v>
      </c>
      <c r="D6" t="s">
        <v>148</v>
      </c>
      <c r="E6" s="58">
        <v>1410</v>
      </c>
      <c r="F6" s="126">
        <v>0.4</v>
      </c>
      <c r="G6" s="58">
        <v>1405</v>
      </c>
      <c r="H6" s="126">
        <v>7.2000000000000011</v>
      </c>
      <c r="I6" s="126">
        <v>10.4</v>
      </c>
      <c r="J6" s="126">
        <v>65.5</v>
      </c>
      <c r="K6" s="126">
        <v>77</v>
      </c>
      <c r="L6" s="126">
        <v>82.4</v>
      </c>
      <c r="T6" s="127"/>
    </row>
    <row r="7" spans="1:20" x14ac:dyDescent="0.25">
      <c r="A7" t="s">
        <v>92</v>
      </c>
      <c r="B7">
        <v>6</v>
      </c>
      <c r="C7" t="s">
        <v>27</v>
      </c>
      <c r="D7" t="s">
        <v>149</v>
      </c>
      <c r="E7" s="58">
        <v>4940</v>
      </c>
      <c r="F7" s="126">
        <v>0.5</v>
      </c>
      <c r="G7" s="58">
        <v>4915</v>
      </c>
      <c r="H7" s="126">
        <v>6.1</v>
      </c>
      <c r="I7" s="126">
        <v>8.9</v>
      </c>
      <c r="J7" s="126">
        <v>54.7</v>
      </c>
      <c r="K7" s="126">
        <v>74.7</v>
      </c>
      <c r="L7" s="126">
        <v>85</v>
      </c>
      <c r="T7" s="127"/>
    </row>
    <row r="8" spans="1:20" x14ac:dyDescent="0.25">
      <c r="A8" t="s">
        <v>92</v>
      </c>
      <c r="B8">
        <v>7</v>
      </c>
      <c r="C8" t="s">
        <v>27</v>
      </c>
      <c r="D8" t="s">
        <v>150</v>
      </c>
      <c r="E8" s="58">
        <v>2335</v>
      </c>
      <c r="F8" s="126">
        <v>0.70000000000000007</v>
      </c>
      <c r="G8" s="58">
        <v>2315</v>
      </c>
      <c r="H8" s="126">
        <v>5.5</v>
      </c>
      <c r="I8" s="126">
        <v>7.3</v>
      </c>
      <c r="J8" s="126">
        <v>59.5</v>
      </c>
      <c r="K8" s="126">
        <v>79.3</v>
      </c>
      <c r="L8" s="126">
        <v>87.2</v>
      </c>
      <c r="T8" s="127"/>
    </row>
    <row r="9" spans="1:20" x14ac:dyDescent="0.25">
      <c r="A9" t="s">
        <v>92</v>
      </c>
      <c r="B9">
        <v>8</v>
      </c>
      <c r="C9" t="s">
        <v>27</v>
      </c>
      <c r="D9" t="s">
        <v>151</v>
      </c>
      <c r="E9" s="58">
        <v>1650</v>
      </c>
      <c r="F9" s="126">
        <v>1.2</v>
      </c>
      <c r="G9" s="58">
        <v>1630</v>
      </c>
      <c r="H9" s="126">
        <v>8.6000000000000014</v>
      </c>
      <c r="I9" s="126">
        <v>13.3</v>
      </c>
      <c r="J9" s="126">
        <v>66.600000000000009</v>
      </c>
      <c r="K9" s="126">
        <v>73.900000000000006</v>
      </c>
      <c r="L9" s="126">
        <v>78.100000000000009</v>
      </c>
      <c r="T9" s="127"/>
    </row>
    <row r="10" spans="1:20" x14ac:dyDescent="0.25">
      <c r="A10" t="s">
        <v>92</v>
      </c>
      <c r="B10">
        <v>9</v>
      </c>
      <c r="C10" t="s">
        <v>27</v>
      </c>
      <c r="D10" t="s">
        <v>152</v>
      </c>
      <c r="E10" s="58">
        <v>1880</v>
      </c>
      <c r="F10" s="126">
        <v>1.5</v>
      </c>
      <c r="G10" s="58">
        <v>1855</v>
      </c>
      <c r="H10" s="126">
        <v>8.6000000000000014</v>
      </c>
      <c r="I10" s="126">
        <v>9</v>
      </c>
      <c r="J10" s="126">
        <v>65.100000000000009</v>
      </c>
      <c r="K10" s="126">
        <v>75.8</v>
      </c>
      <c r="L10" s="126">
        <v>82.300000000000011</v>
      </c>
      <c r="T10" s="127"/>
    </row>
    <row r="11" spans="1:20" x14ac:dyDescent="0.25">
      <c r="A11" t="s">
        <v>92</v>
      </c>
      <c r="B11" t="s">
        <v>28</v>
      </c>
      <c r="C11" t="s">
        <v>27</v>
      </c>
      <c r="D11" t="s">
        <v>153</v>
      </c>
      <c r="E11" s="58">
        <v>1775</v>
      </c>
      <c r="F11" s="126">
        <v>1.6</v>
      </c>
      <c r="G11" s="58">
        <v>1745</v>
      </c>
      <c r="H11" s="126">
        <v>6.8000000000000007</v>
      </c>
      <c r="I11" s="126">
        <v>9.6</v>
      </c>
      <c r="J11" s="126">
        <v>59.8</v>
      </c>
      <c r="K11" s="126">
        <v>72.7</v>
      </c>
      <c r="L11" s="126">
        <v>83.6</v>
      </c>
      <c r="T11" s="127"/>
    </row>
    <row r="12" spans="1:20" x14ac:dyDescent="0.25">
      <c r="A12" t="s">
        <v>92</v>
      </c>
      <c r="B12" t="s">
        <v>29</v>
      </c>
      <c r="C12" t="s">
        <v>27</v>
      </c>
      <c r="D12" t="s">
        <v>154</v>
      </c>
      <c r="E12" s="58">
        <v>16875</v>
      </c>
      <c r="F12" s="126">
        <v>0.90000000000000013</v>
      </c>
      <c r="G12" s="58">
        <v>16730</v>
      </c>
      <c r="H12" s="126">
        <v>6.2</v>
      </c>
      <c r="I12" s="126">
        <v>10.9</v>
      </c>
      <c r="J12" s="126">
        <v>62.8</v>
      </c>
      <c r="K12" s="126">
        <v>77.600000000000009</v>
      </c>
      <c r="L12" s="126">
        <v>82.9</v>
      </c>
      <c r="T12" s="127"/>
    </row>
    <row r="13" spans="1:20" x14ac:dyDescent="0.25">
      <c r="A13" t="s">
        <v>92</v>
      </c>
      <c r="B13" t="s">
        <v>30</v>
      </c>
      <c r="C13" t="s">
        <v>27</v>
      </c>
      <c r="D13" t="s">
        <v>155</v>
      </c>
      <c r="E13" s="58">
        <v>7235</v>
      </c>
      <c r="F13" s="126">
        <v>0.70000000000000007</v>
      </c>
      <c r="G13" s="58">
        <v>7180</v>
      </c>
      <c r="H13" s="126">
        <v>7.0000000000000009</v>
      </c>
      <c r="I13" s="126">
        <v>12.6</v>
      </c>
      <c r="J13" s="126">
        <v>62.1</v>
      </c>
      <c r="K13" s="126">
        <v>74.8</v>
      </c>
      <c r="L13" s="126">
        <v>80.400000000000006</v>
      </c>
      <c r="T13" s="127"/>
    </row>
    <row r="14" spans="1:20" x14ac:dyDescent="0.25">
      <c r="A14" t="s">
        <v>92</v>
      </c>
      <c r="B14" t="s">
        <v>31</v>
      </c>
      <c r="C14" t="s">
        <v>27</v>
      </c>
      <c r="D14" t="s">
        <v>156</v>
      </c>
      <c r="E14" s="58">
        <v>16000</v>
      </c>
      <c r="F14" s="126">
        <v>1.5</v>
      </c>
      <c r="G14" s="58">
        <v>15770</v>
      </c>
      <c r="H14" s="126">
        <v>7.1000000000000005</v>
      </c>
      <c r="I14" s="126">
        <v>12</v>
      </c>
      <c r="J14" s="126">
        <v>73</v>
      </c>
      <c r="K14" s="126">
        <v>78</v>
      </c>
      <c r="L14" s="126">
        <v>80.800000000000011</v>
      </c>
      <c r="T14" s="127"/>
    </row>
    <row r="15" spans="1:20" x14ac:dyDescent="0.25">
      <c r="A15" t="s">
        <v>92</v>
      </c>
      <c r="B15" t="s">
        <v>32</v>
      </c>
      <c r="C15" t="s">
        <v>27</v>
      </c>
      <c r="D15" t="s">
        <v>157</v>
      </c>
      <c r="E15" s="58">
        <v>4645</v>
      </c>
      <c r="F15" s="126">
        <v>0.70000000000000007</v>
      </c>
      <c r="G15" s="58">
        <v>4615</v>
      </c>
      <c r="H15" s="126">
        <v>5.4</v>
      </c>
      <c r="I15" s="126">
        <v>14.6</v>
      </c>
      <c r="J15" s="126">
        <v>72.2</v>
      </c>
      <c r="K15" s="126">
        <v>76.7</v>
      </c>
      <c r="L15" s="126">
        <v>80</v>
      </c>
      <c r="T15" s="127"/>
    </row>
    <row r="16" spans="1:20" x14ac:dyDescent="0.25">
      <c r="A16" t="s">
        <v>92</v>
      </c>
      <c r="B16" t="s">
        <v>27</v>
      </c>
      <c r="C16" t="s">
        <v>27</v>
      </c>
      <c r="D16" t="s">
        <v>158</v>
      </c>
      <c r="E16" s="58">
        <v>13040</v>
      </c>
      <c r="F16" s="126">
        <v>0.70000000000000007</v>
      </c>
      <c r="G16" s="58">
        <v>12945</v>
      </c>
      <c r="H16" s="126">
        <v>7.7</v>
      </c>
      <c r="I16" s="126">
        <v>12.1</v>
      </c>
      <c r="J16" s="126">
        <v>54.900000000000006</v>
      </c>
      <c r="K16" s="126">
        <v>72</v>
      </c>
      <c r="L16" s="126">
        <v>80.2</v>
      </c>
      <c r="T16" s="127"/>
    </row>
    <row r="17" spans="1:20" x14ac:dyDescent="0.25">
      <c r="A17" t="s">
        <v>92</v>
      </c>
      <c r="B17" t="s">
        <v>33</v>
      </c>
      <c r="C17" t="s">
        <v>27</v>
      </c>
      <c r="D17" t="s">
        <v>159</v>
      </c>
      <c r="E17" s="58">
        <v>7520</v>
      </c>
      <c r="F17" s="126">
        <v>0.8</v>
      </c>
      <c r="G17" s="58">
        <v>7460</v>
      </c>
      <c r="H17" s="126">
        <v>7.3999999999999995</v>
      </c>
      <c r="I17" s="126">
        <v>11.600000000000001</v>
      </c>
      <c r="J17" s="126">
        <v>53.5</v>
      </c>
      <c r="K17" s="126">
        <v>71.5</v>
      </c>
      <c r="L17" s="126">
        <v>81</v>
      </c>
      <c r="T17" s="127"/>
    </row>
    <row r="18" spans="1:20" x14ac:dyDescent="0.25">
      <c r="A18" t="s">
        <v>92</v>
      </c>
      <c r="B18" t="s">
        <v>34</v>
      </c>
      <c r="C18" t="s">
        <v>27</v>
      </c>
      <c r="D18" t="s">
        <v>160</v>
      </c>
      <c r="E18" s="58">
        <v>20025</v>
      </c>
      <c r="F18" s="126">
        <v>0.70000000000000007</v>
      </c>
      <c r="G18" s="58">
        <v>19880</v>
      </c>
      <c r="H18" s="126">
        <v>6.5</v>
      </c>
      <c r="I18" s="126">
        <v>13.3</v>
      </c>
      <c r="J18" s="126">
        <v>69.600000000000009</v>
      </c>
      <c r="K18" s="126">
        <v>76.8</v>
      </c>
      <c r="L18" s="126">
        <v>80.2</v>
      </c>
      <c r="T18" s="127"/>
    </row>
    <row r="19" spans="1:20" x14ac:dyDescent="0.25">
      <c r="A19" t="s">
        <v>92</v>
      </c>
      <c r="B19" t="s">
        <v>35</v>
      </c>
      <c r="C19" t="s">
        <v>27</v>
      </c>
      <c r="D19" t="s">
        <v>161</v>
      </c>
      <c r="E19" s="58">
        <v>13000</v>
      </c>
      <c r="F19" s="126">
        <v>0.8</v>
      </c>
      <c r="G19" s="58">
        <v>12890</v>
      </c>
      <c r="H19" s="126">
        <v>5.9</v>
      </c>
      <c r="I19" s="126">
        <v>7.8</v>
      </c>
      <c r="J19" s="126">
        <v>70.7</v>
      </c>
      <c r="K19" s="126">
        <v>82.9</v>
      </c>
      <c r="L19" s="126">
        <v>86.3</v>
      </c>
      <c r="T19" s="127"/>
    </row>
    <row r="20" spans="1:20" x14ac:dyDescent="0.25">
      <c r="A20" t="s">
        <v>92</v>
      </c>
      <c r="B20" t="s">
        <v>36</v>
      </c>
      <c r="C20" t="s">
        <v>27</v>
      </c>
      <c r="D20" t="s">
        <v>162</v>
      </c>
      <c r="E20" s="58">
        <v>2695</v>
      </c>
      <c r="F20" s="126">
        <v>2.9000000000000004</v>
      </c>
      <c r="G20" s="58">
        <v>2615</v>
      </c>
      <c r="H20" s="126">
        <v>11.1</v>
      </c>
      <c r="I20" s="126">
        <v>8.3000000000000007</v>
      </c>
      <c r="J20" s="126">
        <v>52.7</v>
      </c>
      <c r="K20" s="126">
        <v>70.8</v>
      </c>
      <c r="L20" s="126">
        <v>80.600000000000009</v>
      </c>
      <c r="T20" s="127"/>
    </row>
    <row r="21" spans="1:20" x14ac:dyDescent="0.25">
      <c r="A21" t="s">
        <v>92</v>
      </c>
      <c r="B21" t="s">
        <v>37</v>
      </c>
      <c r="C21" t="s">
        <v>27</v>
      </c>
      <c r="D21" t="s">
        <v>163</v>
      </c>
      <c r="E21" s="58">
        <v>1485</v>
      </c>
      <c r="F21" s="126">
        <v>1.0999999999999999</v>
      </c>
      <c r="G21" s="58">
        <v>1470</v>
      </c>
      <c r="H21" s="126">
        <v>7.8</v>
      </c>
      <c r="I21" s="126">
        <v>9.4</v>
      </c>
      <c r="J21" s="126">
        <v>67.300000000000011</v>
      </c>
      <c r="K21" s="126">
        <v>76.5</v>
      </c>
      <c r="L21" s="126">
        <v>82.7</v>
      </c>
      <c r="T21" s="127"/>
    </row>
    <row r="22" spans="1:20" x14ac:dyDescent="0.25">
      <c r="A22" t="s">
        <v>92</v>
      </c>
      <c r="B22">
        <v>1</v>
      </c>
      <c r="C22" t="s">
        <v>38</v>
      </c>
      <c r="D22" t="s">
        <v>164</v>
      </c>
      <c r="E22" s="58">
        <v>3295</v>
      </c>
      <c r="F22" s="126">
        <v>0.90000000000000013</v>
      </c>
      <c r="G22" s="58">
        <v>3260</v>
      </c>
      <c r="H22" s="126">
        <v>2</v>
      </c>
      <c r="I22" s="126">
        <v>5.9</v>
      </c>
      <c r="J22" s="126">
        <v>72.5</v>
      </c>
      <c r="K22" s="126">
        <v>84</v>
      </c>
      <c r="L22" s="126">
        <v>92.100000000000009</v>
      </c>
      <c r="T22" s="127"/>
    </row>
    <row r="23" spans="1:20" x14ac:dyDescent="0.25">
      <c r="A23" t="s">
        <v>92</v>
      </c>
      <c r="B23">
        <v>2</v>
      </c>
      <c r="C23" t="s">
        <v>38</v>
      </c>
      <c r="D23" t="s">
        <v>165</v>
      </c>
      <c r="E23" s="58">
        <v>5730</v>
      </c>
      <c r="F23" s="126">
        <v>1.5</v>
      </c>
      <c r="G23" s="58">
        <v>5645</v>
      </c>
      <c r="H23" s="126">
        <v>6.1</v>
      </c>
      <c r="I23" s="126">
        <v>8.7999999999999989</v>
      </c>
      <c r="J23" s="126">
        <v>52.7</v>
      </c>
      <c r="K23" s="126">
        <v>74.099999999999994</v>
      </c>
      <c r="L23" s="126">
        <v>85.1</v>
      </c>
      <c r="T23" s="127"/>
    </row>
    <row r="24" spans="1:20" x14ac:dyDescent="0.25">
      <c r="A24" t="s">
        <v>92</v>
      </c>
      <c r="B24">
        <v>3</v>
      </c>
      <c r="C24" t="s">
        <v>38</v>
      </c>
      <c r="D24" t="s">
        <v>166</v>
      </c>
      <c r="E24" s="58">
        <v>11920</v>
      </c>
      <c r="F24" s="126">
        <v>0.5</v>
      </c>
      <c r="G24" s="58">
        <v>11860</v>
      </c>
      <c r="H24" s="126">
        <v>5.9</v>
      </c>
      <c r="I24" s="126">
        <v>11.1</v>
      </c>
      <c r="J24" s="126">
        <v>55.7</v>
      </c>
      <c r="K24" s="126">
        <v>72.599999999999994</v>
      </c>
      <c r="L24" s="126">
        <v>82.9</v>
      </c>
      <c r="T24" s="127"/>
    </row>
    <row r="25" spans="1:20" x14ac:dyDescent="0.25">
      <c r="A25" t="s">
        <v>92</v>
      </c>
      <c r="B25">
        <v>4</v>
      </c>
      <c r="C25" t="s">
        <v>38</v>
      </c>
      <c r="D25" t="s">
        <v>167</v>
      </c>
      <c r="E25" s="58">
        <v>115</v>
      </c>
      <c r="F25" s="126">
        <v>0</v>
      </c>
      <c r="G25" s="58">
        <v>115</v>
      </c>
      <c r="H25" s="126">
        <v>7.0000000000000009</v>
      </c>
      <c r="I25" s="126">
        <v>5.2</v>
      </c>
      <c r="J25" s="126">
        <v>75.7</v>
      </c>
      <c r="K25" s="126">
        <v>84.3</v>
      </c>
      <c r="L25" s="126">
        <v>87.8</v>
      </c>
      <c r="T25" s="127"/>
    </row>
    <row r="26" spans="1:20" x14ac:dyDescent="0.25">
      <c r="A26" t="s">
        <v>92</v>
      </c>
      <c r="B26">
        <v>5</v>
      </c>
      <c r="C26" t="s">
        <v>38</v>
      </c>
      <c r="D26" t="s">
        <v>168</v>
      </c>
      <c r="E26" s="58">
        <v>695</v>
      </c>
      <c r="F26" s="126">
        <v>1.2</v>
      </c>
      <c r="G26" s="58">
        <v>685</v>
      </c>
      <c r="H26" s="126">
        <v>9.7000000000000011</v>
      </c>
      <c r="I26" s="126">
        <v>11.600000000000001</v>
      </c>
      <c r="J26" s="126">
        <v>61.7</v>
      </c>
      <c r="K26" s="126">
        <v>73.3</v>
      </c>
      <c r="L26" s="126">
        <v>78.7</v>
      </c>
      <c r="T26" s="127"/>
    </row>
    <row r="27" spans="1:20" x14ac:dyDescent="0.25">
      <c r="A27" t="s">
        <v>92</v>
      </c>
      <c r="B27">
        <v>6</v>
      </c>
      <c r="C27" t="s">
        <v>38</v>
      </c>
      <c r="D27" t="s">
        <v>169</v>
      </c>
      <c r="E27" s="58">
        <v>7215</v>
      </c>
      <c r="F27" s="126">
        <v>0.5</v>
      </c>
      <c r="G27" s="58">
        <v>7180</v>
      </c>
      <c r="H27" s="126">
        <v>6.3</v>
      </c>
      <c r="I27" s="126">
        <v>10.100000000000001</v>
      </c>
      <c r="J27" s="126">
        <v>52.2</v>
      </c>
      <c r="K27" s="126">
        <v>70.8</v>
      </c>
      <c r="L27" s="126">
        <v>83.6</v>
      </c>
      <c r="T27" s="127"/>
    </row>
    <row r="28" spans="1:20" x14ac:dyDescent="0.25">
      <c r="A28" t="s">
        <v>92</v>
      </c>
      <c r="B28">
        <v>7</v>
      </c>
      <c r="C28" t="s">
        <v>38</v>
      </c>
      <c r="D28" t="s">
        <v>170</v>
      </c>
      <c r="E28" s="58">
        <v>3705</v>
      </c>
      <c r="F28" s="126">
        <v>0.70000000000000007</v>
      </c>
      <c r="G28" s="58">
        <v>3675</v>
      </c>
      <c r="H28" s="126">
        <v>7.6</v>
      </c>
      <c r="I28" s="126">
        <v>8.9</v>
      </c>
      <c r="J28" s="126">
        <v>58.3</v>
      </c>
      <c r="K28" s="126">
        <v>74.3</v>
      </c>
      <c r="L28" s="126">
        <v>83.5</v>
      </c>
      <c r="T28" s="127"/>
    </row>
    <row r="29" spans="1:20" x14ac:dyDescent="0.25">
      <c r="A29" t="s">
        <v>92</v>
      </c>
      <c r="B29">
        <v>8</v>
      </c>
      <c r="C29" t="s">
        <v>38</v>
      </c>
      <c r="D29" t="s">
        <v>171</v>
      </c>
      <c r="E29" s="58">
        <v>8695</v>
      </c>
      <c r="F29" s="126">
        <v>0.90000000000000013</v>
      </c>
      <c r="G29" s="58">
        <v>8620</v>
      </c>
      <c r="H29" s="126">
        <v>7.7</v>
      </c>
      <c r="I29" s="126">
        <v>12.3</v>
      </c>
      <c r="J29" s="126">
        <v>71.8</v>
      </c>
      <c r="K29" s="126">
        <v>76.8</v>
      </c>
      <c r="L29" s="126">
        <v>79.900000000000006</v>
      </c>
      <c r="T29" s="127"/>
    </row>
    <row r="30" spans="1:20" x14ac:dyDescent="0.25">
      <c r="A30" t="s">
        <v>92</v>
      </c>
      <c r="B30">
        <v>9</v>
      </c>
      <c r="C30" t="s">
        <v>38</v>
      </c>
      <c r="D30" t="s">
        <v>172</v>
      </c>
      <c r="E30" s="58">
        <v>11260</v>
      </c>
      <c r="F30" s="126">
        <v>1.3</v>
      </c>
      <c r="G30" s="58">
        <v>11110</v>
      </c>
      <c r="H30" s="126">
        <v>8.7999999999999989</v>
      </c>
      <c r="I30" s="126">
        <v>9</v>
      </c>
      <c r="J30" s="126">
        <v>67.800000000000011</v>
      </c>
      <c r="K30" s="126">
        <v>76.8</v>
      </c>
      <c r="L30" s="126">
        <v>82.2</v>
      </c>
      <c r="T30" s="127"/>
    </row>
    <row r="31" spans="1:20" x14ac:dyDescent="0.25">
      <c r="A31" t="s">
        <v>92</v>
      </c>
      <c r="B31" t="s">
        <v>28</v>
      </c>
      <c r="C31" t="s">
        <v>38</v>
      </c>
      <c r="D31" t="s">
        <v>173</v>
      </c>
      <c r="E31" s="58">
        <v>4905</v>
      </c>
      <c r="F31" s="126">
        <v>1.4000000000000001</v>
      </c>
      <c r="G31" s="58">
        <v>4835</v>
      </c>
      <c r="H31" s="126">
        <v>7.7</v>
      </c>
      <c r="I31" s="126">
        <v>9.1</v>
      </c>
      <c r="J31" s="126">
        <v>67.900000000000006</v>
      </c>
      <c r="K31" s="126">
        <v>76.400000000000006</v>
      </c>
      <c r="L31" s="126">
        <v>83.2</v>
      </c>
      <c r="T31" s="127"/>
    </row>
    <row r="32" spans="1:20" x14ac:dyDescent="0.25">
      <c r="A32" t="s">
        <v>92</v>
      </c>
      <c r="B32" t="s">
        <v>29</v>
      </c>
      <c r="C32" t="s">
        <v>38</v>
      </c>
      <c r="D32" t="s">
        <v>174</v>
      </c>
      <c r="E32" s="58">
        <v>7725</v>
      </c>
      <c r="F32" s="126">
        <v>0.90000000000000013</v>
      </c>
      <c r="G32" s="58">
        <v>7655</v>
      </c>
      <c r="H32" s="126">
        <v>7.8</v>
      </c>
      <c r="I32" s="126">
        <v>13.100000000000001</v>
      </c>
      <c r="J32" s="126">
        <v>58.3</v>
      </c>
      <c r="K32" s="126">
        <v>71.7</v>
      </c>
      <c r="L32" s="126">
        <v>79.100000000000009</v>
      </c>
      <c r="T32" s="127"/>
    </row>
    <row r="33" spans="1:20" x14ac:dyDescent="0.25">
      <c r="A33" t="s">
        <v>92</v>
      </c>
      <c r="B33" t="s">
        <v>30</v>
      </c>
      <c r="C33" t="s">
        <v>38</v>
      </c>
      <c r="D33" t="s">
        <v>175</v>
      </c>
      <c r="E33" s="58">
        <v>4030</v>
      </c>
      <c r="F33" s="126">
        <v>1</v>
      </c>
      <c r="G33" s="58">
        <v>3990</v>
      </c>
      <c r="H33" s="126">
        <v>7.3999999999999995</v>
      </c>
      <c r="I33" s="126">
        <v>13.4</v>
      </c>
      <c r="J33" s="126">
        <v>57.999999999999993</v>
      </c>
      <c r="K33" s="126">
        <v>71.7</v>
      </c>
      <c r="L33" s="126">
        <v>79.2</v>
      </c>
      <c r="T33" s="127"/>
    </row>
    <row r="34" spans="1:20" x14ac:dyDescent="0.25">
      <c r="A34" t="s">
        <v>92</v>
      </c>
      <c r="B34" t="s">
        <v>31</v>
      </c>
      <c r="C34" t="s">
        <v>38</v>
      </c>
      <c r="D34" t="s">
        <v>176</v>
      </c>
      <c r="E34" s="58">
        <v>16435</v>
      </c>
      <c r="F34" s="126">
        <v>1.2</v>
      </c>
      <c r="G34" s="58">
        <v>16240</v>
      </c>
      <c r="H34" s="126">
        <v>8.5</v>
      </c>
      <c r="I34" s="126">
        <v>12.6</v>
      </c>
      <c r="J34" s="126">
        <v>70.899999999999991</v>
      </c>
      <c r="K34" s="126">
        <v>75.900000000000006</v>
      </c>
      <c r="L34" s="126">
        <v>78.900000000000006</v>
      </c>
      <c r="T34" s="127"/>
    </row>
    <row r="35" spans="1:20" x14ac:dyDescent="0.25">
      <c r="A35" t="s">
        <v>92</v>
      </c>
      <c r="B35" t="s">
        <v>32</v>
      </c>
      <c r="C35" t="s">
        <v>38</v>
      </c>
      <c r="D35" t="s">
        <v>177</v>
      </c>
      <c r="E35" s="58">
        <v>4185</v>
      </c>
      <c r="F35" s="126">
        <v>0.4</v>
      </c>
      <c r="G35" s="58">
        <v>4165</v>
      </c>
      <c r="H35" s="126">
        <v>7.2000000000000011</v>
      </c>
      <c r="I35" s="126">
        <v>15.6</v>
      </c>
      <c r="J35" s="126">
        <v>70.8</v>
      </c>
      <c r="K35" s="126">
        <v>74.7</v>
      </c>
      <c r="L35" s="126">
        <v>77.100000000000009</v>
      </c>
      <c r="T35" s="127"/>
    </row>
    <row r="36" spans="1:20" x14ac:dyDescent="0.25">
      <c r="A36" t="s">
        <v>92</v>
      </c>
      <c r="B36" t="s">
        <v>27</v>
      </c>
      <c r="C36" t="s">
        <v>38</v>
      </c>
      <c r="D36" t="s">
        <v>178</v>
      </c>
      <c r="E36" s="58">
        <v>5190</v>
      </c>
      <c r="F36" s="126">
        <v>0.70000000000000007</v>
      </c>
      <c r="G36" s="58">
        <v>5155</v>
      </c>
      <c r="H36" s="126">
        <v>11.3</v>
      </c>
      <c r="I36" s="126">
        <v>14.7</v>
      </c>
      <c r="J36" s="126">
        <v>50.8</v>
      </c>
      <c r="K36" s="126">
        <v>64.5</v>
      </c>
      <c r="L36" s="126">
        <v>74.099999999999994</v>
      </c>
      <c r="T36" s="127"/>
    </row>
    <row r="37" spans="1:20" x14ac:dyDescent="0.25">
      <c r="A37" t="s">
        <v>92</v>
      </c>
      <c r="B37" t="s">
        <v>33</v>
      </c>
      <c r="C37" t="s">
        <v>38</v>
      </c>
      <c r="D37" t="s">
        <v>179</v>
      </c>
      <c r="E37" s="58">
        <v>6915</v>
      </c>
      <c r="F37" s="126">
        <v>0.8</v>
      </c>
      <c r="G37" s="58">
        <v>6860</v>
      </c>
      <c r="H37" s="126">
        <v>8.7999999999999989</v>
      </c>
      <c r="I37" s="126">
        <v>13.600000000000001</v>
      </c>
      <c r="J37" s="126">
        <v>52.400000000000006</v>
      </c>
      <c r="K37" s="126">
        <v>66.600000000000009</v>
      </c>
      <c r="L37" s="126">
        <v>77.600000000000009</v>
      </c>
      <c r="T37" s="127"/>
    </row>
    <row r="38" spans="1:20" x14ac:dyDescent="0.25">
      <c r="A38" t="s">
        <v>92</v>
      </c>
      <c r="B38" t="s">
        <v>34</v>
      </c>
      <c r="C38" t="s">
        <v>38</v>
      </c>
      <c r="D38" t="s">
        <v>180</v>
      </c>
      <c r="E38" s="58">
        <v>12265</v>
      </c>
      <c r="F38" s="126">
        <v>0.6</v>
      </c>
      <c r="G38" s="58">
        <v>12190</v>
      </c>
      <c r="H38" s="126">
        <v>7.5</v>
      </c>
      <c r="I38" s="126">
        <v>15.4</v>
      </c>
      <c r="J38" s="126">
        <v>67.900000000000006</v>
      </c>
      <c r="K38" s="126">
        <v>73.8</v>
      </c>
      <c r="L38" s="126">
        <v>77.100000000000009</v>
      </c>
      <c r="T38" s="127"/>
    </row>
    <row r="39" spans="1:20" x14ac:dyDescent="0.25">
      <c r="A39" t="s">
        <v>92</v>
      </c>
      <c r="B39" t="s">
        <v>35</v>
      </c>
      <c r="C39" t="s">
        <v>38</v>
      </c>
      <c r="D39" t="s">
        <v>181</v>
      </c>
      <c r="E39" s="58">
        <v>1855</v>
      </c>
      <c r="F39" s="126">
        <v>0.4</v>
      </c>
      <c r="G39" s="58">
        <v>1850</v>
      </c>
      <c r="H39" s="126">
        <v>6.2</v>
      </c>
      <c r="I39" s="126">
        <v>8.5</v>
      </c>
      <c r="J39" s="126">
        <v>70.300000000000011</v>
      </c>
      <c r="K39" s="126">
        <v>81.300000000000011</v>
      </c>
      <c r="L39" s="126">
        <v>85.3</v>
      </c>
      <c r="T39" s="127"/>
    </row>
    <row r="40" spans="1:20" x14ac:dyDescent="0.25">
      <c r="A40" t="s">
        <v>92</v>
      </c>
      <c r="B40" t="s">
        <v>36</v>
      </c>
      <c r="C40" t="s">
        <v>38</v>
      </c>
      <c r="D40" t="s">
        <v>182</v>
      </c>
      <c r="E40" s="58">
        <v>1670</v>
      </c>
      <c r="F40" s="126">
        <v>1.7000000000000002</v>
      </c>
      <c r="G40" s="58">
        <v>1640</v>
      </c>
      <c r="H40" s="126">
        <v>10.200000000000001</v>
      </c>
      <c r="I40" s="126">
        <v>8.1</v>
      </c>
      <c r="J40" s="126">
        <v>54.500000000000007</v>
      </c>
      <c r="K40" s="126">
        <v>73.099999999999994</v>
      </c>
      <c r="L40" s="126">
        <v>81.800000000000011</v>
      </c>
      <c r="T40" s="127"/>
    </row>
    <row r="41" spans="1:20" x14ac:dyDescent="0.25">
      <c r="A41" t="s">
        <v>92</v>
      </c>
      <c r="B41" t="s">
        <v>37</v>
      </c>
      <c r="C41" t="s">
        <v>38</v>
      </c>
      <c r="D41" t="s">
        <v>183</v>
      </c>
      <c r="E41" s="58">
        <v>3635</v>
      </c>
      <c r="F41" s="126">
        <v>0.70000000000000007</v>
      </c>
      <c r="G41" s="58">
        <v>3610</v>
      </c>
      <c r="H41" s="126">
        <v>8.9</v>
      </c>
      <c r="I41" s="126">
        <v>10.4</v>
      </c>
      <c r="J41" s="126">
        <v>65.5</v>
      </c>
      <c r="K41" s="126">
        <v>74.3</v>
      </c>
      <c r="L41" s="126">
        <v>80.800000000000011</v>
      </c>
      <c r="T41" s="127"/>
    </row>
    <row r="42" spans="1:20" x14ac:dyDescent="0.25">
      <c r="A42" t="s">
        <v>94</v>
      </c>
      <c r="B42">
        <v>1</v>
      </c>
      <c r="C42" t="s">
        <v>27</v>
      </c>
      <c r="D42" t="s">
        <v>184</v>
      </c>
      <c r="E42" s="58">
        <v>4135</v>
      </c>
      <c r="F42" s="126">
        <v>1.9</v>
      </c>
      <c r="G42" s="58">
        <v>4055</v>
      </c>
      <c r="H42" s="126">
        <v>6</v>
      </c>
      <c r="I42" s="126">
        <v>10.9</v>
      </c>
      <c r="J42" s="126">
        <v>68.300000000000011</v>
      </c>
      <c r="K42" s="126">
        <v>80.600000000000009</v>
      </c>
      <c r="L42" s="126">
        <v>83</v>
      </c>
      <c r="T42" s="127"/>
    </row>
    <row r="43" spans="1:20" x14ac:dyDescent="0.25">
      <c r="A43" t="s">
        <v>94</v>
      </c>
      <c r="B43">
        <v>2</v>
      </c>
      <c r="C43" t="s">
        <v>27</v>
      </c>
      <c r="D43" t="s">
        <v>185</v>
      </c>
      <c r="E43" s="58">
        <v>19045</v>
      </c>
      <c r="F43" s="126">
        <v>5.6000000000000005</v>
      </c>
      <c r="G43" s="58">
        <v>17980</v>
      </c>
      <c r="H43" s="126">
        <v>8.6000000000000014</v>
      </c>
      <c r="I43" s="126">
        <v>5.4</v>
      </c>
      <c r="J43" s="126">
        <v>58.5</v>
      </c>
      <c r="K43" s="126">
        <v>80.5</v>
      </c>
      <c r="L43" s="126">
        <v>86</v>
      </c>
      <c r="T43" s="127"/>
    </row>
    <row r="44" spans="1:20" x14ac:dyDescent="0.25">
      <c r="A44" t="s">
        <v>94</v>
      </c>
      <c r="B44">
        <v>3</v>
      </c>
      <c r="C44" t="s">
        <v>27</v>
      </c>
      <c r="D44" t="s">
        <v>186</v>
      </c>
      <c r="E44" s="58">
        <v>15990</v>
      </c>
      <c r="F44" s="126">
        <v>3.3000000000000003</v>
      </c>
      <c r="G44" s="58">
        <v>15465</v>
      </c>
      <c r="H44" s="126">
        <v>8.1</v>
      </c>
      <c r="I44" s="126">
        <v>7.9</v>
      </c>
      <c r="J44" s="126">
        <v>59.599999999999994</v>
      </c>
      <c r="K44" s="126">
        <v>76.7</v>
      </c>
      <c r="L44" s="126">
        <v>84</v>
      </c>
      <c r="T44" s="127"/>
    </row>
    <row r="45" spans="1:20" x14ac:dyDescent="0.25">
      <c r="A45" t="s">
        <v>94</v>
      </c>
      <c r="B45">
        <v>4</v>
      </c>
      <c r="C45" t="s">
        <v>27</v>
      </c>
      <c r="D45" t="s">
        <v>187</v>
      </c>
      <c r="E45" s="58">
        <v>475</v>
      </c>
      <c r="F45" s="126">
        <v>3.2</v>
      </c>
      <c r="G45" s="58">
        <v>460</v>
      </c>
      <c r="H45" s="126">
        <v>7.8</v>
      </c>
      <c r="I45" s="126">
        <v>7.6</v>
      </c>
      <c r="J45" s="126">
        <v>71</v>
      </c>
      <c r="K45" s="126">
        <v>81</v>
      </c>
      <c r="L45" s="126">
        <v>84.5</v>
      </c>
      <c r="T45" s="127"/>
    </row>
    <row r="46" spans="1:20" x14ac:dyDescent="0.25">
      <c r="A46" t="s">
        <v>94</v>
      </c>
      <c r="B46">
        <v>5</v>
      </c>
      <c r="C46" t="s">
        <v>27</v>
      </c>
      <c r="D46" t="s">
        <v>188</v>
      </c>
      <c r="E46" s="58">
        <v>1345</v>
      </c>
      <c r="F46" s="126">
        <v>4.3999999999999995</v>
      </c>
      <c r="G46" s="58">
        <v>1285</v>
      </c>
      <c r="H46" s="126">
        <v>10</v>
      </c>
      <c r="I46" s="126">
        <v>7.6</v>
      </c>
      <c r="J46" s="126">
        <v>67.300000000000011</v>
      </c>
      <c r="K46" s="126">
        <v>78.100000000000009</v>
      </c>
      <c r="L46" s="126">
        <v>82.4</v>
      </c>
      <c r="T46" s="127"/>
    </row>
    <row r="47" spans="1:20" x14ac:dyDescent="0.25">
      <c r="A47" t="s">
        <v>94</v>
      </c>
      <c r="B47">
        <v>6</v>
      </c>
      <c r="C47" t="s">
        <v>27</v>
      </c>
      <c r="D47" t="s">
        <v>189</v>
      </c>
      <c r="E47" s="58">
        <v>4555</v>
      </c>
      <c r="F47" s="126">
        <v>2.9000000000000004</v>
      </c>
      <c r="G47" s="58">
        <v>4425</v>
      </c>
      <c r="H47" s="126">
        <v>7.9</v>
      </c>
      <c r="I47" s="126">
        <v>6.6000000000000005</v>
      </c>
      <c r="J47" s="126">
        <v>62.7</v>
      </c>
      <c r="K47" s="126">
        <v>78.7</v>
      </c>
      <c r="L47" s="126">
        <v>85.5</v>
      </c>
      <c r="T47" s="127"/>
    </row>
    <row r="48" spans="1:20" x14ac:dyDescent="0.25">
      <c r="A48" t="s">
        <v>94</v>
      </c>
      <c r="B48">
        <v>7</v>
      </c>
      <c r="C48" t="s">
        <v>27</v>
      </c>
      <c r="D48" t="s">
        <v>190</v>
      </c>
      <c r="E48" s="58">
        <v>1945</v>
      </c>
      <c r="F48" s="126">
        <v>3.6999999999999997</v>
      </c>
      <c r="G48" s="58">
        <v>1875</v>
      </c>
      <c r="H48" s="126">
        <v>8.1</v>
      </c>
      <c r="I48" s="126">
        <v>6.2</v>
      </c>
      <c r="J48" s="126">
        <v>73.8</v>
      </c>
      <c r="K48" s="126">
        <v>82.4</v>
      </c>
      <c r="L48" s="126">
        <v>85.7</v>
      </c>
      <c r="T48" s="127"/>
    </row>
    <row r="49" spans="1:20" x14ac:dyDescent="0.25">
      <c r="A49" t="s">
        <v>94</v>
      </c>
      <c r="B49">
        <v>8</v>
      </c>
      <c r="C49" t="s">
        <v>27</v>
      </c>
      <c r="D49" t="s">
        <v>191</v>
      </c>
      <c r="E49" s="58">
        <v>1580</v>
      </c>
      <c r="F49" s="126">
        <v>5</v>
      </c>
      <c r="G49" s="58">
        <v>1500</v>
      </c>
      <c r="H49" s="126">
        <v>10.4</v>
      </c>
      <c r="I49" s="126">
        <v>10.4</v>
      </c>
      <c r="J49" s="126">
        <v>72.899999999999991</v>
      </c>
      <c r="K49" s="126">
        <v>77.7</v>
      </c>
      <c r="L49" s="126">
        <v>79.2</v>
      </c>
      <c r="T49" s="127"/>
    </row>
    <row r="50" spans="1:20" x14ac:dyDescent="0.25">
      <c r="A50" t="s">
        <v>94</v>
      </c>
      <c r="B50">
        <v>9</v>
      </c>
      <c r="C50" t="s">
        <v>27</v>
      </c>
      <c r="D50" t="s">
        <v>192</v>
      </c>
      <c r="E50" s="58">
        <v>2035</v>
      </c>
      <c r="F50" s="126">
        <v>4.3999999999999995</v>
      </c>
      <c r="G50" s="58">
        <v>1945</v>
      </c>
      <c r="H50" s="126">
        <v>10.8</v>
      </c>
      <c r="I50" s="126">
        <v>7.3999999999999995</v>
      </c>
      <c r="J50" s="126">
        <v>70.599999999999994</v>
      </c>
      <c r="K50" s="126">
        <v>77.400000000000006</v>
      </c>
      <c r="L50" s="126">
        <v>81.800000000000011</v>
      </c>
      <c r="T50" s="127"/>
    </row>
    <row r="51" spans="1:20" x14ac:dyDescent="0.25">
      <c r="A51" t="s">
        <v>94</v>
      </c>
      <c r="B51" t="s">
        <v>28</v>
      </c>
      <c r="C51" t="s">
        <v>27</v>
      </c>
      <c r="D51" t="s">
        <v>193</v>
      </c>
      <c r="E51" s="58">
        <v>1865</v>
      </c>
      <c r="F51" s="126">
        <v>5.5</v>
      </c>
      <c r="G51" s="58">
        <v>1765</v>
      </c>
      <c r="H51" s="126">
        <v>9.4</v>
      </c>
      <c r="I51" s="126">
        <v>6.1</v>
      </c>
      <c r="J51" s="126">
        <v>60.699999999999996</v>
      </c>
      <c r="K51" s="126">
        <v>76.2</v>
      </c>
      <c r="L51" s="126">
        <v>84.5</v>
      </c>
      <c r="T51" s="127"/>
    </row>
    <row r="52" spans="1:20" x14ac:dyDescent="0.25">
      <c r="A52" t="s">
        <v>94</v>
      </c>
      <c r="B52" t="s">
        <v>29</v>
      </c>
      <c r="C52" t="s">
        <v>27</v>
      </c>
      <c r="D52" t="s">
        <v>194</v>
      </c>
      <c r="E52" s="58">
        <v>15635</v>
      </c>
      <c r="F52" s="126">
        <v>4.3000000000000007</v>
      </c>
      <c r="G52" s="58">
        <v>14960</v>
      </c>
      <c r="H52" s="126">
        <v>8.6000000000000014</v>
      </c>
      <c r="I52" s="126">
        <v>8.2000000000000011</v>
      </c>
      <c r="J52" s="126">
        <v>67.600000000000009</v>
      </c>
      <c r="K52" s="126">
        <v>79.600000000000009</v>
      </c>
      <c r="L52" s="126">
        <v>83.2</v>
      </c>
      <c r="T52" s="127"/>
    </row>
    <row r="53" spans="1:20" x14ac:dyDescent="0.25">
      <c r="A53" t="s">
        <v>94</v>
      </c>
      <c r="B53" t="s">
        <v>30</v>
      </c>
      <c r="C53" t="s">
        <v>27</v>
      </c>
      <c r="D53" t="s">
        <v>195</v>
      </c>
      <c r="E53" s="58">
        <v>7345</v>
      </c>
      <c r="F53" s="126">
        <v>3.8</v>
      </c>
      <c r="G53" s="58">
        <v>7070</v>
      </c>
      <c r="H53" s="126">
        <v>9.1999999999999993</v>
      </c>
      <c r="I53" s="126">
        <v>9.3000000000000007</v>
      </c>
      <c r="J53" s="126">
        <v>71.7</v>
      </c>
      <c r="K53" s="126">
        <v>78.7</v>
      </c>
      <c r="L53" s="126">
        <v>81.5</v>
      </c>
      <c r="T53" s="127"/>
    </row>
    <row r="54" spans="1:20" x14ac:dyDescent="0.25">
      <c r="A54" t="s">
        <v>94</v>
      </c>
      <c r="B54" t="s">
        <v>31</v>
      </c>
      <c r="C54" t="s">
        <v>27</v>
      </c>
      <c r="D54" t="s">
        <v>196</v>
      </c>
      <c r="E54" s="58">
        <v>14475</v>
      </c>
      <c r="F54" s="126">
        <v>4.9000000000000004</v>
      </c>
      <c r="G54" s="58">
        <v>13765</v>
      </c>
      <c r="H54" s="126">
        <v>10.4</v>
      </c>
      <c r="I54" s="126">
        <v>8.7000000000000011</v>
      </c>
      <c r="J54" s="126">
        <v>75.3</v>
      </c>
      <c r="K54" s="126">
        <v>79.5</v>
      </c>
      <c r="L54" s="126">
        <v>80.900000000000006</v>
      </c>
      <c r="T54" s="127"/>
    </row>
    <row r="55" spans="1:20" x14ac:dyDescent="0.25">
      <c r="A55" t="s">
        <v>94</v>
      </c>
      <c r="B55" t="s">
        <v>32</v>
      </c>
      <c r="C55" t="s">
        <v>27</v>
      </c>
      <c r="D55" t="s">
        <v>197</v>
      </c>
      <c r="E55" s="58">
        <v>4515</v>
      </c>
      <c r="F55" s="126">
        <v>3.5000000000000004</v>
      </c>
      <c r="G55" s="58">
        <v>4360</v>
      </c>
      <c r="H55" s="126">
        <v>8.1</v>
      </c>
      <c r="I55" s="126">
        <v>10.200000000000001</v>
      </c>
      <c r="J55" s="126">
        <v>75.2</v>
      </c>
      <c r="K55" s="126">
        <v>79.900000000000006</v>
      </c>
      <c r="L55" s="126">
        <v>81.7</v>
      </c>
      <c r="T55" s="127"/>
    </row>
    <row r="56" spans="1:20" x14ac:dyDescent="0.25">
      <c r="A56" t="s">
        <v>94</v>
      </c>
      <c r="B56" t="s">
        <v>27</v>
      </c>
      <c r="C56" t="s">
        <v>27</v>
      </c>
      <c r="D56" t="s">
        <v>198</v>
      </c>
      <c r="E56" s="58">
        <v>12185</v>
      </c>
      <c r="F56" s="126">
        <v>3.2</v>
      </c>
      <c r="G56" s="58">
        <v>11800</v>
      </c>
      <c r="H56" s="126">
        <v>10.200000000000001</v>
      </c>
      <c r="I56" s="126">
        <v>8.5</v>
      </c>
      <c r="J56" s="126">
        <v>66.2</v>
      </c>
      <c r="K56" s="126">
        <v>76.900000000000006</v>
      </c>
      <c r="L56" s="126">
        <v>81.300000000000011</v>
      </c>
      <c r="T56" s="127"/>
    </row>
    <row r="57" spans="1:20" x14ac:dyDescent="0.25">
      <c r="A57" t="s">
        <v>94</v>
      </c>
      <c r="B57" t="s">
        <v>33</v>
      </c>
      <c r="C57" t="s">
        <v>27</v>
      </c>
      <c r="D57" t="s">
        <v>199</v>
      </c>
      <c r="E57" s="58">
        <v>7170</v>
      </c>
      <c r="F57" s="126">
        <v>3.4000000000000004</v>
      </c>
      <c r="G57" s="58">
        <v>6925</v>
      </c>
      <c r="H57" s="126">
        <v>9.4</v>
      </c>
      <c r="I57" s="126">
        <v>8.3000000000000007</v>
      </c>
      <c r="J57" s="126">
        <v>65.100000000000009</v>
      </c>
      <c r="K57" s="126">
        <v>77.100000000000009</v>
      </c>
      <c r="L57" s="126">
        <v>82.300000000000011</v>
      </c>
      <c r="T57" s="127"/>
    </row>
    <row r="58" spans="1:20" x14ac:dyDescent="0.25">
      <c r="A58" t="s">
        <v>94</v>
      </c>
      <c r="B58" t="s">
        <v>34</v>
      </c>
      <c r="C58" t="s">
        <v>27</v>
      </c>
      <c r="D58" t="s">
        <v>200</v>
      </c>
      <c r="E58" s="58">
        <v>18715</v>
      </c>
      <c r="F58" s="126">
        <v>4</v>
      </c>
      <c r="G58" s="58">
        <v>17975</v>
      </c>
      <c r="H58" s="126">
        <v>9.1</v>
      </c>
      <c r="I58" s="126">
        <v>9.1999999999999993</v>
      </c>
      <c r="J58" s="126">
        <v>73.599999999999994</v>
      </c>
      <c r="K58" s="126">
        <v>79.600000000000009</v>
      </c>
      <c r="L58" s="126">
        <v>81.7</v>
      </c>
      <c r="T58" s="127"/>
    </row>
    <row r="59" spans="1:20" x14ac:dyDescent="0.25">
      <c r="A59" t="s">
        <v>94</v>
      </c>
      <c r="B59" t="s">
        <v>35</v>
      </c>
      <c r="C59" t="s">
        <v>27</v>
      </c>
      <c r="D59" t="s">
        <v>201</v>
      </c>
      <c r="E59" s="58">
        <v>11890</v>
      </c>
      <c r="F59" s="126">
        <v>4.3999999999999995</v>
      </c>
      <c r="G59" s="58">
        <v>11370</v>
      </c>
      <c r="H59" s="126">
        <v>9.3000000000000007</v>
      </c>
      <c r="I59" s="126">
        <v>6.7</v>
      </c>
      <c r="J59" s="126">
        <v>75.7</v>
      </c>
      <c r="K59" s="126">
        <v>82</v>
      </c>
      <c r="L59" s="126">
        <v>84</v>
      </c>
      <c r="T59" s="127"/>
    </row>
    <row r="60" spans="1:20" x14ac:dyDescent="0.25">
      <c r="A60" t="s">
        <v>94</v>
      </c>
      <c r="B60" t="s">
        <v>36</v>
      </c>
      <c r="C60" t="s">
        <v>27</v>
      </c>
      <c r="D60" t="s">
        <v>202</v>
      </c>
      <c r="E60" s="58">
        <v>2555</v>
      </c>
      <c r="F60" s="126">
        <v>6</v>
      </c>
      <c r="G60" s="58">
        <v>2400</v>
      </c>
      <c r="H60" s="126">
        <v>14.000000000000002</v>
      </c>
      <c r="I60" s="126">
        <v>7.1000000000000005</v>
      </c>
      <c r="J60" s="126">
        <v>62.8</v>
      </c>
      <c r="K60" s="126">
        <v>74.599999999999994</v>
      </c>
      <c r="L60" s="126">
        <v>78.900000000000006</v>
      </c>
      <c r="T60" s="127"/>
    </row>
    <row r="61" spans="1:20" x14ac:dyDescent="0.25">
      <c r="A61" t="s">
        <v>94</v>
      </c>
      <c r="B61" t="s">
        <v>37</v>
      </c>
      <c r="C61" t="s">
        <v>27</v>
      </c>
      <c r="D61" t="s">
        <v>203</v>
      </c>
      <c r="E61" s="58">
        <v>1300</v>
      </c>
      <c r="F61" s="126">
        <v>4.9000000000000004</v>
      </c>
      <c r="G61" s="58">
        <v>1235</v>
      </c>
      <c r="H61" s="126">
        <v>10.6</v>
      </c>
      <c r="I61" s="126">
        <v>7.5</v>
      </c>
      <c r="J61" s="126">
        <v>74.5</v>
      </c>
      <c r="K61" s="126">
        <v>79.7</v>
      </c>
      <c r="L61" s="126">
        <v>81.900000000000006</v>
      </c>
      <c r="T61" s="127"/>
    </row>
    <row r="62" spans="1:20" x14ac:dyDescent="0.25">
      <c r="A62" t="s">
        <v>94</v>
      </c>
      <c r="B62">
        <v>1</v>
      </c>
      <c r="C62" t="s">
        <v>38</v>
      </c>
      <c r="D62" t="s">
        <v>204</v>
      </c>
      <c r="E62" s="58">
        <v>2970</v>
      </c>
      <c r="F62" s="126">
        <v>0.90000000000000013</v>
      </c>
      <c r="G62" s="58">
        <v>2945</v>
      </c>
      <c r="H62" s="126">
        <v>6.3</v>
      </c>
      <c r="I62" s="126">
        <v>10.200000000000001</v>
      </c>
      <c r="J62" s="126">
        <v>62.8</v>
      </c>
      <c r="K62" s="126">
        <v>80</v>
      </c>
      <c r="L62" s="126">
        <v>83.5</v>
      </c>
      <c r="T62" s="127"/>
    </row>
    <row r="63" spans="1:20" x14ac:dyDescent="0.25">
      <c r="A63" t="s">
        <v>94</v>
      </c>
      <c r="B63">
        <v>2</v>
      </c>
      <c r="C63" t="s">
        <v>38</v>
      </c>
      <c r="D63" t="s">
        <v>205</v>
      </c>
      <c r="E63" s="58">
        <v>4730</v>
      </c>
      <c r="F63" s="126">
        <v>2.8000000000000003</v>
      </c>
      <c r="G63" s="58">
        <v>4600</v>
      </c>
      <c r="H63" s="126">
        <v>8.5</v>
      </c>
      <c r="I63" s="126">
        <v>6.5</v>
      </c>
      <c r="J63" s="126">
        <v>57.000000000000007</v>
      </c>
      <c r="K63" s="126">
        <v>77.400000000000006</v>
      </c>
      <c r="L63" s="126">
        <v>85.1</v>
      </c>
      <c r="T63" s="127"/>
    </row>
    <row r="64" spans="1:20" x14ac:dyDescent="0.25">
      <c r="A64" t="s">
        <v>94</v>
      </c>
      <c r="B64">
        <v>3</v>
      </c>
      <c r="C64" t="s">
        <v>38</v>
      </c>
      <c r="D64" t="s">
        <v>206</v>
      </c>
      <c r="E64" s="58">
        <v>9635</v>
      </c>
      <c r="F64" s="126">
        <v>2.1</v>
      </c>
      <c r="G64" s="58">
        <v>9435</v>
      </c>
      <c r="H64" s="126">
        <v>8.9</v>
      </c>
      <c r="I64" s="126">
        <v>8.2000000000000011</v>
      </c>
      <c r="J64" s="126">
        <v>62.2</v>
      </c>
      <c r="K64" s="126">
        <v>75.599999999999994</v>
      </c>
      <c r="L64" s="126">
        <v>82.9</v>
      </c>
      <c r="T64" s="127"/>
    </row>
    <row r="65" spans="1:20" x14ac:dyDescent="0.25">
      <c r="A65" t="s">
        <v>94</v>
      </c>
      <c r="B65">
        <v>4</v>
      </c>
      <c r="C65" t="s">
        <v>38</v>
      </c>
      <c r="D65" t="s">
        <v>207</v>
      </c>
      <c r="E65" s="58">
        <v>120</v>
      </c>
      <c r="F65" s="126">
        <v>0</v>
      </c>
      <c r="G65" s="58">
        <v>120</v>
      </c>
      <c r="H65" s="126">
        <v>11.700000000000001</v>
      </c>
      <c r="I65" s="126">
        <v>8.3000000000000007</v>
      </c>
      <c r="J65" s="126">
        <v>60.8</v>
      </c>
      <c r="K65" s="126">
        <v>75.8</v>
      </c>
      <c r="L65" s="126">
        <v>80</v>
      </c>
      <c r="T65" s="127"/>
    </row>
    <row r="66" spans="1:20" x14ac:dyDescent="0.25">
      <c r="A66" t="s">
        <v>94</v>
      </c>
      <c r="B66">
        <v>5</v>
      </c>
      <c r="C66" t="s">
        <v>38</v>
      </c>
      <c r="D66" t="s">
        <v>208</v>
      </c>
      <c r="E66" s="58">
        <v>560</v>
      </c>
      <c r="F66" s="126">
        <v>1.7000000000000002</v>
      </c>
      <c r="G66" s="58">
        <v>550</v>
      </c>
      <c r="H66" s="126">
        <v>12.3</v>
      </c>
      <c r="I66" s="126">
        <v>6.7</v>
      </c>
      <c r="J66" s="126">
        <v>66.100000000000009</v>
      </c>
      <c r="K66" s="126">
        <v>77.5</v>
      </c>
      <c r="L66" s="126">
        <v>81.100000000000009</v>
      </c>
      <c r="T66" s="127"/>
    </row>
    <row r="67" spans="1:20" x14ac:dyDescent="0.25">
      <c r="A67" t="s">
        <v>94</v>
      </c>
      <c r="B67">
        <v>6</v>
      </c>
      <c r="C67" t="s">
        <v>38</v>
      </c>
      <c r="D67" t="s">
        <v>209</v>
      </c>
      <c r="E67" s="58">
        <v>6420</v>
      </c>
      <c r="F67" s="126">
        <v>1.5</v>
      </c>
      <c r="G67" s="58">
        <v>6320</v>
      </c>
      <c r="H67" s="126">
        <v>9.1</v>
      </c>
      <c r="I67" s="126">
        <v>6.6000000000000005</v>
      </c>
      <c r="J67" s="126">
        <v>60</v>
      </c>
      <c r="K67" s="126">
        <v>75.7</v>
      </c>
      <c r="L67" s="126">
        <v>84.399999999999991</v>
      </c>
      <c r="T67" s="127"/>
    </row>
    <row r="68" spans="1:20" x14ac:dyDescent="0.25">
      <c r="A68" t="s">
        <v>94</v>
      </c>
      <c r="B68">
        <v>7</v>
      </c>
      <c r="C68" t="s">
        <v>38</v>
      </c>
      <c r="D68" t="s">
        <v>210</v>
      </c>
      <c r="E68" s="58">
        <v>2935</v>
      </c>
      <c r="F68" s="126">
        <v>2.2999999999999998</v>
      </c>
      <c r="G68" s="58">
        <v>2865</v>
      </c>
      <c r="H68" s="126">
        <v>8.7000000000000011</v>
      </c>
      <c r="I68" s="126">
        <v>6.2</v>
      </c>
      <c r="J68" s="126">
        <v>70</v>
      </c>
      <c r="K68" s="126">
        <v>79.7</v>
      </c>
      <c r="L68" s="126">
        <v>85.1</v>
      </c>
      <c r="T68" s="127"/>
    </row>
    <row r="69" spans="1:20" x14ac:dyDescent="0.25">
      <c r="A69" t="s">
        <v>94</v>
      </c>
      <c r="B69">
        <v>8</v>
      </c>
      <c r="C69" t="s">
        <v>38</v>
      </c>
      <c r="D69" t="s">
        <v>211</v>
      </c>
      <c r="E69" s="58">
        <v>7830</v>
      </c>
      <c r="F69" s="126">
        <v>3</v>
      </c>
      <c r="G69" s="58">
        <v>7600</v>
      </c>
      <c r="H69" s="126">
        <v>9.8000000000000007</v>
      </c>
      <c r="I69" s="126">
        <v>9</v>
      </c>
      <c r="J69" s="126">
        <v>75.599999999999994</v>
      </c>
      <c r="K69" s="126">
        <v>79.600000000000009</v>
      </c>
      <c r="L69" s="126">
        <v>81.2</v>
      </c>
      <c r="T69" s="127"/>
    </row>
    <row r="70" spans="1:20" x14ac:dyDescent="0.25">
      <c r="A70" t="s">
        <v>94</v>
      </c>
      <c r="B70">
        <v>9</v>
      </c>
      <c r="C70" t="s">
        <v>38</v>
      </c>
      <c r="D70" t="s">
        <v>212</v>
      </c>
      <c r="E70" s="58">
        <v>10315</v>
      </c>
      <c r="F70" s="126">
        <v>2.9000000000000004</v>
      </c>
      <c r="G70" s="58">
        <v>10020</v>
      </c>
      <c r="H70" s="126">
        <v>10.100000000000001</v>
      </c>
      <c r="I70" s="126">
        <v>6.7</v>
      </c>
      <c r="J70" s="126">
        <v>72.3</v>
      </c>
      <c r="K70" s="126">
        <v>79.900000000000006</v>
      </c>
      <c r="L70" s="126">
        <v>83.2</v>
      </c>
      <c r="T70" s="127"/>
    </row>
    <row r="71" spans="1:20" x14ac:dyDescent="0.25">
      <c r="A71" t="s">
        <v>94</v>
      </c>
      <c r="B71" t="s">
        <v>28</v>
      </c>
      <c r="C71" t="s">
        <v>38</v>
      </c>
      <c r="D71" t="s">
        <v>213</v>
      </c>
      <c r="E71" s="58">
        <v>5415</v>
      </c>
      <c r="F71" s="126">
        <v>3.1</v>
      </c>
      <c r="G71" s="58">
        <v>5245</v>
      </c>
      <c r="H71" s="126">
        <v>9.9</v>
      </c>
      <c r="I71" s="126">
        <v>6.1</v>
      </c>
      <c r="J71" s="126">
        <v>66.8</v>
      </c>
      <c r="K71" s="126">
        <v>79.2</v>
      </c>
      <c r="L71" s="126">
        <v>84.1</v>
      </c>
      <c r="T71" s="127"/>
    </row>
    <row r="72" spans="1:20" x14ac:dyDescent="0.25">
      <c r="A72" t="s">
        <v>94</v>
      </c>
      <c r="B72" t="s">
        <v>29</v>
      </c>
      <c r="C72" t="s">
        <v>38</v>
      </c>
      <c r="D72" t="s">
        <v>214</v>
      </c>
      <c r="E72" s="58">
        <v>6670</v>
      </c>
      <c r="F72" s="126">
        <v>2.9000000000000004</v>
      </c>
      <c r="G72" s="58">
        <v>6475</v>
      </c>
      <c r="H72" s="126">
        <v>10.5</v>
      </c>
      <c r="I72" s="126">
        <v>9.7000000000000011</v>
      </c>
      <c r="J72" s="126">
        <v>67.300000000000011</v>
      </c>
      <c r="K72" s="126">
        <v>76</v>
      </c>
      <c r="L72" s="126">
        <v>79.800000000000011</v>
      </c>
      <c r="T72" s="127"/>
    </row>
    <row r="73" spans="1:20" x14ac:dyDescent="0.25">
      <c r="A73" t="s">
        <v>94</v>
      </c>
      <c r="B73" t="s">
        <v>30</v>
      </c>
      <c r="C73" t="s">
        <v>38</v>
      </c>
      <c r="D73" t="s">
        <v>215</v>
      </c>
      <c r="E73" s="58">
        <v>4165</v>
      </c>
      <c r="F73" s="126">
        <v>2.5</v>
      </c>
      <c r="G73" s="58">
        <v>4060</v>
      </c>
      <c r="H73" s="126">
        <v>10.5</v>
      </c>
      <c r="I73" s="126">
        <v>10.100000000000001</v>
      </c>
      <c r="J73" s="126">
        <v>69.900000000000006</v>
      </c>
      <c r="K73" s="126">
        <v>76.5</v>
      </c>
      <c r="L73" s="126">
        <v>79.3</v>
      </c>
      <c r="T73" s="127"/>
    </row>
    <row r="74" spans="1:20" x14ac:dyDescent="0.25">
      <c r="A74" t="s">
        <v>94</v>
      </c>
      <c r="B74" t="s">
        <v>31</v>
      </c>
      <c r="C74" t="s">
        <v>38</v>
      </c>
      <c r="D74" t="s">
        <v>216</v>
      </c>
      <c r="E74" s="58">
        <v>14850</v>
      </c>
      <c r="F74" s="126">
        <v>3.6000000000000005</v>
      </c>
      <c r="G74" s="58">
        <v>14315</v>
      </c>
      <c r="H74" s="126">
        <v>11.4</v>
      </c>
      <c r="I74" s="126">
        <v>9.1</v>
      </c>
      <c r="J74" s="126">
        <v>75</v>
      </c>
      <c r="K74" s="126">
        <v>78.100000000000009</v>
      </c>
      <c r="L74" s="126">
        <v>79.400000000000006</v>
      </c>
      <c r="T74" s="127"/>
    </row>
    <row r="75" spans="1:20" x14ac:dyDescent="0.25">
      <c r="A75" t="s">
        <v>94</v>
      </c>
      <c r="B75" t="s">
        <v>32</v>
      </c>
      <c r="C75" t="s">
        <v>38</v>
      </c>
      <c r="D75" t="s">
        <v>217</v>
      </c>
      <c r="E75" s="58">
        <v>3840</v>
      </c>
      <c r="F75" s="126">
        <v>3.6000000000000005</v>
      </c>
      <c r="G75" s="58">
        <v>3700</v>
      </c>
      <c r="H75" s="126">
        <v>9.8000000000000007</v>
      </c>
      <c r="I75" s="126">
        <v>11.1</v>
      </c>
      <c r="J75" s="126">
        <v>74.5</v>
      </c>
      <c r="K75" s="126">
        <v>77.7</v>
      </c>
      <c r="L75" s="126">
        <v>79.2</v>
      </c>
      <c r="T75" s="127"/>
    </row>
    <row r="76" spans="1:20" x14ac:dyDescent="0.25">
      <c r="A76" t="s">
        <v>94</v>
      </c>
      <c r="B76" t="s">
        <v>27</v>
      </c>
      <c r="C76" t="s">
        <v>38</v>
      </c>
      <c r="D76" t="s">
        <v>218</v>
      </c>
      <c r="E76" s="58">
        <v>4890</v>
      </c>
      <c r="F76" s="126">
        <v>2.1999999999999997</v>
      </c>
      <c r="G76" s="58">
        <v>4785</v>
      </c>
      <c r="H76" s="126">
        <v>13.5</v>
      </c>
      <c r="I76" s="126">
        <v>9.9</v>
      </c>
      <c r="J76" s="126">
        <v>62.5</v>
      </c>
      <c r="K76" s="126">
        <v>72</v>
      </c>
      <c r="L76" s="126">
        <v>76.599999999999994</v>
      </c>
      <c r="T76" s="127"/>
    </row>
    <row r="77" spans="1:20" x14ac:dyDescent="0.25">
      <c r="A77" t="s">
        <v>94</v>
      </c>
      <c r="B77" t="s">
        <v>33</v>
      </c>
      <c r="C77" t="s">
        <v>38</v>
      </c>
      <c r="D77" t="s">
        <v>219</v>
      </c>
      <c r="E77" s="58">
        <v>6440</v>
      </c>
      <c r="F77" s="126">
        <v>2.9000000000000004</v>
      </c>
      <c r="G77" s="58">
        <v>6255</v>
      </c>
      <c r="H77" s="126">
        <v>11</v>
      </c>
      <c r="I77" s="126">
        <v>9.1999999999999993</v>
      </c>
      <c r="J77" s="126">
        <v>64.600000000000009</v>
      </c>
      <c r="K77" s="126">
        <v>74.900000000000006</v>
      </c>
      <c r="L77" s="126">
        <v>79.800000000000011</v>
      </c>
      <c r="T77" s="127"/>
    </row>
    <row r="78" spans="1:20" x14ac:dyDescent="0.25">
      <c r="A78" t="s">
        <v>94</v>
      </c>
      <c r="B78" t="s">
        <v>34</v>
      </c>
      <c r="C78" t="s">
        <v>38</v>
      </c>
      <c r="D78" t="s">
        <v>220</v>
      </c>
      <c r="E78" s="58">
        <v>11690</v>
      </c>
      <c r="F78" s="126">
        <v>2.8000000000000003</v>
      </c>
      <c r="G78" s="58">
        <v>11360</v>
      </c>
      <c r="H78" s="126">
        <v>9.6</v>
      </c>
      <c r="I78" s="126">
        <v>11.4</v>
      </c>
      <c r="J78" s="126">
        <v>73</v>
      </c>
      <c r="K78" s="126">
        <v>77.400000000000006</v>
      </c>
      <c r="L78" s="126">
        <v>79.100000000000009</v>
      </c>
      <c r="T78" s="127"/>
    </row>
    <row r="79" spans="1:20" x14ac:dyDescent="0.25">
      <c r="A79" t="s">
        <v>94</v>
      </c>
      <c r="B79" t="s">
        <v>35</v>
      </c>
      <c r="C79" t="s">
        <v>38</v>
      </c>
      <c r="D79" t="s">
        <v>221</v>
      </c>
      <c r="E79" s="58">
        <v>1725</v>
      </c>
      <c r="F79" s="126">
        <v>2.1</v>
      </c>
      <c r="G79" s="58">
        <v>1685</v>
      </c>
      <c r="H79" s="126">
        <v>9.4</v>
      </c>
      <c r="I79" s="126">
        <v>7.3</v>
      </c>
      <c r="J79" s="126">
        <v>73.2</v>
      </c>
      <c r="K79" s="126">
        <v>80.900000000000006</v>
      </c>
      <c r="L79" s="126">
        <v>83.3</v>
      </c>
      <c r="T79" s="127"/>
    </row>
    <row r="80" spans="1:20" x14ac:dyDescent="0.25">
      <c r="A80" t="s">
        <v>94</v>
      </c>
      <c r="B80" t="s">
        <v>36</v>
      </c>
      <c r="C80" t="s">
        <v>38</v>
      </c>
      <c r="D80" t="s">
        <v>222</v>
      </c>
      <c r="E80" s="58">
        <v>1750</v>
      </c>
      <c r="F80" s="126">
        <v>3.6000000000000005</v>
      </c>
      <c r="G80" s="58">
        <v>1685</v>
      </c>
      <c r="H80" s="126">
        <v>13.4</v>
      </c>
      <c r="I80" s="126">
        <v>7.5</v>
      </c>
      <c r="J80" s="126">
        <v>63.4</v>
      </c>
      <c r="K80" s="126">
        <v>74</v>
      </c>
      <c r="L80" s="126">
        <v>79.100000000000009</v>
      </c>
      <c r="T80" s="127"/>
    </row>
    <row r="81" spans="1:20" x14ac:dyDescent="0.25">
      <c r="A81" t="s">
        <v>94</v>
      </c>
      <c r="B81" t="s">
        <v>37</v>
      </c>
      <c r="C81" t="s">
        <v>38</v>
      </c>
      <c r="D81" t="s">
        <v>223</v>
      </c>
      <c r="E81" s="58">
        <v>3285</v>
      </c>
      <c r="F81" s="126">
        <v>2.8000000000000003</v>
      </c>
      <c r="G81" s="58">
        <v>3190</v>
      </c>
      <c r="H81" s="126">
        <v>9.8000000000000007</v>
      </c>
      <c r="I81" s="126">
        <v>7.5</v>
      </c>
      <c r="J81" s="126">
        <v>76.8</v>
      </c>
      <c r="K81" s="126">
        <v>80.400000000000006</v>
      </c>
      <c r="L81" s="126">
        <v>82.7</v>
      </c>
      <c r="T81" s="127"/>
    </row>
    <row r="82" spans="1:20" x14ac:dyDescent="0.25">
      <c r="A82" t="s">
        <v>26</v>
      </c>
      <c r="B82">
        <v>1</v>
      </c>
      <c r="C82" t="s">
        <v>27</v>
      </c>
      <c r="D82" t="s">
        <v>224</v>
      </c>
      <c r="E82" s="58">
        <v>3945</v>
      </c>
      <c r="F82" s="126">
        <v>3.8</v>
      </c>
      <c r="G82" s="58">
        <v>3795</v>
      </c>
      <c r="H82" s="126">
        <v>7.1000000000000005</v>
      </c>
      <c r="I82" s="126">
        <v>9.9</v>
      </c>
      <c r="J82" s="126">
        <v>70.2</v>
      </c>
      <c r="K82" s="126">
        <v>80.800000000000011</v>
      </c>
      <c r="L82" s="126">
        <v>83</v>
      </c>
      <c r="T82" s="127"/>
    </row>
    <row r="83" spans="1:20" x14ac:dyDescent="0.25">
      <c r="A83" t="s">
        <v>26</v>
      </c>
      <c r="B83">
        <v>2</v>
      </c>
      <c r="C83" t="s">
        <v>27</v>
      </c>
      <c r="D83" t="s">
        <v>225</v>
      </c>
      <c r="E83" s="58">
        <v>17325</v>
      </c>
      <c r="F83" s="126">
        <v>5.8000000000000007</v>
      </c>
      <c r="G83" s="58">
        <v>16315</v>
      </c>
      <c r="H83" s="126">
        <v>11.1</v>
      </c>
      <c r="I83" s="126">
        <v>5.7</v>
      </c>
      <c r="J83" s="126">
        <v>62.7</v>
      </c>
      <c r="K83" s="126">
        <v>79.400000000000006</v>
      </c>
      <c r="L83" s="126">
        <v>83.2</v>
      </c>
      <c r="T83" s="127"/>
    </row>
    <row r="84" spans="1:20" x14ac:dyDescent="0.25">
      <c r="A84" t="s">
        <v>26</v>
      </c>
      <c r="B84">
        <v>3</v>
      </c>
      <c r="C84" t="s">
        <v>27</v>
      </c>
      <c r="D84" t="s">
        <v>226</v>
      </c>
      <c r="E84" s="58">
        <v>14580</v>
      </c>
      <c r="F84" s="126">
        <v>2.9000000000000004</v>
      </c>
      <c r="G84" s="58">
        <v>14165</v>
      </c>
      <c r="H84" s="126">
        <v>9.8000000000000007</v>
      </c>
      <c r="I84" s="126">
        <v>6.1</v>
      </c>
      <c r="J84" s="126">
        <v>63.7</v>
      </c>
      <c r="K84" s="126">
        <v>79.100000000000009</v>
      </c>
      <c r="L84" s="126">
        <v>84.2</v>
      </c>
      <c r="T84" s="127"/>
    </row>
    <row r="85" spans="1:20" x14ac:dyDescent="0.25">
      <c r="A85" t="s">
        <v>26</v>
      </c>
      <c r="B85">
        <v>4</v>
      </c>
      <c r="C85" t="s">
        <v>27</v>
      </c>
      <c r="D85" t="s">
        <v>227</v>
      </c>
      <c r="E85" s="58">
        <v>450</v>
      </c>
      <c r="F85" s="126">
        <v>3.8</v>
      </c>
      <c r="G85" s="58">
        <v>435</v>
      </c>
      <c r="H85" s="126">
        <v>10.4</v>
      </c>
      <c r="I85" s="126">
        <v>6.2</v>
      </c>
      <c r="J85" s="126">
        <v>69.400000000000006</v>
      </c>
      <c r="K85" s="126">
        <v>80.600000000000009</v>
      </c>
      <c r="L85" s="126">
        <v>83.399999999999991</v>
      </c>
      <c r="T85" s="127"/>
    </row>
    <row r="86" spans="1:20" x14ac:dyDescent="0.25">
      <c r="A86" t="s">
        <v>26</v>
      </c>
      <c r="B86">
        <v>5</v>
      </c>
      <c r="C86" t="s">
        <v>27</v>
      </c>
      <c r="D86" t="s">
        <v>228</v>
      </c>
      <c r="E86" s="58">
        <v>1085</v>
      </c>
      <c r="F86" s="126">
        <v>3</v>
      </c>
      <c r="G86" s="58">
        <v>1055</v>
      </c>
      <c r="H86" s="126">
        <v>8.9</v>
      </c>
      <c r="I86" s="126">
        <v>6.8000000000000007</v>
      </c>
      <c r="J86" s="126">
        <v>73.5</v>
      </c>
      <c r="K86" s="126">
        <v>81.900000000000006</v>
      </c>
      <c r="L86" s="126">
        <v>84.2</v>
      </c>
      <c r="T86" s="127"/>
    </row>
    <row r="87" spans="1:20" x14ac:dyDescent="0.25">
      <c r="A87" t="s">
        <v>26</v>
      </c>
      <c r="B87">
        <v>6</v>
      </c>
      <c r="C87" t="s">
        <v>27</v>
      </c>
      <c r="D87" t="s">
        <v>229</v>
      </c>
      <c r="E87" s="58">
        <v>4270</v>
      </c>
      <c r="F87" s="126">
        <v>2.7</v>
      </c>
      <c r="G87" s="58">
        <v>4155</v>
      </c>
      <c r="H87" s="126">
        <v>10.9</v>
      </c>
      <c r="I87" s="126">
        <v>5.9</v>
      </c>
      <c r="J87" s="126">
        <v>68.100000000000009</v>
      </c>
      <c r="K87" s="126">
        <v>79.100000000000009</v>
      </c>
      <c r="L87" s="126">
        <v>83.2</v>
      </c>
      <c r="T87" s="127"/>
    </row>
    <row r="88" spans="1:20" x14ac:dyDescent="0.25">
      <c r="A88" t="s">
        <v>26</v>
      </c>
      <c r="B88">
        <v>7</v>
      </c>
      <c r="C88" t="s">
        <v>27</v>
      </c>
      <c r="D88" t="s">
        <v>230</v>
      </c>
      <c r="E88" s="58">
        <v>1685</v>
      </c>
      <c r="F88" s="126">
        <v>2.6</v>
      </c>
      <c r="G88" s="58">
        <v>1640</v>
      </c>
      <c r="H88" s="126">
        <v>10.3</v>
      </c>
      <c r="I88" s="126">
        <v>6.3</v>
      </c>
      <c r="J88" s="126">
        <v>72.8</v>
      </c>
      <c r="K88" s="126">
        <v>80.7</v>
      </c>
      <c r="L88" s="126">
        <v>83.399999999999991</v>
      </c>
      <c r="T88" s="127"/>
    </row>
    <row r="89" spans="1:20" x14ac:dyDescent="0.25">
      <c r="A89" t="s">
        <v>26</v>
      </c>
      <c r="B89">
        <v>8</v>
      </c>
      <c r="C89" t="s">
        <v>27</v>
      </c>
      <c r="D89" t="s">
        <v>231</v>
      </c>
      <c r="E89" s="58">
        <v>1675</v>
      </c>
      <c r="F89" s="126">
        <v>4.3999999999999995</v>
      </c>
      <c r="G89" s="58">
        <v>1605</v>
      </c>
      <c r="H89" s="126">
        <v>14.6</v>
      </c>
      <c r="I89" s="126">
        <v>9.5</v>
      </c>
      <c r="J89" s="126">
        <v>71.2</v>
      </c>
      <c r="K89" s="126">
        <v>74.400000000000006</v>
      </c>
      <c r="L89" s="126">
        <v>75.900000000000006</v>
      </c>
      <c r="T89" s="127"/>
    </row>
    <row r="90" spans="1:20" x14ac:dyDescent="0.25">
      <c r="A90" t="s">
        <v>26</v>
      </c>
      <c r="B90">
        <v>9</v>
      </c>
      <c r="C90" t="s">
        <v>27</v>
      </c>
      <c r="D90" t="s">
        <v>232</v>
      </c>
      <c r="E90" s="58">
        <v>1810</v>
      </c>
      <c r="F90" s="126">
        <v>4.5</v>
      </c>
      <c r="G90" s="58">
        <v>1725</v>
      </c>
      <c r="H90" s="126">
        <v>12.5</v>
      </c>
      <c r="I90" s="126">
        <v>7.3999999999999995</v>
      </c>
      <c r="J90" s="126">
        <v>71.599999999999994</v>
      </c>
      <c r="K90" s="126">
        <v>77.2</v>
      </c>
      <c r="L90" s="126">
        <v>80.100000000000009</v>
      </c>
      <c r="T90" s="127"/>
    </row>
    <row r="91" spans="1:20" x14ac:dyDescent="0.25">
      <c r="A91" t="s">
        <v>26</v>
      </c>
      <c r="B91" t="s">
        <v>28</v>
      </c>
      <c r="C91" t="s">
        <v>27</v>
      </c>
      <c r="D91" t="s">
        <v>233</v>
      </c>
      <c r="E91" s="58">
        <v>1610</v>
      </c>
      <c r="F91" s="126">
        <v>5.2</v>
      </c>
      <c r="G91" s="58">
        <v>1525</v>
      </c>
      <c r="H91" s="126">
        <v>11.8</v>
      </c>
      <c r="I91" s="126">
        <v>4.8</v>
      </c>
      <c r="J91" s="126">
        <v>69.800000000000011</v>
      </c>
      <c r="K91" s="126">
        <v>80.900000000000006</v>
      </c>
      <c r="L91" s="126">
        <v>83.399999999999991</v>
      </c>
      <c r="T91" s="127"/>
    </row>
    <row r="92" spans="1:20" x14ac:dyDescent="0.25">
      <c r="A92" t="s">
        <v>26</v>
      </c>
      <c r="B92" t="s">
        <v>29</v>
      </c>
      <c r="C92" t="s">
        <v>27</v>
      </c>
      <c r="D92" t="s">
        <v>234</v>
      </c>
      <c r="E92" s="58">
        <v>14155</v>
      </c>
      <c r="F92" s="126">
        <v>2.9000000000000004</v>
      </c>
      <c r="G92" s="58">
        <v>13745</v>
      </c>
      <c r="H92" s="126">
        <v>10.7</v>
      </c>
      <c r="I92" s="126">
        <v>7.0000000000000009</v>
      </c>
      <c r="J92" s="126">
        <v>68.800000000000011</v>
      </c>
      <c r="K92" s="126">
        <v>79.5</v>
      </c>
      <c r="L92" s="126">
        <v>82.300000000000011</v>
      </c>
      <c r="T92" s="127"/>
    </row>
    <row r="93" spans="1:20" x14ac:dyDescent="0.25">
      <c r="A93" t="s">
        <v>26</v>
      </c>
      <c r="B93" t="s">
        <v>30</v>
      </c>
      <c r="C93" t="s">
        <v>27</v>
      </c>
      <c r="D93" t="s">
        <v>235</v>
      </c>
      <c r="E93" s="58">
        <v>6505</v>
      </c>
      <c r="F93" s="126">
        <v>3.2</v>
      </c>
      <c r="G93" s="58">
        <v>6295</v>
      </c>
      <c r="H93" s="126">
        <v>11.5</v>
      </c>
      <c r="I93" s="126">
        <v>7.9</v>
      </c>
      <c r="J93" s="126">
        <v>74</v>
      </c>
      <c r="K93" s="126">
        <v>78.600000000000009</v>
      </c>
      <c r="L93" s="126">
        <v>80.600000000000009</v>
      </c>
      <c r="T93" s="127"/>
    </row>
    <row r="94" spans="1:20" x14ac:dyDescent="0.25">
      <c r="A94" t="s">
        <v>26</v>
      </c>
      <c r="B94" t="s">
        <v>31</v>
      </c>
      <c r="C94" t="s">
        <v>27</v>
      </c>
      <c r="D94" t="s">
        <v>236</v>
      </c>
      <c r="E94" s="58">
        <v>12820</v>
      </c>
      <c r="F94" s="126">
        <v>4.7</v>
      </c>
      <c r="G94" s="58">
        <v>12210</v>
      </c>
      <c r="H94" s="126">
        <v>13.100000000000001</v>
      </c>
      <c r="I94" s="126">
        <v>7.9</v>
      </c>
      <c r="J94" s="126">
        <v>74.900000000000006</v>
      </c>
      <c r="K94" s="126">
        <v>78.2</v>
      </c>
      <c r="L94" s="126">
        <v>79.100000000000009</v>
      </c>
      <c r="T94" s="127"/>
    </row>
    <row r="95" spans="1:20" x14ac:dyDescent="0.25">
      <c r="A95" t="s">
        <v>26</v>
      </c>
      <c r="B95" t="s">
        <v>32</v>
      </c>
      <c r="C95" t="s">
        <v>27</v>
      </c>
      <c r="D95" t="s">
        <v>237</v>
      </c>
      <c r="E95" s="58">
        <v>4155</v>
      </c>
      <c r="F95" s="126">
        <v>2.4</v>
      </c>
      <c r="G95" s="58">
        <v>4055</v>
      </c>
      <c r="H95" s="126">
        <v>10.100000000000001</v>
      </c>
      <c r="I95" s="126">
        <v>8.2000000000000011</v>
      </c>
      <c r="J95" s="126">
        <v>76.599999999999994</v>
      </c>
      <c r="K95" s="126">
        <v>80.2</v>
      </c>
      <c r="L95" s="126">
        <v>81.7</v>
      </c>
      <c r="T95" s="127"/>
    </row>
    <row r="96" spans="1:20" x14ac:dyDescent="0.25">
      <c r="A96" t="s">
        <v>26</v>
      </c>
      <c r="B96" t="s">
        <v>27</v>
      </c>
      <c r="C96" t="s">
        <v>27</v>
      </c>
      <c r="D96" t="s">
        <v>238</v>
      </c>
      <c r="E96" s="58">
        <v>11430</v>
      </c>
      <c r="F96" s="126">
        <v>2.9000000000000004</v>
      </c>
      <c r="G96" s="58">
        <v>11100</v>
      </c>
      <c r="H96" s="126">
        <v>12.5</v>
      </c>
      <c r="I96" s="126">
        <v>6.8000000000000007</v>
      </c>
      <c r="J96" s="126">
        <v>69.900000000000006</v>
      </c>
      <c r="K96" s="126">
        <v>78.2</v>
      </c>
      <c r="L96" s="126">
        <v>80.800000000000011</v>
      </c>
      <c r="T96" s="127"/>
    </row>
    <row r="97" spans="1:20" x14ac:dyDescent="0.25">
      <c r="A97" t="s">
        <v>26</v>
      </c>
      <c r="B97" t="s">
        <v>33</v>
      </c>
      <c r="C97" t="s">
        <v>27</v>
      </c>
      <c r="D97" t="s">
        <v>239</v>
      </c>
      <c r="E97" s="58">
        <v>6935</v>
      </c>
      <c r="F97" s="126">
        <v>2.6</v>
      </c>
      <c r="G97" s="58">
        <v>6750</v>
      </c>
      <c r="H97" s="126">
        <v>11.8</v>
      </c>
      <c r="I97" s="126">
        <v>7.0000000000000009</v>
      </c>
      <c r="J97" s="126">
        <v>68.5</v>
      </c>
      <c r="K97" s="126">
        <v>77.7</v>
      </c>
      <c r="L97" s="126">
        <v>81.2</v>
      </c>
      <c r="T97" s="127"/>
    </row>
    <row r="98" spans="1:20" x14ac:dyDescent="0.25">
      <c r="A98" t="s">
        <v>26</v>
      </c>
      <c r="B98" t="s">
        <v>34</v>
      </c>
      <c r="C98" t="s">
        <v>27</v>
      </c>
      <c r="D98" t="s">
        <v>240</v>
      </c>
      <c r="E98" s="58">
        <v>16695</v>
      </c>
      <c r="F98" s="126">
        <v>2.9000000000000004</v>
      </c>
      <c r="G98" s="58">
        <v>16205</v>
      </c>
      <c r="H98" s="126">
        <v>10.9</v>
      </c>
      <c r="I98" s="126">
        <v>8.1</v>
      </c>
      <c r="J98" s="126">
        <v>74.7</v>
      </c>
      <c r="K98" s="126">
        <v>79.600000000000009</v>
      </c>
      <c r="L98" s="126">
        <v>81</v>
      </c>
      <c r="T98" s="127"/>
    </row>
    <row r="99" spans="1:20" x14ac:dyDescent="0.25">
      <c r="A99" t="s">
        <v>26</v>
      </c>
      <c r="B99" t="s">
        <v>35</v>
      </c>
      <c r="C99" t="s">
        <v>27</v>
      </c>
      <c r="D99" t="s">
        <v>241</v>
      </c>
      <c r="E99" s="58">
        <v>10475</v>
      </c>
      <c r="F99" s="126">
        <v>4.1000000000000005</v>
      </c>
      <c r="G99" s="58">
        <v>10040</v>
      </c>
      <c r="H99" s="126">
        <v>11.600000000000001</v>
      </c>
      <c r="I99" s="126">
        <v>5.9</v>
      </c>
      <c r="J99" s="126">
        <v>75.8</v>
      </c>
      <c r="K99" s="126">
        <v>81.100000000000009</v>
      </c>
      <c r="L99" s="126">
        <v>82.5</v>
      </c>
      <c r="T99" s="127"/>
    </row>
    <row r="100" spans="1:20" x14ac:dyDescent="0.25">
      <c r="A100" t="s">
        <v>26</v>
      </c>
      <c r="B100" t="s">
        <v>36</v>
      </c>
      <c r="C100" t="s">
        <v>27</v>
      </c>
      <c r="D100" t="s">
        <v>242</v>
      </c>
      <c r="E100" s="58">
        <v>2635</v>
      </c>
      <c r="F100" s="126">
        <v>6</v>
      </c>
      <c r="G100" s="58">
        <v>2475</v>
      </c>
      <c r="H100" s="126">
        <v>16.3</v>
      </c>
      <c r="I100" s="126">
        <v>7.5</v>
      </c>
      <c r="J100" s="126">
        <v>64.600000000000009</v>
      </c>
      <c r="K100" s="126">
        <v>73.2</v>
      </c>
      <c r="L100" s="126">
        <v>76.2</v>
      </c>
      <c r="T100" s="127"/>
    </row>
    <row r="101" spans="1:20" x14ac:dyDescent="0.25">
      <c r="A101" t="s">
        <v>26</v>
      </c>
      <c r="B101" t="s">
        <v>37</v>
      </c>
      <c r="C101" t="s">
        <v>27</v>
      </c>
      <c r="D101" t="s">
        <v>243</v>
      </c>
      <c r="E101" s="58">
        <v>1085</v>
      </c>
      <c r="F101" s="126">
        <v>4.3999999999999995</v>
      </c>
      <c r="G101" s="58">
        <v>1035</v>
      </c>
      <c r="H101" s="126">
        <v>11.8</v>
      </c>
      <c r="I101" s="126">
        <v>7.1000000000000005</v>
      </c>
      <c r="J101" s="126">
        <v>75.5</v>
      </c>
      <c r="K101" s="126">
        <v>79.400000000000006</v>
      </c>
      <c r="L101" s="126">
        <v>81.100000000000009</v>
      </c>
      <c r="T101" s="127"/>
    </row>
    <row r="102" spans="1:20" x14ac:dyDescent="0.25">
      <c r="A102" t="s">
        <v>26</v>
      </c>
      <c r="B102">
        <v>1</v>
      </c>
      <c r="C102" t="s">
        <v>38</v>
      </c>
      <c r="D102" t="s">
        <v>244</v>
      </c>
      <c r="E102" s="58">
        <v>2730</v>
      </c>
      <c r="F102" s="126">
        <v>1.4000000000000001</v>
      </c>
      <c r="G102" s="58">
        <v>2695</v>
      </c>
      <c r="H102" s="126">
        <v>6.8000000000000007</v>
      </c>
      <c r="I102" s="126">
        <v>9.6</v>
      </c>
      <c r="J102" s="126">
        <v>64.8</v>
      </c>
      <c r="K102" s="126">
        <v>80.300000000000011</v>
      </c>
      <c r="L102" s="126">
        <v>83.6</v>
      </c>
      <c r="T102" s="127"/>
    </row>
    <row r="103" spans="1:20" x14ac:dyDescent="0.25">
      <c r="A103" t="s">
        <v>26</v>
      </c>
      <c r="B103">
        <v>2</v>
      </c>
      <c r="C103" t="s">
        <v>38</v>
      </c>
      <c r="D103" t="s">
        <v>245</v>
      </c>
      <c r="E103" s="58">
        <v>4565</v>
      </c>
      <c r="F103" s="126">
        <v>1.9</v>
      </c>
      <c r="G103" s="58">
        <v>4480</v>
      </c>
      <c r="H103" s="126">
        <v>10.200000000000001</v>
      </c>
      <c r="I103" s="126">
        <v>6.5</v>
      </c>
      <c r="J103" s="126">
        <v>61.9</v>
      </c>
      <c r="K103" s="126">
        <v>78.3</v>
      </c>
      <c r="L103" s="126">
        <v>83.3</v>
      </c>
      <c r="T103" s="127"/>
    </row>
    <row r="104" spans="1:20" x14ac:dyDescent="0.25">
      <c r="A104" t="s">
        <v>26</v>
      </c>
      <c r="B104">
        <v>3</v>
      </c>
      <c r="C104" t="s">
        <v>38</v>
      </c>
      <c r="D104" t="s">
        <v>246</v>
      </c>
      <c r="E104" s="58">
        <v>8540</v>
      </c>
      <c r="F104" s="126">
        <v>1.3</v>
      </c>
      <c r="G104" s="58">
        <v>8430</v>
      </c>
      <c r="H104" s="126">
        <v>11.5</v>
      </c>
      <c r="I104" s="126">
        <v>6.3</v>
      </c>
      <c r="J104" s="126">
        <v>65.3</v>
      </c>
      <c r="K104" s="126">
        <v>77.5</v>
      </c>
      <c r="L104" s="126">
        <v>82.300000000000011</v>
      </c>
      <c r="T104" s="127"/>
    </row>
    <row r="105" spans="1:20" x14ac:dyDescent="0.25">
      <c r="A105" t="s">
        <v>26</v>
      </c>
      <c r="B105">
        <v>4</v>
      </c>
      <c r="C105" t="s">
        <v>38</v>
      </c>
      <c r="D105" t="s">
        <v>247</v>
      </c>
      <c r="E105" s="58">
        <v>115</v>
      </c>
      <c r="F105" s="126">
        <v>0.90000000000000013</v>
      </c>
      <c r="G105" s="58">
        <v>115</v>
      </c>
      <c r="H105" s="126">
        <v>15.7</v>
      </c>
      <c r="I105" s="126">
        <v>2.6</v>
      </c>
      <c r="J105" s="126">
        <v>63.5</v>
      </c>
      <c r="K105" s="126">
        <v>79.100000000000009</v>
      </c>
      <c r="L105" s="126">
        <v>81.7</v>
      </c>
      <c r="T105" s="127"/>
    </row>
    <row r="106" spans="1:20" x14ac:dyDescent="0.25">
      <c r="A106" t="s">
        <v>26</v>
      </c>
      <c r="B106">
        <v>5</v>
      </c>
      <c r="C106" t="s">
        <v>38</v>
      </c>
      <c r="D106" t="s">
        <v>248</v>
      </c>
      <c r="E106" s="58">
        <v>525</v>
      </c>
      <c r="F106" s="126">
        <v>2.5</v>
      </c>
      <c r="G106" s="58">
        <v>515</v>
      </c>
      <c r="H106" s="126">
        <v>16.100000000000001</v>
      </c>
      <c r="I106" s="126">
        <v>5</v>
      </c>
      <c r="J106" s="126">
        <v>69.2</v>
      </c>
      <c r="K106" s="126">
        <v>76.8</v>
      </c>
      <c r="L106" s="126">
        <v>78.900000000000006</v>
      </c>
      <c r="T106" s="127"/>
    </row>
    <row r="107" spans="1:20" x14ac:dyDescent="0.25">
      <c r="A107" t="s">
        <v>26</v>
      </c>
      <c r="B107">
        <v>6</v>
      </c>
      <c r="C107" t="s">
        <v>38</v>
      </c>
      <c r="D107" t="s">
        <v>249</v>
      </c>
      <c r="E107" s="58">
        <v>5820</v>
      </c>
      <c r="F107" s="126">
        <v>0.90000000000000013</v>
      </c>
      <c r="G107" s="58">
        <v>5770</v>
      </c>
      <c r="H107" s="126">
        <v>12</v>
      </c>
      <c r="I107" s="126">
        <v>6.6000000000000005</v>
      </c>
      <c r="J107" s="126">
        <v>64.7</v>
      </c>
      <c r="K107" s="126">
        <v>76.2</v>
      </c>
      <c r="L107" s="126">
        <v>81.400000000000006</v>
      </c>
      <c r="T107" s="127"/>
    </row>
    <row r="108" spans="1:20" x14ac:dyDescent="0.25">
      <c r="A108" t="s">
        <v>26</v>
      </c>
      <c r="B108">
        <v>7</v>
      </c>
      <c r="C108" t="s">
        <v>38</v>
      </c>
      <c r="D108" t="s">
        <v>250</v>
      </c>
      <c r="E108" s="58">
        <v>2550</v>
      </c>
      <c r="F108" s="126">
        <v>1.5</v>
      </c>
      <c r="G108" s="58">
        <v>2515</v>
      </c>
      <c r="H108" s="126">
        <v>11.5</v>
      </c>
      <c r="I108" s="126">
        <v>7.6</v>
      </c>
      <c r="J108" s="126">
        <v>69.7</v>
      </c>
      <c r="K108" s="126">
        <v>77.7</v>
      </c>
      <c r="L108" s="126">
        <v>80.900000000000006</v>
      </c>
      <c r="T108" s="127"/>
    </row>
    <row r="109" spans="1:20" x14ac:dyDescent="0.25">
      <c r="A109" t="s">
        <v>26</v>
      </c>
      <c r="B109">
        <v>8</v>
      </c>
      <c r="C109" t="s">
        <v>38</v>
      </c>
      <c r="D109" t="s">
        <v>251</v>
      </c>
      <c r="E109" s="58">
        <v>8015</v>
      </c>
      <c r="F109" s="126">
        <v>2.5</v>
      </c>
      <c r="G109" s="58">
        <v>7820</v>
      </c>
      <c r="H109" s="126">
        <v>13.200000000000001</v>
      </c>
      <c r="I109" s="126">
        <v>7.8</v>
      </c>
      <c r="J109" s="126">
        <v>75.099999999999994</v>
      </c>
      <c r="K109" s="126">
        <v>77.900000000000006</v>
      </c>
      <c r="L109" s="126">
        <v>79.100000000000009</v>
      </c>
      <c r="T109" s="127"/>
    </row>
    <row r="110" spans="1:20" x14ac:dyDescent="0.25">
      <c r="A110" t="s">
        <v>26</v>
      </c>
      <c r="B110">
        <v>9</v>
      </c>
      <c r="C110" t="s">
        <v>38</v>
      </c>
      <c r="D110" t="s">
        <v>252</v>
      </c>
      <c r="E110" s="58">
        <v>9635</v>
      </c>
      <c r="F110" s="126">
        <v>2.4</v>
      </c>
      <c r="G110" s="58">
        <v>9405</v>
      </c>
      <c r="H110" s="126">
        <v>13.3</v>
      </c>
      <c r="I110" s="126">
        <v>5.9</v>
      </c>
      <c r="J110" s="126">
        <v>71.899999999999991</v>
      </c>
      <c r="K110" s="126">
        <v>78.600000000000009</v>
      </c>
      <c r="L110" s="126">
        <v>80.800000000000011</v>
      </c>
      <c r="T110" s="127"/>
    </row>
    <row r="111" spans="1:20" x14ac:dyDescent="0.25">
      <c r="A111" t="s">
        <v>26</v>
      </c>
      <c r="B111" t="s">
        <v>28</v>
      </c>
      <c r="C111" t="s">
        <v>38</v>
      </c>
      <c r="D111" t="s">
        <v>253</v>
      </c>
      <c r="E111" s="58">
        <v>4400</v>
      </c>
      <c r="F111" s="126">
        <v>1.9</v>
      </c>
      <c r="G111" s="58">
        <v>4315</v>
      </c>
      <c r="H111" s="126">
        <v>12.8</v>
      </c>
      <c r="I111" s="126">
        <v>5.1000000000000005</v>
      </c>
      <c r="J111" s="126">
        <v>72.399999999999991</v>
      </c>
      <c r="K111" s="126">
        <v>80.2</v>
      </c>
      <c r="L111" s="126">
        <v>82.100000000000009</v>
      </c>
      <c r="T111" s="127"/>
    </row>
    <row r="112" spans="1:20" x14ac:dyDescent="0.25">
      <c r="A112" t="s">
        <v>26</v>
      </c>
      <c r="B112" t="s">
        <v>29</v>
      </c>
      <c r="C112" t="s">
        <v>38</v>
      </c>
      <c r="D112" t="s">
        <v>254</v>
      </c>
      <c r="E112" s="58">
        <v>6230</v>
      </c>
      <c r="F112" s="126">
        <v>1.8000000000000003</v>
      </c>
      <c r="G112" s="58">
        <v>6115</v>
      </c>
      <c r="H112" s="126">
        <v>12.2</v>
      </c>
      <c r="I112" s="126">
        <v>7.5</v>
      </c>
      <c r="J112" s="126">
        <v>69.300000000000011</v>
      </c>
      <c r="K112" s="126">
        <v>77.3</v>
      </c>
      <c r="L112" s="126">
        <v>80.300000000000011</v>
      </c>
      <c r="T112" s="127"/>
    </row>
    <row r="113" spans="1:20" x14ac:dyDescent="0.25">
      <c r="A113" t="s">
        <v>26</v>
      </c>
      <c r="B113" t="s">
        <v>30</v>
      </c>
      <c r="C113" t="s">
        <v>38</v>
      </c>
      <c r="D113" t="s">
        <v>255</v>
      </c>
      <c r="E113" s="58">
        <v>3925</v>
      </c>
      <c r="F113" s="126">
        <v>2.1</v>
      </c>
      <c r="G113" s="58">
        <v>3845</v>
      </c>
      <c r="H113" s="126">
        <v>11.8</v>
      </c>
      <c r="I113" s="126">
        <v>7.6</v>
      </c>
      <c r="J113" s="126">
        <v>73.2</v>
      </c>
      <c r="K113" s="126">
        <v>78.7</v>
      </c>
      <c r="L113" s="126">
        <v>80.600000000000009</v>
      </c>
      <c r="T113" s="127"/>
    </row>
    <row r="114" spans="1:20" x14ac:dyDescent="0.25">
      <c r="A114" t="s">
        <v>26</v>
      </c>
      <c r="B114" t="s">
        <v>31</v>
      </c>
      <c r="C114" t="s">
        <v>38</v>
      </c>
      <c r="D114" t="s">
        <v>256</v>
      </c>
      <c r="E114" s="58">
        <v>13710</v>
      </c>
      <c r="F114" s="126">
        <v>3</v>
      </c>
      <c r="G114" s="58">
        <v>13300</v>
      </c>
      <c r="H114" s="126">
        <v>13.100000000000001</v>
      </c>
      <c r="I114" s="126">
        <v>7.7</v>
      </c>
      <c r="J114" s="126">
        <v>75.599999999999994</v>
      </c>
      <c r="K114" s="126">
        <v>78.3</v>
      </c>
      <c r="L114" s="126">
        <v>79.2</v>
      </c>
      <c r="T114" s="127"/>
    </row>
    <row r="115" spans="1:20" x14ac:dyDescent="0.25">
      <c r="A115" t="s">
        <v>26</v>
      </c>
      <c r="B115" t="s">
        <v>32</v>
      </c>
      <c r="C115" t="s">
        <v>38</v>
      </c>
      <c r="D115" t="s">
        <v>257</v>
      </c>
      <c r="E115" s="58">
        <v>3300</v>
      </c>
      <c r="F115" s="126">
        <v>1.6</v>
      </c>
      <c r="G115" s="58">
        <v>3250</v>
      </c>
      <c r="H115" s="126">
        <v>10.8</v>
      </c>
      <c r="I115" s="126">
        <v>8</v>
      </c>
      <c r="J115" s="126">
        <v>76.900000000000006</v>
      </c>
      <c r="K115" s="126">
        <v>80.100000000000009</v>
      </c>
      <c r="L115" s="126">
        <v>81.100000000000009</v>
      </c>
      <c r="T115" s="127"/>
    </row>
    <row r="116" spans="1:20" x14ac:dyDescent="0.25">
      <c r="A116" t="s">
        <v>26</v>
      </c>
      <c r="B116" t="s">
        <v>27</v>
      </c>
      <c r="C116" t="s">
        <v>38</v>
      </c>
      <c r="D116" t="s">
        <v>258</v>
      </c>
      <c r="E116" s="58">
        <v>4560</v>
      </c>
      <c r="F116" s="126">
        <v>1.6</v>
      </c>
      <c r="G116" s="58">
        <v>4490</v>
      </c>
      <c r="H116" s="126">
        <v>15.2</v>
      </c>
      <c r="I116" s="126">
        <v>7.5</v>
      </c>
      <c r="J116" s="126">
        <v>66.8</v>
      </c>
      <c r="K116" s="126">
        <v>74.5</v>
      </c>
      <c r="L116" s="126">
        <v>77.2</v>
      </c>
      <c r="T116" s="127"/>
    </row>
    <row r="117" spans="1:20" x14ac:dyDescent="0.25">
      <c r="A117" t="s">
        <v>26</v>
      </c>
      <c r="B117" t="s">
        <v>33</v>
      </c>
      <c r="C117" t="s">
        <v>38</v>
      </c>
      <c r="D117" t="s">
        <v>259</v>
      </c>
      <c r="E117" s="58">
        <v>6025</v>
      </c>
      <c r="F117" s="126">
        <v>1.4000000000000001</v>
      </c>
      <c r="G117" s="58">
        <v>5945</v>
      </c>
      <c r="H117" s="126">
        <v>12.4</v>
      </c>
      <c r="I117" s="126">
        <v>7.8</v>
      </c>
      <c r="J117" s="126">
        <v>67.800000000000011</v>
      </c>
      <c r="K117" s="126">
        <v>76.099999999999994</v>
      </c>
      <c r="L117" s="126">
        <v>79.7</v>
      </c>
      <c r="T117" s="127"/>
    </row>
    <row r="118" spans="1:20" x14ac:dyDescent="0.25">
      <c r="A118" t="s">
        <v>26</v>
      </c>
      <c r="B118" t="s">
        <v>34</v>
      </c>
      <c r="C118" t="s">
        <v>38</v>
      </c>
      <c r="D118" t="s">
        <v>260</v>
      </c>
      <c r="E118" s="58">
        <v>10680</v>
      </c>
      <c r="F118" s="126">
        <v>1.9</v>
      </c>
      <c r="G118" s="58">
        <v>10475</v>
      </c>
      <c r="H118" s="126">
        <v>11.600000000000001</v>
      </c>
      <c r="I118" s="126">
        <v>8.1</v>
      </c>
      <c r="J118" s="126">
        <v>75.599999999999994</v>
      </c>
      <c r="K118" s="126">
        <v>79</v>
      </c>
      <c r="L118" s="126">
        <v>80.300000000000011</v>
      </c>
      <c r="T118" s="127"/>
    </row>
    <row r="119" spans="1:20" x14ac:dyDescent="0.25">
      <c r="A119" t="s">
        <v>26</v>
      </c>
      <c r="B119" t="s">
        <v>35</v>
      </c>
      <c r="C119" t="s">
        <v>38</v>
      </c>
      <c r="D119" t="s">
        <v>261</v>
      </c>
      <c r="E119" s="58">
        <v>1540</v>
      </c>
      <c r="F119" s="126">
        <v>1.7000000000000002</v>
      </c>
      <c r="G119" s="58">
        <v>1515</v>
      </c>
      <c r="H119" s="126">
        <v>12.2</v>
      </c>
      <c r="I119" s="126">
        <v>5.7</v>
      </c>
      <c r="J119" s="126">
        <v>74.400000000000006</v>
      </c>
      <c r="K119" s="126">
        <v>80.900000000000006</v>
      </c>
      <c r="L119" s="126">
        <v>82.100000000000009</v>
      </c>
      <c r="T119" s="127"/>
    </row>
    <row r="120" spans="1:20" x14ac:dyDescent="0.25">
      <c r="A120" t="s">
        <v>26</v>
      </c>
      <c r="B120" t="s">
        <v>36</v>
      </c>
      <c r="C120" t="s">
        <v>38</v>
      </c>
      <c r="D120" t="s">
        <v>262</v>
      </c>
      <c r="E120" s="58">
        <v>1735</v>
      </c>
      <c r="F120" s="126">
        <v>3.8</v>
      </c>
      <c r="G120" s="58">
        <v>1670</v>
      </c>
      <c r="H120" s="126">
        <v>15.1</v>
      </c>
      <c r="I120" s="126">
        <v>6.3</v>
      </c>
      <c r="J120" s="126">
        <v>64.900000000000006</v>
      </c>
      <c r="K120" s="126">
        <v>75.2</v>
      </c>
      <c r="L120" s="126">
        <v>78.5</v>
      </c>
      <c r="T120" s="127"/>
    </row>
    <row r="121" spans="1:20" x14ac:dyDescent="0.25">
      <c r="A121" t="s">
        <v>26</v>
      </c>
      <c r="B121" t="s">
        <v>37</v>
      </c>
      <c r="C121" t="s">
        <v>38</v>
      </c>
      <c r="D121" t="s">
        <v>263</v>
      </c>
      <c r="E121" s="58">
        <v>2705</v>
      </c>
      <c r="F121" s="126">
        <v>1.7000000000000002</v>
      </c>
      <c r="G121" s="58">
        <v>2660</v>
      </c>
      <c r="H121" s="126">
        <v>13.600000000000001</v>
      </c>
      <c r="I121" s="126">
        <v>6.5</v>
      </c>
      <c r="J121" s="126">
        <v>74.7</v>
      </c>
      <c r="K121" s="126">
        <v>78.100000000000009</v>
      </c>
      <c r="L121" s="126">
        <v>79.800000000000011</v>
      </c>
      <c r="T121" s="127"/>
    </row>
    <row r="122" spans="1:20" x14ac:dyDescent="0.25">
      <c r="A122" t="s">
        <v>100</v>
      </c>
      <c r="B122">
        <v>1</v>
      </c>
      <c r="C122" t="s">
        <v>27</v>
      </c>
      <c r="D122" t="s">
        <v>264</v>
      </c>
      <c r="E122" s="58">
        <v>2795</v>
      </c>
      <c r="F122" s="126">
        <v>9.5</v>
      </c>
      <c r="G122" s="58">
        <v>2530</v>
      </c>
      <c r="H122" s="126">
        <v>12.6</v>
      </c>
      <c r="I122" s="126">
        <v>5.9</v>
      </c>
      <c r="J122" s="126">
        <v>61.6</v>
      </c>
      <c r="K122" s="126">
        <v>78</v>
      </c>
      <c r="L122" s="126">
        <v>81.600000000000009</v>
      </c>
      <c r="T122" s="127"/>
    </row>
    <row r="123" spans="1:20" x14ac:dyDescent="0.25">
      <c r="A123" t="s">
        <v>100</v>
      </c>
      <c r="B123">
        <v>2</v>
      </c>
      <c r="C123" t="s">
        <v>27</v>
      </c>
      <c r="D123" t="s">
        <v>265</v>
      </c>
      <c r="E123" s="58">
        <v>14860</v>
      </c>
      <c r="F123" s="126">
        <v>11.1</v>
      </c>
      <c r="G123" s="58">
        <v>13215</v>
      </c>
      <c r="H123" s="126">
        <v>15.5</v>
      </c>
      <c r="I123" s="126">
        <v>4.9000000000000004</v>
      </c>
      <c r="J123" s="126">
        <v>66.900000000000006</v>
      </c>
      <c r="K123" s="126">
        <v>77.3</v>
      </c>
      <c r="L123" s="126">
        <v>79.600000000000009</v>
      </c>
      <c r="T123" s="127"/>
    </row>
    <row r="124" spans="1:20" x14ac:dyDescent="0.25">
      <c r="A124" t="s">
        <v>100</v>
      </c>
      <c r="B124">
        <v>3</v>
      </c>
      <c r="C124" t="s">
        <v>27</v>
      </c>
      <c r="D124" t="s">
        <v>266</v>
      </c>
      <c r="E124" s="58">
        <v>12855</v>
      </c>
      <c r="F124" s="126">
        <v>6.8000000000000007</v>
      </c>
      <c r="G124" s="58">
        <v>11985</v>
      </c>
      <c r="H124" s="126">
        <v>15.5</v>
      </c>
      <c r="I124" s="126">
        <v>5.6000000000000005</v>
      </c>
      <c r="J124" s="126">
        <v>70.5</v>
      </c>
      <c r="K124" s="126">
        <v>77.100000000000009</v>
      </c>
      <c r="L124" s="126">
        <v>78.900000000000006</v>
      </c>
      <c r="T124" s="127"/>
    </row>
    <row r="125" spans="1:20" x14ac:dyDescent="0.25">
      <c r="A125" t="s">
        <v>100</v>
      </c>
      <c r="B125">
        <v>4</v>
      </c>
      <c r="C125" t="s">
        <v>27</v>
      </c>
      <c r="D125" t="s">
        <v>267</v>
      </c>
      <c r="E125" s="58">
        <v>295</v>
      </c>
      <c r="F125" s="126">
        <v>14.3</v>
      </c>
      <c r="G125" s="58">
        <v>250</v>
      </c>
      <c r="H125" s="126">
        <v>15.1</v>
      </c>
      <c r="I125" s="126">
        <v>4.8</v>
      </c>
      <c r="J125" s="126">
        <v>68.5</v>
      </c>
      <c r="K125" s="126">
        <v>78.5</v>
      </c>
      <c r="L125" s="126">
        <v>80.100000000000009</v>
      </c>
      <c r="T125" s="127"/>
    </row>
    <row r="126" spans="1:20" x14ac:dyDescent="0.25">
      <c r="A126" t="s">
        <v>100</v>
      </c>
      <c r="B126">
        <v>5</v>
      </c>
      <c r="C126" t="s">
        <v>27</v>
      </c>
      <c r="D126" t="s">
        <v>268</v>
      </c>
      <c r="E126" s="58">
        <v>1210</v>
      </c>
      <c r="F126" s="126">
        <v>9.4</v>
      </c>
      <c r="G126" s="58">
        <v>1095</v>
      </c>
      <c r="H126" s="126">
        <v>14.3</v>
      </c>
      <c r="I126" s="126">
        <v>5.4</v>
      </c>
      <c r="J126" s="126">
        <v>74.599999999999994</v>
      </c>
      <c r="K126" s="126">
        <v>78.900000000000006</v>
      </c>
      <c r="L126" s="126">
        <v>80.300000000000011</v>
      </c>
      <c r="T126" s="127"/>
    </row>
    <row r="127" spans="1:20" x14ac:dyDescent="0.25">
      <c r="A127" t="s">
        <v>100</v>
      </c>
      <c r="B127">
        <v>6</v>
      </c>
      <c r="C127" t="s">
        <v>27</v>
      </c>
      <c r="D127" t="s">
        <v>269</v>
      </c>
      <c r="E127" s="58">
        <v>3850</v>
      </c>
      <c r="F127" s="126">
        <v>7.1000000000000005</v>
      </c>
      <c r="G127" s="58">
        <v>3580</v>
      </c>
      <c r="H127" s="126">
        <v>16.2</v>
      </c>
      <c r="I127" s="126">
        <v>5.2</v>
      </c>
      <c r="J127" s="126">
        <v>72.899999999999991</v>
      </c>
      <c r="K127" s="126">
        <v>77.3</v>
      </c>
      <c r="L127" s="126">
        <v>78.600000000000009</v>
      </c>
      <c r="T127" s="127"/>
    </row>
    <row r="128" spans="1:20" x14ac:dyDescent="0.25">
      <c r="A128" t="s">
        <v>100</v>
      </c>
      <c r="B128">
        <v>7</v>
      </c>
      <c r="C128" t="s">
        <v>27</v>
      </c>
      <c r="D128" t="s">
        <v>270</v>
      </c>
      <c r="E128" s="58">
        <v>1680</v>
      </c>
      <c r="F128" s="126">
        <v>6.4</v>
      </c>
      <c r="G128" s="58">
        <v>1575</v>
      </c>
      <c r="H128" s="126">
        <v>15.1</v>
      </c>
      <c r="I128" s="126">
        <v>4.9000000000000004</v>
      </c>
      <c r="J128" s="126">
        <v>76</v>
      </c>
      <c r="K128" s="126">
        <v>79</v>
      </c>
      <c r="L128" s="126">
        <v>80</v>
      </c>
      <c r="T128" s="127"/>
    </row>
    <row r="129" spans="1:20" x14ac:dyDescent="0.25">
      <c r="A129" t="s">
        <v>100</v>
      </c>
      <c r="B129">
        <v>8</v>
      </c>
      <c r="C129" t="s">
        <v>27</v>
      </c>
      <c r="D129" t="s">
        <v>271</v>
      </c>
      <c r="E129" s="58">
        <v>3125</v>
      </c>
      <c r="F129" s="126">
        <v>9</v>
      </c>
      <c r="G129" s="58">
        <v>2845</v>
      </c>
      <c r="H129" s="126">
        <v>19.100000000000001</v>
      </c>
      <c r="I129" s="126">
        <v>7.3999999999999995</v>
      </c>
      <c r="J129" s="126">
        <v>70.5</v>
      </c>
      <c r="K129" s="126">
        <v>72.8</v>
      </c>
      <c r="L129" s="126">
        <v>73.5</v>
      </c>
      <c r="T129" s="127"/>
    </row>
    <row r="130" spans="1:20" x14ac:dyDescent="0.25">
      <c r="A130" t="s">
        <v>100</v>
      </c>
      <c r="B130">
        <v>9</v>
      </c>
      <c r="C130" t="s">
        <v>27</v>
      </c>
      <c r="D130" t="s">
        <v>272</v>
      </c>
      <c r="E130" s="58">
        <v>1805</v>
      </c>
      <c r="F130" s="126">
        <v>10.200000000000001</v>
      </c>
      <c r="G130" s="58">
        <v>1620</v>
      </c>
      <c r="H130" s="126">
        <v>17.7</v>
      </c>
      <c r="I130" s="126">
        <v>5.5</v>
      </c>
      <c r="J130" s="126">
        <v>72</v>
      </c>
      <c r="K130" s="126">
        <v>75.3</v>
      </c>
      <c r="L130" s="126">
        <v>76.900000000000006</v>
      </c>
      <c r="T130" s="127"/>
    </row>
    <row r="131" spans="1:20" x14ac:dyDescent="0.25">
      <c r="A131" t="s">
        <v>100</v>
      </c>
      <c r="B131" t="s">
        <v>28</v>
      </c>
      <c r="C131" t="s">
        <v>27</v>
      </c>
      <c r="D131" t="s">
        <v>273</v>
      </c>
      <c r="E131" s="58">
        <v>1040</v>
      </c>
      <c r="F131" s="126">
        <v>11.600000000000001</v>
      </c>
      <c r="G131" s="58">
        <v>920</v>
      </c>
      <c r="H131" s="126">
        <v>16.100000000000001</v>
      </c>
      <c r="I131" s="126">
        <v>7.3</v>
      </c>
      <c r="J131" s="126">
        <v>71.8</v>
      </c>
      <c r="K131" s="126">
        <v>75.900000000000006</v>
      </c>
      <c r="L131" s="126">
        <v>76.5</v>
      </c>
      <c r="T131" s="127"/>
    </row>
    <row r="132" spans="1:20" x14ac:dyDescent="0.25">
      <c r="A132" t="s">
        <v>100</v>
      </c>
      <c r="B132" t="s">
        <v>29</v>
      </c>
      <c r="C132" t="s">
        <v>27</v>
      </c>
      <c r="D132" t="s">
        <v>274</v>
      </c>
      <c r="E132" s="58">
        <v>10870</v>
      </c>
      <c r="F132" s="126">
        <v>7.8</v>
      </c>
      <c r="G132" s="58">
        <v>10025</v>
      </c>
      <c r="H132" s="126">
        <v>15.299999999999999</v>
      </c>
      <c r="I132" s="126">
        <v>7.0000000000000009</v>
      </c>
      <c r="J132" s="126">
        <v>71.3</v>
      </c>
      <c r="K132" s="126">
        <v>76.400000000000006</v>
      </c>
      <c r="L132" s="126">
        <v>77.8</v>
      </c>
      <c r="T132" s="127"/>
    </row>
    <row r="133" spans="1:20" x14ac:dyDescent="0.25">
      <c r="A133" t="s">
        <v>100</v>
      </c>
      <c r="B133" t="s">
        <v>30</v>
      </c>
      <c r="C133" t="s">
        <v>27</v>
      </c>
      <c r="D133" t="s">
        <v>275</v>
      </c>
      <c r="E133" s="58">
        <v>5825</v>
      </c>
      <c r="F133" s="126">
        <v>7.8</v>
      </c>
      <c r="G133" s="58">
        <v>5370</v>
      </c>
      <c r="H133" s="126">
        <v>14.7</v>
      </c>
      <c r="I133" s="126">
        <v>7.0000000000000009</v>
      </c>
      <c r="J133" s="126">
        <v>75</v>
      </c>
      <c r="K133" s="126">
        <v>77.400000000000006</v>
      </c>
      <c r="L133" s="126">
        <v>78.3</v>
      </c>
      <c r="T133" s="127"/>
    </row>
    <row r="134" spans="1:20" x14ac:dyDescent="0.25">
      <c r="A134" t="s">
        <v>100</v>
      </c>
      <c r="B134" t="s">
        <v>31</v>
      </c>
      <c r="C134" t="s">
        <v>27</v>
      </c>
      <c r="D134" t="s">
        <v>276</v>
      </c>
      <c r="E134" s="58">
        <v>13575</v>
      </c>
      <c r="F134" s="126">
        <v>9.8000000000000007</v>
      </c>
      <c r="G134" s="58">
        <v>12245</v>
      </c>
      <c r="H134" s="126">
        <v>16.2</v>
      </c>
      <c r="I134" s="126">
        <v>6.2</v>
      </c>
      <c r="J134" s="126">
        <v>75</v>
      </c>
      <c r="K134" s="126">
        <v>77</v>
      </c>
      <c r="L134" s="126">
        <v>77.600000000000009</v>
      </c>
      <c r="T134" s="127"/>
    </row>
    <row r="135" spans="1:20" x14ac:dyDescent="0.25">
      <c r="A135" t="s">
        <v>100</v>
      </c>
      <c r="B135" t="s">
        <v>32</v>
      </c>
      <c r="C135" t="s">
        <v>27</v>
      </c>
      <c r="D135" t="s">
        <v>277</v>
      </c>
      <c r="E135" s="58">
        <v>3780</v>
      </c>
      <c r="F135" s="126">
        <v>5.9</v>
      </c>
      <c r="G135" s="58">
        <v>3555</v>
      </c>
      <c r="H135" s="126">
        <v>14.499999999999998</v>
      </c>
      <c r="I135" s="126">
        <v>6.2</v>
      </c>
      <c r="J135" s="126">
        <v>75.900000000000006</v>
      </c>
      <c r="K135" s="126">
        <v>78.5</v>
      </c>
      <c r="L135" s="126">
        <v>79.2</v>
      </c>
      <c r="T135" s="127"/>
    </row>
    <row r="136" spans="1:20" x14ac:dyDescent="0.25">
      <c r="A136" t="s">
        <v>100</v>
      </c>
      <c r="B136" t="s">
        <v>27</v>
      </c>
      <c r="C136" t="s">
        <v>27</v>
      </c>
      <c r="D136" t="s">
        <v>278</v>
      </c>
      <c r="E136" s="58">
        <v>11365</v>
      </c>
      <c r="F136" s="126">
        <v>6.9</v>
      </c>
      <c r="G136" s="58">
        <v>10585</v>
      </c>
      <c r="H136" s="126">
        <v>17.100000000000001</v>
      </c>
      <c r="I136" s="126">
        <v>6</v>
      </c>
      <c r="J136" s="126">
        <v>71.8</v>
      </c>
      <c r="K136" s="126">
        <v>75.8</v>
      </c>
      <c r="L136" s="126">
        <v>76.900000000000006</v>
      </c>
      <c r="T136" s="127"/>
    </row>
    <row r="137" spans="1:20" x14ac:dyDescent="0.25">
      <c r="A137" t="s">
        <v>100</v>
      </c>
      <c r="B137" t="s">
        <v>33</v>
      </c>
      <c r="C137" t="s">
        <v>27</v>
      </c>
      <c r="D137" t="s">
        <v>279</v>
      </c>
      <c r="E137" s="58">
        <v>6670</v>
      </c>
      <c r="F137" s="126">
        <v>6.6000000000000005</v>
      </c>
      <c r="G137" s="58">
        <v>6230</v>
      </c>
      <c r="H137" s="126">
        <v>16.7</v>
      </c>
      <c r="I137" s="126">
        <v>5.7</v>
      </c>
      <c r="J137" s="126">
        <v>71.399999999999991</v>
      </c>
      <c r="K137" s="126">
        <v>76.3</v>
      </c>
      <c r="L137" s="126">
        <v>77.600000000000009</v>
      </c>
      <c r="T137" s="127"/>
    </row>
    <row r="138" spans="1:20" x14ac:dyDescent="0.25">
      <c r="A138" t="s">
        <v>100</v>
      </c>
      <c r="B138" t="s">
        <v>34</v>
      </c>
      <c r="C138" t="s">
        <v>27</v>
      </c>
      <c r="D138" t="s">
        <v>280</v>
      </c>
      <c r="E138" s="58">
        <v>13545</v>
      </c>
      <c r="F138" s="126">
        <v>6.9</v>
      </c>
      <c r="G138" s="58">
        <v>12605</v>
      </c>
      <c r="H138" s="126">
        <v>15.5</v>
      </c>
      <c r="I138" s="126">
        <v>6.5</v>
      </c>
      <c r="J138" s="126">
        <v>74.3</v>
      </c>
      <c r="K138" s="126">
        <v>77.2</v>
      </c>
      <c r="L138" s="126">
        <v>78</v>
      </c>
      <c r="T138" s="127"/>
    </row>
    <row r="139" spans="1:20" x14ac:dyDescent="0.25">
      <c r="A139" t="s">
        <v>100</v>
      </c>
      <c r="B139" t="s">
        <v>35</v>
      </c>
      <c r="C139" t="s">
        <v>27</v>
      </c>
      <c r="D139" t="s">
        <v>281</v>
      </c>
      <c r="E139" s="58">
        <v>5860</v>
      </c>
      <c r="F139" s="126">
        <v>7.3999999999999995</v>
      </c>
      <c r="G139" s="58">
        <v>5430</v>
      </c>
      <c r="H139" s="126">
        <v>15.4</v>
      </c>
      <c r="I139" s="126">
        <v>5.4</v>
      </c>
      <c r="J139" s="126">
        <v>75.3</v>
      </c>
      <c r="K139" s="126">
        <v>78.5</v>
      </c>
      <c r="L139" s="126">
        <v>79.2</v>
      </c>
      <c r="T139" s="127"/>
    </row>
    <row r="140" spans="1:20" x14ac:dyDescent="0.25">
      <c r="A140" t="s">
        <v>100</v>
      </c>
      <c r="B140" t="s">
        <v>36</v>
      </c>
      <c r="C140" t="s">
        <v>27</v>
      </c>
      <c r="D140" t="s">
        <v>282</v>
      </c>
      <c r="E140" s="58">
        <v>2875</v>
      </c>
      <c r="F140" s="126">
        <v>6.9</v>
      </c>
      <c r="G140" s="58">
        <v>2675</v>
      </c>
      <c r="H140" s="126">
        <v>21.9</v>
      </c>
      <c r="I140" s="126">
        <v>6.3</v>
      </c>
      <c r="J140" s="126">
        <v>64.099999999999994</v>
      </c>
      <c r="K140" s="126">
        <v>69.900000000000006</v>
      </c>
      <c r="L140" s="126">
        <v>71.7</v>
      </c>
      <c r="T140" s="127"/>
    </row>
    <row r="141" spans="1:20" x14ac:dyDescent="0.25">
      <c r="A141" t="s">
        <v>100</v>
      </c>
      <c r="B141" t="s">
        <v>37</v>
      </c>
      <c r="C141" t="s">
        <v>27</v>
      </c>
      <c r="D141" t="s">
        <v>283</v>
      </c>
      <c r="E141" s="58">
        <v>1270</v>
      </c>
      <c r="F141" s="126">
        <v>7.9</v>
      </c>
      <c r="G141" s="58">
        <v>1170</v>
      </c>
      <c r="H141" s="126">
        <v>17.5</v>
      </c>
      <c r="I141" s="126">
        <v>6</v>
      </c>
      <c r="J141" s="126">
        <v>73.400000000000006</v>
      </c>
      <c r="K141" s="126">
        <v>75.7</v>
      </c>
      <c r="L141" s="126">
        <v>76.5</v>
      </c>
      <c r="T141" s="127"/>
    </row>
    <row r="142" spans="1:20" x14ac:dyDescent="0.25">
      <c r="A142" t="s">
        <v>100</v>
      </c>
      <c r="B142">
        <v>1</v>
      </c>
      <c r="C142" t="s">
        <v>38</v>
      </c>
      <c r="D142" t="s">
        <v>284</v>
      </c>
      <c r="E142" s="58">
        <v>2270</v>
      </c>
      <c r="F142" s="126">
        <v>2.1999999999999997</v>
      </c>
      <c r="G142" s="58">
        <v>2220</v>
      </c>
      <c r="H142" s="126">
        <v>13.600000000000001</v>
      </c>
      <c r="I142" s="126">
        <v>5.2</v>
      </c>
      <c r="J142" s="126">
        <v>53.800000000000004</v>
      </c>
      <c r="K142" s="126">
        <v>77</v>
      </c>
      <c r="L142" s="126">
        <v>81.2</v>
      </c>
      <c r="T142" s="127"/>
    </row>
    <row r="143" spans="1:20" x14ac:dyDescent="0.25">
      <c r="A143" t="s">
        <v>100</v>
      </c>
      <c r="B143">
        <v>2</v>
      </c>
      <c r="C143" t="s">
        <v>38</v>
      </c>
      <c r="D143" t="s">
        <v>285</v>
      </c>
      <c r="E143" s="58">
        <v>3300</v>
      </c>
      <c r="F143" s="126">
        <v>3</v>
      </c>
      <c r="G143" s="58">
        <v>3200</v>
      </c>
      <c r="H143" s="126">
        <v>14.000000000000002</v>
      </c>
      <c r="I143" s="126">
        <v>5</v>
      </c>
      <c r="J143" s="126">
        <v>66.600000000000009</v>
      </c>
      <c r="K143" s="126">
        <v>78.8</v>
      </c>
      <c r="L143" s="126">
        <v>81</v>
      </c>
      <c r="T143" s="127"/>
    </row>
    <row r="144" spans="1:20" x14ac:dyDescent="0.25">
      <c r="A144" t="s">
        <v>100</v>
      </c>
      <c r="B144">
        <v>3</v>
      </c>
      <c r="C144" t="s">
        <v>38</v>
      </c>
      <c r="D144" t="s">
        <v>286</v>
      </c>
      <c r="E144" s="58">
        <v>6780</v>
      </c>
      <c r="F144" s="126">
        <v>1.9</v>
      </c>
      <c r="G144" s="58">
        <v>6655</v>
      </c>
      <c r="H144" s="126">
        <v>15.4</v>
      </c>
      <c r="I144" s="126">
        <v>5.1000000000000005</v>
      </c>
      <c r="J144" s="126">
        <v>72.099999999999994</v>
      </c>
      <c r="K144" s="126">
        <v>77.900000000000006</v>
      </c>
      <c r="L144" s="126">
        <v>79.5</v>
      </c>
      <c r="T144" s="127"/>
    </row>
    <row r="145" spans="1:20" x14ac:dyDescent="0.25">
      <c r="A145" t="s">
        <v>100</v>
      </c>
      <c r="B145">
        <v>4</v>
      </c>
      <c r="C145" t="s">
        <v>38</v>
      </c>
      <c r="D145" t="s">
        <v>287</v>
      </c>
      <c r="E145" s="58">
        <v>125</v>
      </c>
      <c r="F145" s="126">
        <v>2.4</v>
      </c>
      <c r="G145" s="58">
        <v>125</v>
      </c>
      <c r="H145" s="126">
        <v>23.6</v>
      </c>
      <c r="I145" s="126">
        <v>4.1000000000000005</v>
      </c>
      <c r="J145" s="126">
        <v>56.900000000000006</v>
      </c>
      <c r="K145" s="126">
        <v>69.900000000000006</v>
      </c>
      <c r="L145" s="126">
        <v>72.399999999999991</v>
      </c>
      <c r="T145" s="127"/>
    </row>
    <row r="146" spans="1:20" x14ac:dyDescent="0.25">
      <c r="A146" t="s">
        <v>100</v>
      </c>
      <c r="B146">
        <v>5</v>
      </c>
      <c r="C146" t="s">
        <v>38</v>
      </c>
      <c r="D146" t="s">
        <v>288</v>
      </c>
      <c r="E146" s="58">
        <v>595</v>
      </c>
      <c r="F146" s="126">
        <v>2.9000000000000004</v>
      </c>
      <c r="G146" s="58">
        <v>575</v>
      </c>
      <c r="H146" s="126">
        <v>18.3</v>
      </c>
      <c r="I146" s="126">
        <v>3.9</v>
      </c>
      <c r="J146" s="126">
        <v>72.899999999999991</v>
      </c>
      <c r="K146" s="126">
        <v>77</v>
      </c>
      <c r="L146" s="126">
        <v>77.8</v>
      </c>
      <c r="T146" s="127"/>
    </row>
    <row r="147" spans="1:20" x14ac:dyDescent="0.25">
      <c r="A147" t="s">
        <v>100</v>
      </c>
      <c r="B147">
        <v>6</v>
      </c>
      <c r="C147" t="s">
        <v>38</v>
      </c>
      <c r="D147" t="s">
        <v>289</v>
      </c>
      <c r="E147" s="58">
        <v>5345</v>
      </c>
      <c r="F147" s="126">
        <v>1.6</v>
      </c>
      <c r="G147" s="58">
        <v>5255</v>
      </c>
      <c r="H147" s="126">
        <v>17.200000000000003</v>
      </c>
      <c r="I147" s="126">
        <v>4.8</v>
      </c>
      <c r="J147" s="126">
        <v>72.599999999999994</v>
      </c>
      <c r="K147" s="126">
        <v>76.8</v>
      </c>
      <c r="L147" s="126">
        <v>78</v>
      </c>
      <c r="T147" s="127"/>
    </row>
    <row r="148" spans="1:20" x14ac:dyDescent="0.25">
      <c r="A148" t="s">
        <v>100</v>
      </c>
      <c r="B148">
        <v>7</v>
      </c>
      <c r="C148" t="s">
        <v>38</v>
      </c>
      <c r="D148" t="s">
        <v>290</v>
      </c>
      <c r="E148" s="58">
        <v>2450</v>
      </c>
      <c r="F148" s="126">
        <v>2.1999999999999997</v>
      </c>
      <c r="G148" s="58">
        <v>2400</v>
      </c>
      <c r="H148" s="126">
        <v>16.600000000000001</v>
      </c>
      <c r="I148" s="126">
        <v>5.3</v>
      </c>
      <c r="J148" s="126">
        <v>72.8</v>
      </c>
      <c r="K148" s="126">
        <v>76.599999999999994</v>
      </c>
      <c r="L148" s="126">
        <v>78.100000000000009</v>
      </c>
      <c r="T148" s="127"/>
    </row>
    <row r="149" spans="1:20" x14ac:dyDescent="0.25">
      <c r="A149" t="s">
        <v>100</v>
      </c>
      <c r="B149">
        <v>8</v>
      </c>
      <c r="C149" t="s">
        <v>38</v>
      </c>
      <c r="D149" t="s">
        <v>291</v>
      </c>
      <c r="E149" s="58">
        <v>11410</v>
      </c>
      <c r="F149" s="126">
        <v>3</v>
      </c>
      <c r="G149" s="58">
        <v>11060</v>
      </c>
      <c r="H149" s="126">
        <v>16.3</v>
      </c>
      <c r="I149" s="126">
        <v>6.4</v>
      </c>
      <c r="J149" s="126">
        <v>74.7</v>
      </c>
      <c r="K149" s="126">
        <v>76.8</v>
      </c>
      <c r="L149" s="126">
        <v>77.3</v>
      </c>
      <c r="T149" s="127"/>
    </row>
    <row r="150" spans="1:20" x14ac:dyDescent="0.25">
      <c r="A150" t="s">
        <v>100</v>
      </c>
      <c r="B150">
        <v>9</v>
      </c>
      <c r="C150" t="s">
        <v>38</v>
      </c>
      <c r="D150" t="s">
        <v>292</v>
      </c>
      <c r="E150" s="58">
        <v>9935</v>
      </c>
      <c r="F150" s="126">
        <v>3.4000000000000004</v>
      </c>
      <c r="G150" s="58">
        <v>9595</v>
      </c>
      <c r="H150" s="126">
        <v>16.7</v>
      </c>
      <c r="I150" s="126">
        <v>4.5</v>
      </c>
      <c r="J150" s="126">
        <v>74.7</v>
      </c>
      <c r="K150" s="126">
        <v>77.900000000000006</v>
      </c>
      <c r="L150" s="126">
        <v>78.8</v>
      </c>
      <c r="T150" s="127"/>
    </row>
    <row r="151" spans="1:20" x14ac:dyDescent="0.25">
      <c r="A151" t="s">
        <v>100</v>
      </c>
      <c r="B151" t="s">
        <v>28</v>
      </c>
      <c r="C151" t="s">
        <v>38</v>
      </c>
      <c r="D151" t="s">
        <v>293</v>
      </c>
      <c r="E151" s="58">
        <v>3205</v>
      </c>
      <c r="F151" s="126">
        <v>3.5000000000000004</v>
      </c>
      <c r="G151" s="58">
        <v>3095</v>
      </c>
      <c r="H151" s="126">
        <v>15.5</v>
      </c>
      <c r="I151" s="126">
        <v>5.4</v>
      </c>
      <c r="J151" s="126">
        <v>76</v>
      </c>
      <c r="K151" s="126">
        <v>78.5</v>
      </c>
      <c r="L151" s="126">
        <v>79.100000000000009</v>
      </c>
      <c r="T151" s="127"/>
    </row>
    <row r="152" spans="1:20" x14ac:dyDescent="0.25">
      <c r="A152" t="s">
        <v>100</v>
      </c>
      <c r="B152" t="s">
        <v>29</v>
      </c>
      <c r="C152" t="s">
        <v>38</v>
      </c>
      <c r="D152" t="s">
        <v>294</v>
      </c>
      <c r="E152" s="58">
        <v>5270</v>
      </c>
      <c r="F152" s="126">
        <v>3</v>
      </c>
      <c r="G152" s="58">
        <v>5110</v>
      </c>
      <c r="H152" s="126">
        <v>15.7</v>
      </c>
      <c r="I152" s="126">
        <v>5.2</v>
      </c>
      <c r="J152" s="126">
        <v>72.7</v>
      </c>
      <c r="K152" s="126">
        <v>77.8</v>
      </c>
      <c r="L152" s="126">
        <v>79.100000000000009</v>
      </c>
      <c r="T152" s="127"/>
    </row>
    <row r="153" spans="1:20" x14ac:dyDescent="0.25">
      <c r="A153" t="s">
        <v>100</v>
      </c>
      <c r="B153" t="s">
        <v>30</v>
      </c>
      <c r="C153" t="s">
        <v>38</v>
      </c>
      <c r="D153" t="s">
        <v>295</v>
      </c>
      <c r="E153" s="58">
        <v>3290</v>
      </c>
      <c r="F153" s="126">
        <v>3.4000000000000004</v>
      </c>
      <c r="G153" s="58">
        <v>3175</v>
      </c>
      <c r="H153" s="126">
        <v>16.2</v>
      </c>
      <c r="I153" s="126">
        <v>6.2</v>
      </c>
      <c r="J153" s="126">
        <v>73.7</v>
      </c>
      <c r="K153" s="126">
        <v>76.7</v>
      </c>
      <c r="L153" s="126">
        <v>77.600000000000009</v>
      </c>
      <c r="T153" s="127"/>
    </row>
    <row r="154" spans="1:20" x14ac:dyDescent="0.25">
      <c r="A154" t="s">
        <v>100</v>
      </c>
      <c r="B154" t="s">
        <v>31</v>
      </c>
      <c r="C154" t="s">
        <v>38</v>
      </c>
      <c r="D154" t="s">
        <v>296</v>
      </c>
      <c r="E154" s="58">
        <v>12285</v>
      </c>
      <c r="F154" s="126">
        <v>2.8000000000000003</v>
      </c>
      <c r="G154" s="58">
        <v>11935</v>
      </c>
      <c r="H154" s="126">
        <v>15.7</v>
      </c>
      <c r="I154" s="126">
        <v>5.3</v>
      </c>
      <c r="J154" s="126">
        <v>76.8</v>
      </c>
      <c r="K154" s="126">
        <v>78.400000000000006</v>
      </c>
      <c r="L154" s="126">
        <v>79</v>
      </c>
      <c r="T154" s="127"/>
    </row>
    <row r="155" spans="1:20" x14ac:dyDescent="0.25">
      <c r="A155" t="s">
        <v>100</v>
      </c>
      <c r="B155" t="s">
        <v>32</v>
      </c>
      <c r="C155" t="s">
        <v>38</v>
      </c>
      <c r="D155" t="s">
        <v>297</v>
      </c>
      <c r="E155" s="58">
        <v>2430</v>
      </c>
      <c r="F155" s="126">
        <v>2.1</v>
      </c>
      <c r="G155" s="58">
        <v>2380</v>
      </c>
      <c r="H155" s="126">
        <v>14.799999999999999</v>
      </c>
      <c r="I155" s="126">
        <v>6.7</v>
      </c>
      <c r="J155" s="126">
        <v>75.400000000000006</v>
      </c>
      <c r="K155" s="126">
        <v>77.900000000000006</v>
      </c>
      <c r="L155" s="126">
        <v>78.600000000000009</v>
      </c>
      <c r="T155" s="127"/>
    </row>
    <row r="156" spans="1:20" x14ac:dyDescent="0.25">
      <c r="A156" t="s">
        <v>100</v>
      </c>
      <c r="B156" t="s">
        <v>27</v>
      </c>
      <c r="C156" t="s">
        <v>38</v>
      </c>
      <c r="D156" t="s">
        <v>298</v>
      </c>
      <c r="E156" s="58">
        <v>3985</v>
      </c>
      <c r="F156" s="126">
        <v>2.1999999999999997</v>
      </c>
      <c r="G156" s="58">
        <v>3895</v>
      </c>
      <c r="H156" s="126">
        <v>19.900000000000002</v>
      </c>
      <c r="I156" s="126">
        <v>6.2</v>
      </c>
      <c r="J156" s="126">
        <v>68.300000000000011</v>
      </c>
      <c r="K156" s="126">
        <v>72.599999999999994</v>
      </c>
      <c r="L156" s="126">
        <v>73.8</v>
      </c>
      <c r="T156" s="127"/>
    </row>
    <row r="157" spans="1:20" x14ac:dyDescent="0.25">
      <c r="A157" t="s">
        <v>100</v>
      </c>
      <c r="B157" t="s">
        <v>33</v>
      </c>
      <c r="C157" t="s">
        <v>38</v>
      </c>
      <c r="D157" t="s">
        <v>299</v>
      </c>
      <c r="E157" s="58">
        <v>5120</v>
      </c>
      <c r="F157" s="126">
        <v>2.1</v>
      </c>
      <c r="G157" s="58">
        <v>5010</v>
      </c>
      <c r="H157" s="126">
        <v>15.9</v>
      </c>
      <c r="I157" s="126">
        <v>6.1</v>
      </c>
      <c r="J157" s="126">
        <v>71.099999999999994</v>
      </c>
      <c r="K157" s="126">
        <v>76.400000000000006</v>
      </c>
      <c r="L157" s="126">
        <v>78</v>
      </c>
      <c r="T157" s="127"/>
    </row>
    <row r="158" spans="1:20" x14ac:dyDescent="0.25">
      <c r="A158" t="s">
        <v>100</v>
      </c>
      <c r="B158" t="s">
        <v>34</v>
      </c>
      <c r="C158" t="s">
        <v>38</v>
      </c>
      <c r="D158" t="s">
        <v>300</v>
      </c>
      <c r="E158" s="58">
        <v>8480</v>
      </c>
      <c r="F158" s="126">
        <v>2.7</v>
      </c>
      <c r="G158" s="58">
        <v>8250</v>
      </c>
      <c r="H158" s="126">
        <v>14.3</v>
      </c>
      <c r="I158" s="126">
        <v>6.1</v>
      </c>
      <c r="J158" s="126">
        <v>76.099999999999994</v>
      </c>
      <c r="K158" s="126">
        <v>79</v>
      </c>
      <c r="L158" s="126">
        <v>79.600000000000009</v>
      </c>
      <c r="T158" s="127"/>
    </row>
    <row r="159" spans="1:20" x14ac:dyDescent="0.25">
      <c r="A159" t="s">
        <v>100</v>
      </c>
      <c r="B159" t="s">
        <v>35</v>
      </c>
      <c r="C159" t="s">
        <v>38</v>
      </c>
      <c r="D159" t="s">
        <v>301</v>
      </c>
      <c r="E159" s="58">
        <v>1255</v>
      </c>
      <c r="F159" s="126">
        <v>2.2999999999999998</v>
      </c>
      <c r="G159" s="58">
        <v>1225</v>
      </c>
      <c r="H159" s="126">
        <v>15.2</v>
      </c>
      <c r="I159" s="126">
        <v>5.5</v>
      </c>
      <c r="J159" s="126">
        <v>74.900000000000006</v>
      </c>
      <c r="K159" s="126">
        <v>78</v>
      </c>
      <c r="L159" s="126">
        <v>79.3</v>
      </c>
      <c r="T159" s="127"/>
    </row>
    <row r="160" spans="1:20" x14ac:dyDescent="0.25">
      <c r="A160" t="s">
        <v>100</v>
      </c>
      <c r="B160" t="s">
        <v>36</v>
      </c>
      <c r="C160" t="s">
        <v>38</v>
      </c>
      <c r="D160" t="s">
        <v>302</v>
      </c>
      <c r="E160" s="58">
        <v>2145</v>
      </c>
      <c r="F160" s="126">
        <v>3.8</v>
      </c>
      <c r="G160" s="58">
        <v>2065</v>
      </c>
      <c r="H160" s="126">
        <v>19.7</v>
      </c>
      <c r="I160" s="126">
        <v>5.7</v>
      </c>
      <c r="J160" s="126">
        <v>69.300000000000011</v>
      </c>
      <c r="K160" s="126">
        <v>73.5</v>
      </c>
      <c r="L160" s="126">
        <v>74.599999999999994</v>
      </c>
      <c r="T160" s="127"/>
    </row>
    <row r="161" spans="1:20" x14ac:dyDescent="0.25">
      <c r="A161" t="s">
        <v>100</v>
      </c>
      <c r="B161" t="s">
        <v>37</v>
      </c>
      <c r="C161" t="s">
        <v>38</v>
      </c>
      <c r="D161" t="s">
        <v>303</v>
      </c>
      <c r="E161" s="58">
        <v>2735</v>
      </c>
      <c r="F161" s="126">
        <v>2.6</v>
      </c>
      <c r="G161" s="58">
        <v>2665</v>
      </c>
      <c r="H161" s="126">
        <v>18</v>
      </c>
      <c r="I161" s="126">
        <v>6.4</v>
      </c>
      <c r="J161" s="126">
        <v>72.599999999999994</v>
      </c>
      <c r="K161" s="126">
        <v>74.5</v>
      </c>
      <c r="L161" s="126">
        <v>75.599999999999994</v>
      </c>
      <c r="T161" s="127"/>
    </row>
    <row r="162" spans="1:20" x14ac:dyDescent="0.25">
      <c r="A162" t="s">
        <v>92</v>
      </c>
      <c r="B162">
        <v>1</v>
      </c>
      <c r="C162" t="s">
        <v>39</v>
      </c>
      <c r="D162" t="s">
        <v>304</v>
      </c>
      <c r="E162" s="58">
        <v>7375</v>
      </c>
      <c r="F162" s="126">
        <v>0.90000000000000013</v>
      </c>
      <c r="G162" s="58">
        <v>7310</v>
      </c>
      <c r="H162" s="126">
        <v>2</v>
      </c>
      <c r="I162" s="126">
        <v>6</v>
      </c>
      <c r="J162" s="126">
        <v>74.8</v>
      </c>
      <c r="K162" s="126">
        <v>85</v>
      </c>
      <c r="L162" s="126">
        <v>92</v>
      </c>
      <c r="T162" s="127"/>
    </row>
    <row r="163" spans="1:20" x14ac:dyDescent="0.25">
      <c r="A163" t="s">
        <v>92</v>
      </c>
      <c r="B163">
        <v>2</v>
      </c>
      <c r="C163" t="s">
        <v>39</v>
      </c>
      <c r="D163" t="s">
        <v>305</v>
      </c>
      <c r="E163" s="58">
        <v>28605</v>
      </c>
      <c r="F163" s="126">
        <v>2.1999999999999997</v>
      </c>
      <c r="G163" s="58">
        <v>27965</v>
      </c>
      <c r="H163" s="126">
        <v>6.2</v>
      </c>
      <c r="I163" s="126">
        <v>7.7</v>
      </c>
      <c r="J163" s="126">
        <v>58.5</v>
      </c>
      <c r="K163" s="126">
        <v>79</v>
      </c>
      <c r="L163" s="126">
        <v>86.1</v>
      </c>
      <c r="T163" s="127"/>
    </row>
    <row r="164" spans="1:20" x14ac:dyDescent="0.25">
      <c r="A164" t="s">
        <v>92</v>
      </c>
      <c r="B164">
        <v>3</v>
      </c>
      <c r="C164" t="s">
        <v>39</v>
      </c>
      <c r="D164" t="s">
        <v>306</v>
      </c>
      <c r="E164" s="58">
        <v>29545</v>
      </c>
      <c r="F164" s="126">
        <v>0.5</v>
      </c>
      <c r="G164" s="58">
        <v>29385</v>
      </c>
      <c r="H164" s="126">
        <v>5.7</v>
      </c>
      <c r="I164" s="126">
        <v>10.4</v>
      </c>
      <c r="J164" s="126">
        <v>54.7</v>
      </c>
      <c r="K164" s="126">
        <v>73.5</v>
      </c>
      <c r="L164" s="126">
        <v>83.899999999999991</v>
      </c>
      <c r="T164" s="127"/>
    </row>
    <row r="165" spans="1:20" x14ac:dyDescent="0.25">
      <c r="A165" t="s">
        <v>92</v>
      </c>
      <c r="B165">
        <v>4</v>
      </c>
      <c r="C165" t="s">
        <v>39</v>
      </c>
      <c r="D165" t="s">
        <v>307</v>
      </c>
      <c r="E165" s="58">
        <v>560</v>
      </c>
      <c r="F165" s="126">
        <v>0.90000000000000013</v>
      </c>
      <c r="G165" s="58">
        <v>555</v>
      </c>
      <c r="H165" s="126">
        <v>7.3999999999999995</v>
      </c>
      <c r="I165" s="126">
        <v>6.3</v>
      </c>
      <c r="J165" s="126">
        <v>75.8</v>
      </c>
      <c r="K165" s="126">
        <v>83.2</v>
      </c>
      <c r="L165" s="126">
        <v>86.3</v>
      </c>
      <c r="T165" s="127"/>
    </row>
    <row r="166" spans="1:20" x14ac:dyDescent="0.25">
      <c r="A166" t="s">
        <v>92</v>
      </c>
      <c r="B166">
        <v>5</v>
      </c>
      <c r="C166" t="s">
        <v>39</v>
      </c>
      <c r="D166" t="s">
        <v>308</v>
      </c>
      <c r="E166" s="58">
        <v>2105</v>
      </c>
      <c r="F166" s="126">
        <v>0.6</v>
      </c>
      <c r="G166" s="58">
        <v>2095</v>
      </c>
      <c r="H166" s="126">
        <v>8</v>
      </c>
      <c r="I166" s="126">
        <v>10.8</v>
      </c>
      <c r="J166" s="126">
        <v>64.3</v>
      </c>
      <c r="K166" s="126">
        <v>75.8</v>
      </c>
      <c r="L166" s="126">
        <v>81.2</v>
      </c>
      <c r="T166" s="127"/>
    </row>
    <row r="167" spans="1:20" x14ac:dyDescent="0.25">
      <c r="A167" t="s">
        <v>92</v>
      </c>
      <c r="B167">
        <v>6</v>
      </c>
      <c r="C167" t="s">
        <v>39</v>
      </c>
      <c r="D167" t="s">
        <v>309</v>
      </c>
      <c r="E167" s="58">
        <v>12155</v>
      </c>
      <c r="F167" s="126">
        <v>0.5</v>
      </c>
      <c r="G167" s="58">
        <v>12095</v>
      </c>
      <c r="H167" s="126">
        <v>6.2</v>
      </c>
      <c r="I167" s="126">
        <v>9.6</v>
      </c>
      <c r="J167" s="126">
        <v>53.2</v>
      </c>
      <c r="K167" s="126">
        <v>72.399999999999991</v>
      </c>
      <c r="L167" s="126">
        <v>84.2</v>
      </c>
      <c r="T167" s="127"/>
    </row>
    <row r="168" spans="1:20" x14ac:dyDescent="0.25">
      <c r="A168" t="s">
        <v>92</v>
      </c>
      <c r="B168">
        <v>7</v>
      </c>
      <c r="C168" t="s">
        <v>39</v>
      </c>
      <c r="D168" t="s">
        <v>310</v>
      </c>
      <c r="E168" s="58">
        <v>6035</v>
      </c>
      <c r="F168" s="126">
        <v>0.70000000000000007</v>
      </c>
      <c r="G168" s="58">
        <v>5990</v>
      </c>
      <c r="H168" s="126">
        <v>6.8000000000000007</v>
      </c>
      <c r="I168" s="126">
        <v>8.3000000000000007</v>
      </c>
      <c r="J168" s="126">
        <v>58.699999999999996</v>
      </c>
      <c r="K168" s="126">
        <v>76.2</v>
      </c>
      <c r="L168" s="126">
        <v>84.899999999999991</v>
      </c>
      <c r="T168" s="127"/>
    </row>
    <row r="169" spans="1:20" x14ac:dyDescent="0.25">
      <c r="A169" t="s">
        <v>92</v>
      </c>
      <c r="B169">
        <v>8</v>
      </c>
      <c r="C169" t="s">
        <v>39</v>
      </c>
      <c r="D169" t="s">
        <v>311</v>
      </c>
      <c r="E169" s="58">
        <v>10345</v>
      </c>
      <c r="F169" s="126">
        <v>0.90000000000000013</v>
      </c>
      <c r="G169" s="58">
        <v>10250</v>
      </c>
      <c r="H169" s="126">
        <v>7.9</v>
      </c>
      <c r="I169" s="126">
        <v>12.5</v>
      </c>
      <c r="J169" s="126">
        <v>70.899999999999991</v>
      </c>
      <c r="K169" s="126">
        <v>76.3</v>
      </c>
      <c r="L169" s="126">
        <v>79.600000000000009</v>
      </c>
      <c r="T169" s="127"/>
    </row>
    <row r="170" spans="1:20" x14ac:dyDescent="0.25">
      <c r="A170" t="s">
        <v>92</v>
      </c>
      <c r="B170">
        <v>9</v>
      </c>
      <c r="C170" t="s">
        <v>39</v>
      </c>
      <c r="D170" t="s">
        <v>312</v>
      </c>
      <c r="E170" s="58">
        <v>13140</v>
      </c>
      <c r="F170" s="126">
        <v>1.3</v>
      </c>
      <c r="G170" s="58">
        <v>12965</v>
      </c>
      <c r="H170" s="126">
        <v>8.7999999999999989</v>
      </c>
      <c r="I170" s="126">
        <v>9</v>
      </c>
      <c r="J170" s="126">
        <v>67.400000000000006</v>
      </c>
      <c r="K170" s="126">
        <v>76.7</v>
      </c>
      <c r="L170" s="126">
        <v>82.2</v>
      </c>
      <c r="T170" s="127"/>
    </row>
    <row r="171" spans="1:20" x14ac:dyDescent="0.25">
      <c r="A171" t="s">
        <v>92</v>
      </c>
      <c r="B171" t="s">
        <v>28</v>
      </c>
      <c r="C171" t="s">
        <v>39</v>
      </c>
      <c r="D171" t="s">
        <v>313</v>
      </c>
      <c r="E171" s="58">
        <v>6675</v>
      </c>
      <c r="F171" s="126">
        <v>1.5</v>
      </c>
      <c r="G171" s="58">
        <v>6580</v>
      </c>
      <c r="H171" s="126">
        <v>7.3999999999999995</v>
      </c>
      <c r="I171" s="126">
        <v>9.1999999999999993</v>
      </c>
      <c r="J171" s="126">
        <v>65.7</v>
      </c>
      <c r="K171" s="126">
        <v>75.400000000000006</v>
      </c>
      <c r="L171" s="126">
        <v>83.3</v>
      </c>
      <c r="T171" s="127"/>
    </row>
    <row r="172" spans="1:20" x14ac:dyDescent="0.25">
      <c r="A172" t="s">
        <v>92</v>
      </c>
      <c r="B172" t="s">
        <v>29</v>
      </c>
      <c r="C172" t="s">
        <v>39</v>
      </c>
      <c r="D172" t="s">
        <v>314</v>
      </c>
      <c r="E172" s="58">
        <v>24595</v>
      </c>
      <c r="F172" s="126">
        <v>0.90000000000000013</v>
      </c>
      <c r="G172" s="58">
        <v>24385</v>
      </c>
      <c r="H172" s="126">
        <v>6.7</v>
      </c>
      <c r="I172" s="126">
        <v>11.600000000000001</v>
      </c>
      <c r="J172" s="126">
        <v>61.4</v>
      </c>
      <c r="K172" s="126">
        <v>75.8</v>
      </c>
      <c r="L172" s="126">
        <v>81.7</v>
      </c>
      <c r="T172" s="127"/>
    </row>
    <row r="173" spans="1:20" x14ac:dyDescent="0.25">
      <c r="A173" t="s">
        <v>92</v>
      </c>
      <c r="B173" t="s">
        <v>30</v>
      </c>
      <c r="C173" t="s">
        <v>39</v>
      </c>
      <c r="D173" t="s">
        <v>315</v>
      </c>
      <c r="E173" s="58">
        <v>11260</v>
      </c>
      <c r="F173" s="126">
        <v>0.8</v>
      </c>
      <c r="G173" s="58">
        <v>11170</v>
      </c>
      <c r="H173" s="126">
        <v>7.1000000000000005</v>
      </c>
      <c r="I173" s="126">
        <v>12.9</v>
      </c>
      <c r="J173" s="126">
        <v>60.6</v>
      </c>
      <c r="K173" s="126">
        <v>73.7</v>
      </c>
      <c r="L173" s="126">
        <v>80</v>
      </c>
      <c r="T173" s="127"/>
    </row>
    <row r="174" spans="1:20" x14ac:dyDescent="0.25">
      <c r="A174" t="s">
        <v>92</v>
      </c>
      <c r="B174" t="s">
        <v>31</v>
      </c>
      <c r="C174" t="s">
        <v>39</v>
      </c>
      <c r="D174" t="s">
        <v>316</v>
      </c>
      <c r="E174" s="58">
        <v>32435</v>
      </c>
      <c r="F174" s="126">
        <v>1.3</v>
      </c>
      <c r="G174" s="58">
        <v>32005</v>
      </c>
      <c r="H174" s="126">
        <v>7.8</v>
      </c>
      <c r="I174" s="126">
        <v>12.3</v>
      </c>
      <c r="J174" s="126">
        <v>72</v>
      </c>
      <c r="K174" s="126">
        <v>76.900000000000006</v>
      </c>
      <c r="L174" s="126">
        <v>79.800000000000011</v>
      </c>
      <c r="T174" s="127"/>
    </row>
    <row r="175" spans="1:20" x14ac:dyDescent="0.25">
      <c r="A175" t="s">
        <v>92</v>
      </c>
      <c r="B175" t="s">
        <v>32</v>
      </c>
      <c r="C175" t="s">
        <v>39</v>
      </c>
      <c r="D175" t="s">
        <v>317</v>
      </c>
      <c r="E175" s="58">
        <v>8830</v>
      </c>
      <c r="F175" s="126">
        <v>0.5</v>
      </c>
      <c r="G175" s="58">
        <v>8780</v>
      </c>
      <c r="H175" s="126">
        <v>6.3</v>
      </c>
      <c r="I175" s="126">
        <v>15.1</v>
      </c>
      <c r="J175" s="126">
        <v>71.5</v>
      </c>
      <c r="K175" s="126">
        <v>75.8</v>
      </c>
      <c r="L175" s="126">
        <v>78.600000000000009</v>
      </c>
      <c r="T175" s="127"/>
    </row>
    <row r="176" spans="1:20" x14ac:dyDescent="0.25">
      <c r="A176" t="s">
        <v>92</v>
      </c>
      <c r="B176" t="s">
        <v>27</v>
      </c>
      <c r="C176" t="s">
        <v>39</v>
      </c>
      <c r="D176" t="s">
        <v>318</v>
      </c>
      <c r="E176" s="58">
        <v>18230</v>
      </c>
      <c r="F176" s="126">
        <v>0.70000000000000007</v>
      </c>
      <c r="G176" s="58">
        <v>18100</v>
      </c>
      <c r="H176" s="126">
        <v>8.7000000000000011</v>
      </c>
      <c r="I176" s="126">
        <v>12.8</v>
      </c>
      <c r="J176" s="126">
        <v>53.7</v>
      </c>
      <c r="K176" s="126">
        <v>69.800000000000011</v>
      </c>
      <c r="L176" s="126">
        <v>78.5</v>
      </c>
      <c r="T176" s="127"/>
    </row>
    <row r="177" spans="1:20" x14ac:dyDescent="0.25">
      <c r="A177" t="s">
        <v>92</v>
      </c>
      <c r="B177" t="s">
        <v>33</v>
      </c>
      <c r="C177" t="s">
        <v>39</v>
      </c>
      <c r="D177" t="s">
        <v>319</v>
      </c>
      <c r="E177" s="58">
        <v>14440</v>
      </c>
      <c r="F177" s="126">
        <v>0.8</v>
      </c>
      <c r="G177" s="58">
        <v>14325</v>
      </c>
      <c r="H177" s="126">
        <v>8.1</v>
      </c>
      <c r="I177" s="126">
        <v>12.6</v>
      </c>
      <c r="J177" s="126">
        <v>52.900000000000006</v>
      </c>
      <c r="K177" s="126">
        <v>69.100000000000009</v>
      </c>
      <c r="L177" s="126">
        <v>79.3</v>
      </c>
      <c r="T177" s="127"/>
    </row>
    <row r="178" spans="1:20" x14ac:dyDescent="0.25">
      <c r="A178" t="s">
        <v>92</v>
      </c>
      <c r="B178" t="s">
        <v>34</v>
      </c>
      <c r="C178" t="s">
        <v>39</v>
      </c>
      <c r="D178" t="s">
        <v>320</v>
      </c>
      <c r="E178" s="58">
        <v>32290</v>
      </c>
      <c r="F178" s="126">
        <v>0.70000000000000007</v>
      </c>
      <c r="G178" s="58">
        <v>32075</v>
      </c>
      <c r="H178" s="126">
        <v>6.9</v>
      </c>
      <c r="I178" s="126">
        <v>14.100000000000001</v>
      </c>
      <c r="J178" s="126">
        <v>68.900000000000006</v>
      </c>
      <c r="K178" s="126">
        <v>75.599999999999994</v>
      </c>
      <c r="L178" s="126">
        <v>79</v>
      </c>
      <c r="T178" s="127"/>
    </row>
    <row r="179" spans="1:20" x14ac:dyDescent="0.25">
      <c r="A179" t="s">
        <v>92</v>
      </c>
      <c r="B179" t="s">
        <v>35</v>
      </c>
      <c r="C179" t="s">
        <v>39</v>
      </c>
      <c r="D179" t="s">
        <v>321</v>
      </c>
      <c r="E179" s="58">
        <v>14855</v>
      </c>
      <c r="F179" s="126">
        <v>0.8</v>
      </c>
      <c r="G179" s="58">
        <v>14735</v>
      </c>
      <c r="H179" s="126">
        <v>5.9</v>
      </c>
      <c r="I179" s="126">
        <v>7.9</v>
      </c>
      <c r="J179" s="126">
        <v>70.599999999999994</v>
      </c>
      <c r="K179" s="126">
        <v>82.7</v>
      </c>
      <c r="L179" s="126">
        <v>86.2</v>
      </c>
      <c r="T179" s="127"/>
    </row>
    <row r="180" spans="1:20" x14ac:dyDescent="0.25">
      <c r="A180" t="s">
        <v>92</v>
      </c>
      <c r="B180" t="s">
        <v>36</v>
      </c>
      <c r="C180" t="s">
        <v>39</v>
      </c>
      <c r="D180" t="s">
        <v>322</v>
      </c>
      <c r="E180" s="58">
        <v>4365</v>
      </c>
      <c r="F180" s="126">
        <v>2.4</v>
      </c>
      <c r="G180" s="58">
        <v>4260</v>
      </c>
      <c r="H180" s="126">
        <v>10.7</v>
      </c>
      <c r="I180" s="126">
        <v>8.2000000000000011</v>
      </c>
      <c r="J180" s="126">
        <v>53.400000000000006</v>
      </c>
      <c r="K180" s="126">
        <v>71.7</v>
      </c>
      <c r="L180" s="126">
        <v>81</v>
      </c>
      <c r="T180" s="127"/>
    </row>
    <row r="181" spans="1:20" x14ac:dyDescent="0.25">
      <c r="A181" t="s">
        <v>92</v>
      </c>
      <c r="B181" t="s">
        <v>37</v>
      </c>
      <c r="C181" t="s">
        <v>39</v>
      </c>
      <c r="D181" t="s">
        <v>323</v>
      </c>
      <c r="E181" s="58">
        <v>5120</v>
      </c>
      <c r="F181" s="126">
        <v>0.8</v>
      </c>
      <c r="G181" s="58">
        <v>5080</v>
      </c>
      <c r="H181" s="126">
        <v>8.6000000000000014</v>
      </c>
      <c r="I181" s="126">
        <v>10.100000000000001</v>
      </c>
      <c r="J181" s="126">
        <v>66.100000000000009</v>
      </c>
      <c r="K181" s="126">
        <v>75</v>
      </c>
      <c r="L181" s="126">
        <v>81.300000000000011</v>
      </c>
      <c r="T181" s="127"/>
    </row>
    <row r="182" spans="1:20" x14ac:dyDescent="0.25">
      <c r="A182" t="s">
        <v>94</v>
      </c>
      <c r="B182">
        <v>1</v>
      </c>
      <c r="C182" t="s">
        <v>39</v>
      </c>
      <c r="D182" t="s">
        <v>324</v>
      </c>
      <c r="E182" s="58">
        <v>7105</v>
      </c>
      <c r="F182" s="126">
        <v>1.5</v>
      </c>
      <c r="G182" s="58">
        <v>7000</v>
      </c>
      <c r="H182" s="126">
        <v>6.2</v>
      </c>
      <c r="I182" s="126">
        <v>10.6</v>
      </c>
      <c r="J182" s="126">
        <v>66</v>
      </c>
      <c r="K182" s="126">
        <v>80.400000000000006</v>
      </c>
      <c r="L182" s="126">
        <v>83.2</v>
      </c>
      <c r="T182" s="127"/>
    </row>
    <row r="183" spans="1:20" x14ac:dyDescent="0.25">
      <c r="A183" t="s">
        <v>94</v>
      </c>
      <c r="B183">
        <v>2</v>
      </c>
      <c r="C183" t="s">
        <v>39</v>
      </c>
      <c r="D183" t="s">
        <v>325</v>
      </c>
      <c r="E183" s="58">
        <v>23775</v>
      </c>
      <c r="F183" s="126">
        <v>5</v>
      </c>
      <c r="G183" s="58">
        <v>22575</v>
      </c>
      <c r="H183" s="126">
        <v>8.5</v>
      </c>
      <c r="I183" s="126">
        <v>5.6000000000000005</v>
      </c>
      <c r="J183" s="126">
        <v>58.199999999999996</v>
      </c>
      <c r="K183" s="126">
        <v>79.900000000000006</v>
      </c>
      <c r="L183" s="126">
        <v>85.8</v>
      </c>
      <c r="T183" s="127"/>
    </row>
    <row r="184" spans="1:20" x14ac:dyDescent="0.25">
      <c r="A184" t="s">
        <v>94</v>
      </c>
      <c r="B184">
        <v>3</v>
      </c>
      <c r="C184" t="s">
        <v>39</v>
      </c>
      <c r="D184" t="s">
        <v>326</v>
      </c>
      <c r="E184" s="58">
        <v>25625</v>
      </c>
      <c r="F184" s="126">
        <v>2.8000000000000003</v>
      </c>
      <c r="G184" s="58">
        <v>24900</v>
      </c>
      <c r="H184" s="126">
        <v>8.4</v>
      </c>
      <c r="I184" s="126">
        <v>8</v>
      </c>
      <c r="J184" s="126">
        <v>60.6</v>
      </c>
      <c r="K184" s="126">
        <v>76.3</v>
      </c>
      <c r="L184" s="126">
        <v>83.6</v>
      </c>
      <c r="T184" s="127"/>
    </row>
    <row r="185" spans="1:20" x14ac:dyDescent="0.25">
      <c r="A185" t="s">
        <v>94</v>
      </c>
      <c r="B185">
        <v>4</v>
      </c>
      <c r="C185" t="s">
        <v>39</v>
      </c>
      <c r="D185" t="s">
        <v>327</v>
      </c>
      <c r="E185" s="58">
        <v>595</v>
      </c>
      <c r="F185" s="126">
        <v>2.5</v>
      </c>
      <c r="G185" s="58">
        <v>580</v>
      </c>
      <c r="H185" s="126">
        <v>8.6000000000000014</v>
      </c>
      <c r="I185" s="126">
        <v>7.8</v>
      </c>
      <c r="J185" s="126">
        <v>68.900000000000006</v>
      </c>
      <c r="K185" s="126">
        <v>80</v>
      </c>
      <c r="L185" s="126">
        <v>83.6</v>
      </c>
      <c r="T185" s="127"/>
    </row>
    <row r="186" spans="1:20" x14ac:dyDescent="0.25">
      <c r="A186" t="s">
        <v>94</v>
      </c>
      <c r="B186">
        <v>5</v>
      </c>
      <c r="C186" t="s">
        <v>39</v>
      </c>
      <c r="D186" t="s">
        <v>328</v>
      </c>
      <c r="E186" s="58">
        <v>1905</v>
      </c>
      <c r="F186" s="126">
        <v>3.6000000000000005</v>
      </c>
      <c r="G186" s="58">
        <v>1835</v>
      </c>
      <c r="H186" s="126">
        <v>10.7</v>
      </c>
      <c r="I186" s="126">
        <v>7.3</v>
      </c>
      <c r="J186" s="126">
        <v>66.900000000000006</v>
      </c>
      <c r="K186" s="126">
        <v>77.900000000000006</v>
      </c>
      <c r="L186" s="126">
        <v>82</v>
      </c>
      <c r="T186" s="127"/>
    </row>
    <row r="187" spans="1:20" x14ac:dyDescent="0.25">
      <c r="A187" t="s">
        <v>94</v>
      </c>
      <c r="B187">
        <v>6</v>
      </c>
      <c r="C187" t="s">
        <v>39</v>
      </c>
      <c r="D187" t="s">
        <v>329</v>
      </c>
      <c r="E187" s="58">
        <v>10975</v>
      </c>
      <c r="F187" s="126">
        <v>2.1</v>
      </c>
      <c r="G187" s="58">
        <v>10745</v>
      </c>
      <c r="H187" s="126">
        <v>8.6000000000000014</v>
      </c>
      <c r="I187" s="126">
        <v>6.6000000000000005</v>
      </c>
      <c r="J187" s="126">
        <v>61.1</v>
      </c>
      <c r="K187" s="126">
        <v>77</v>
      </c>
      <c r="L187" s="126">
        <v>84.8</v>
      </c>
      <c r="T187" s="127"/>
    </row>
    <row r="188" spans="1:20" x14ac:dyDescent="0.25">
      <c r="A188" t="s">
        <v>94</v>
      </c>
      <c r="B188">
        <v>7</v>
      </c>
      <c r="C188" t="s">
        <v>39</v>
      </c>
      <c r="D188" t="s">
        <v>330</v>
      </c>
      <c r="E188" s="58">
        <v>4880</v>
      </c>
      <c r="F188" s="126">
        <v>2.8000000000000003</v>
      </c>
      <c r="G188" s="58">
        <v>4740</v>
      </c>
      <c r="H188" s="126">
        <v>8.4</v>
      </c>
      <c r="I188" s="126">
        <v>6.2</v>
      </c>
      <c r="J188" s="126">
        <v>71.5</v>
      </c>
      <c r="K188" s="126">
        <v>80.800000000000011</v>
      </c>
      <c r="L188" s="126">
        <v>85.3</v>
      </c>
      <c r="T188" s="127"/>
    </row>
    <row r="189" spans="1:20" x14ac:dyDescent="0.25">
      <c r="A189" t="s">
        <v>94</v>
      </c>
      <c r="B189">
        <v>8</v>
      </c>
      <c r="C189" t="s">
        <v>39</v>
      </c>
      <c r="D189" t="s">
        <v>331</v>
      </c>
      <c r="E189" s="58">
        <v>9410</v>
      </c>
      <c r="F189" s="126">
        <v>3.3000000000000003</v>
      </c>
      <c r="G189" s="58">
        <v>9095</v>
      </c>
      <c r="H189" s="126">
        <v>9.9</v>
      </c>
      <c r="I189" s="126">
        <v>9.1999999999999993</v>
      </c>
      <c r="J189" s="126">
        <v>75.2</v>
      </c>
      <c r="K189" s="126">
        <v>79.3</v>
      </c>
      <c r="L189" s="126">
        <v>80.900000000000006</v>
      </c>
      <c r="T189" s="127"/>
    </row>
    <row r="190" spans="1:20" x14ac:dyDescent="0.25">
      <c r="A190" t="s">
        <v>94</v>
      </c>
      <c r="B190">
        <v>9</v>
      </c>
      <c r="C190" t="s">
        <v>39</v>
      </c>
      <c r="D190" t="s">
        <v>332</v>
      </c>
      <c r="E190" s="58">
        <v>12345</v>
      </c>
      <c r="F190" s="126">
        <v>3.1</v>
      </c>
      <c r="G190" s="58">
        <v>11960</v>
      </c>
      <c r="H190" s="126">
        <v>10.3</v>
      </c>
      <c r="I190" s="126">
        <v>6.8000000000000007</v>
      </c>
      <c r="J190" s="126">
        <v>72</v>
      </c>
      <c r="K190" s="126">
        <v>79.5</v>
      </c>
      <c r="L190" s="126">
        <v>83</v>
      </c>
      <c r="T190" s="127"/>
    </row>
    <row r="191" spans="1:20" x14ac:dyDescent="0.25">
      <c r="A191" t="s">
        <v>94</v>
      </c>
      <c r="B191" t="s">
        <v>28</v>
      </c>
      <c r="C191" t="s">
        <v>39</v>
      </c>
      <c r="D191" t="s">
        <v>333</v>
      </c>
      <c r="E191" s="58">
        <v>7280</v>
      </c>
      <c r="F191" s="126">
        <v>3.6999999999999997</v>
      </c>
      <c r="G191" s="58">
        <v>7010</v>
      </c>
      <c r="H191" s="126">
        <v>9.7000000000000011</v>
      </c>
      <c r="I191" s="126">
        <v>6.1</v>
      </c>
      <c r="J191" s="126">
        <v>65.3</v>
      </c>
      <c r="K191" s="126">
        <v>78.400000000000006</v>
      </c>
      <c r="L191" s="126">
        <v>84.2</v>
      </c>
      <c r="T191" s="127"/>
    </row>
    <row r="192" spans="1:20" x14ac:dyDescent="0.25">
      <c r="A192" t="s">
        <v>94</v>
      </c>
      <c r="B192" t="s">
        <v>29</v>
      </c>
      <c r="C192" t="s">
        <v>39</v>
      </c>
      <c r="D192" t="s">
        <v>334</v>
      </c>
      <c r="E192" s="58">
        <v>22305</v>
      </c>
      <c r="F192" s="126">
        <v>3.9</v>
      </c>
      <c r="G192" s="58">
        <v>21435</v>
      </c>
      <c r="H192" s="126">
        <v>9.1999999999999993</v>
      </c>
      <c r="I192" s="126">
        <v>8.7000000000000011</v>
      </c>
      <c r="J192" s="126">
        <v>67.5</v>
      </c>
      <c r="K192" s="126">
        <v>78.5</v>
      </c>
      <c r="L192" s="126">
        <v>82.100000000000009</v>
      </c>
      <c r="T192" s="127"/>
    </row>
    <row r="193" spans="1:20" x14ac:dyDescent="0.25">
      <c r="A193" t="s">
        <v>94</v>
      </c>
      <c r="B193" t="s">
        <v>30</v>
      </c>
      <c r="C193" t="s">
        <v>39</v>
      </c>
      <c r="D193" t="s">
        <v>335</v>
      </c>
      <c r="E193" s="58">
        <v>11510</v>
      </c>
      <c r="F193" s="126">
        <v>3.3000000000000003</v>
      </c>
      <c r="G193" s="58">
        <v>11130</v>
      </c>
      <c r="H193" s="126">
        <v>9.7000000000000011</v>
      </c>
      <c r="I193" s="126">
        <v>9.6</v>
      </c>
      <c r="J193" s="126">
        <v>71.099999999999994</v>
      </c>
      <c r="K193" s="126">
        <v>77.900000000000006</v>
      </c>
      <c r="L193" s="126">
        <v>80.7</v>
      </c>
      <c r="T193" s="127"/>
    </row>
    <row r="194" spans="1:20" x14ac:dyDescent="0.25">
      <c r="A194" t="s">
        <v>94</v>
      </c>
      <c r="B194" t="s">
        <v>31</v>
      </c>
      <c r="C194" t="s">
        <v>39</v>
      </c>
      <c r="D194" t="s">
        <v>336</v>
      </c>
      <c r="E194" s="58">
        <v>29325</v>
      </c>
      <c r="F194" s="126">
        <v>4.3000000000000007</v>
      </c>
      <c r="G194" s="58">
        <v>28080</v>
      </c>
      <c r="H194" s="126">
        <v>10.9</v>
      </c>
      <c r="I194" s="126">
        <v>8.9</v>
      </c>
      <c r="J194" s="126">
        <v>75.099999999999994</v>
      </c>
      <c r="K194" s="126">
        <v>78.8</v>
      </c>
      <c r="L194" s="126">
        <v>80.2</v>
      </c>
      <c r="T194" s="127"/>
    </row>
    <row r="195" spans="1:20" x14ac:dyDescent="0.25">
      <c r="A195" t="s">
        <v>94</v>
      </c>
      <c r="B195" t="s">
        <v>32</v>
      </c>
      <c r="C195" t="s">
        <v>39</v>
      </c>
      <c r="D195" t="s">
        <v>337</v>
      </c>
      <c r="E195" s="58">
        <v>8355</v>
      </c>
      <c r="F195" s="126">
        <v>3.5000000000000004</v>
      </c>
      <c r="G195" s="58">
        <v>8060</v>
      </c>
      <c r="H195" s="126">
        <v>8.7999999999999989</v>
      </c>
      <c r="I195" s="126">
        <v>10.6</v>
      </c>
      <c r="J195" s="126">
        <v>74.900000000000006</v>
      </c>
      <c r="K195" s="126">
        <v>78.900000000000006</v>
      </c>
      <c r="L195" s="126">
        <v>80.600000000000009</v>
      </c>
      <c r="T195" s="127"/>
    </row>
    <row r="196" spans="1:20" x14ac:dyDescent="0.25">
      <c r="A196" t="s">
        <v>94</v>
      </c>
      <c r="B196" t="s">
        <v>27</v>
      </c>
      <c r="C196" t="s">
        <v>39</v>
      </c>
      <c r="D196" t="s">
        <v>338</v>
      </c>
      <c r="E196" s="58">
        <v>17075</v>
      </c>
      <c r="F196" s="126">
        <v>2.9000000000000004</v>
      </c>
      <c r="G196" s="58">
        <v>16585</v>
      </c>
      <c r="H196" s="126">
        <v>11.1</v>
      </c>
      <c r="I196" s="126">
        <v>8.9</v>
      </c>
      <c r="J196" s="126">
        <v>65.100000000000009</v>
      </c>
      <c r="K196" s="126">
        <v>75.5</v>
      </c>
      <c r="L196" s="126">
        <v>80</v>
      </c>
      <c r="T196" s="127"/>
    </row>
    <row r="197" spans="1:20" x14ac:dyDescent="0.25">
      <c r="A197" t="s">
        <v>94</v>
      </c>
      <c r="B197" t="s">
        <v>33</v>
      </c>
      <c r="C197" t="s">
        <v>39</v>
      </c>
      <c r="D197" t="s">
        <v>339</v>
      </c>
      <c r="E197" s="58">
        <v>13610</v>
      </c>
      <c r="F197" s="126">
        <v>3.2</v>
      </c>
      <c r="G197" s="58">
        <v>13180</v>
      </c>
      <c r="H197" s="126">
        <v>10.200000000000001</v>
      </c>
      <c r="I197" s="126">
        <v>8.7000000000000011</v>
      </c>
      <c r="J197" s="126">
        <v>64.900000000000006</v>
      </c>
      <c r="K197" s="126">
        <v>76.099999999999994</v>
      </c>
      <c r="L197" s="126">
        <v>81.100000000000009</v>
      </c>
      <c r="T197" s="127"/>
    </row>
    <row r="198" spans="1:20" x14ac:dyDescent="0.25">
      <c r="A198" t="s">
        <v>94</v>
      </c>
      <c r="B198" t="s">
        <v>34</v>
      </c>
      <c r="C198" t="s">
        <v>39</v>
      </c>
      <c r="D198" t="s">
        <v>340</v>
      </c>
      <c r="E198" s="58">
        <v>30405</v>
      </c>
      <c r="F198" s="126">
        <v>3.5000000000000004</v>
      </c>
      <c r="G198" s="58">
        <v>29335</v>
      </c>
      <c r="H198" s="126">
        <v>9.3000000000000007</v>
      </c>
      <c r="I198" s="126">
        <v>10</v>
      </c>
      <c r="J198" s="126">
        <v>73.400000000000006</v>
      </c>
      <c r="K198" s="126">
        <v>78.7</v>
      </c>
      <c r="L198" s="126">
        <v>80.7</v>
      </c>
      <c r="T198" s="127"/>
    </row>
    <row r="199" spans="1:20" x14ac:dyDescent="0.25">
      <c r="A199" t="s">
        <v>94</v>
      </c>
      <c r="B199" t="s">
        <v>35</v>
      </c>
      <c r="C199" t="s">
        <v>39</v>
      </c>
      <c r="D199" t="s">
        <v>341</v>
      </c>
      <c r="E199" s="58">
        <v>13615</v>
      </c>
      <c r="F199" s="126">
        <v>4.1000000000000005</v>
      </c>
      <c r="G199" s="58">
        <v>13055</v>
      </c>
      <c r="H199" s="126">
        <v>9.3000000000000007</v>
      </c>
      <c r="I199" s="126">
        <v>6.8000000000000007</v>
      </c>
      <c r="J199" s="126">
        <v>75.400000000000006</v>
      </c>
      <c r="K199" s="126">
        <v>81.900000000000006</v>
      </c>
      <c r="L199" s="126">
        <v>83.899999999999991</v>
      </c>
      <c r="T199" s="127"/>
    </row>
    <row r="200" spans="1:20" x14ac:dyDescent="0.25">
      <c r="A200" t="s">
        <v>94</v>
      </c>
      <c r="B200" t="s">
        <v>36</v>
      </c>
      <c r="C200" t="s">
        <v>39</v>
      </c>
      <c r="D200" t="s">
        <v>342</v>
      </c>
      <c r="E200" s="58">
        <v>4300</v>
      </c>
      <c r="F200" s="126">
        <v>5</v>
      </c>
      <c r="G200" s="58">
        <v>4085</v>
      </c>
      <c r="H200" s="126">
        <v>13.8</v>
      </c>
      <c r="I200" s="126">
        <v>7.2000000000000011</v>
      </c>
      <c r="J200" s="126">
        <v>63.1</v>
      </c>
      <c r="K200" s="126">
        <v>74.400000000000006</v>
      </c>
      <c r="L200" s="126">
        <v>79</v>
      </c>
      <c r="T200" s="127"/>
    </row>
    <row r="201" spans="1:20" x14ac:dyDescent="0.25">
      <c r="A201" t="s">
        <v>94</v>
      </c>
      <c r="B201" t="s">
        <v>37</v>
      </c>
      <c r="C201" t="s">
        <v>39</v>
      </c>
      <c r="D201" t="s">
        <v>343</v>
      </c>
      <c r="E201" s="58">
        <v>4580</v>
      </c>
      <c r="F201" s="126">
        <v>3.4000000000000004</v>
      </c>
      <c r="G201" s="58">
        <v>4425</v>
      </c>
      <c r="H201" s="126">
        <v>10.100000000000001</v>
      </c>
      <c r="I201" s="126">
        <v>7.5</v>
      </c>
      <c r="J201" s="126">
        <v>76.099999999999994</v>
      </c>
      <c r="K201" s="126">
        <v>80.2</v>
      </c>
      <c r="L201" s="126">
        <v>82.4</v>
      </c>
      <c r="T201" s="127"/>
    </row>
    <row r="202" spans="1:20" x14ac:dyDescent="0.25">
      <c r="A202" t="s">
        <v>26</v>
      </c>
      <c r="B202">
        <v>1</v>
      </c>
      <c r="C202" t="s">
        <v>39</v>
      </c>
      <c r="D202" t="s">
        <v>344</v>
      </c>
      <c r="E202" s="58">
        <v>6675</v>
      </c>
      <c r="F202" s="126">
        <v>2.8000000000000003</v>
      </c>
      <c r="G202" s="58">
        <v>6485</v>
      </c>
      <c r="H202" s="126">
        <v>6.9</v>
      </c>
      <c r="I202" s="126">
        <v>9.8000000000000007</v>
      </c>
      <c r="J202" s="126">
        <v>68</v>
      </c>
      <c r="K202" s="126">
        <v>80.600000000000009</v>
      </c>
      <c r="L202" s="126">
        <v>83.3</v>
      </c>
      <c r="T202" s="127"/>
    </row>
    <row r="203" spans="1:20" x14ac:dyDescent="0.25">
      <c r="A203" t="s">
        <v>26</v>
      </c>
      <c r="B203">
        <v>2</v>
      </c>
      <c r="C203" t="s">
        <v>39</v>
      </c>
      <c r="D203" t="s">
        <v>345</v>
      </c>
      <c r="E203" s="58">
        <v>21890</v>
      </c>
      <c r="F203" s="126">
        <v>5</v>
      </c>
      <c r="G203" s="58">
        <v>20795</v>
      </c>
      <c r="H203" s="126">
        <v>10.9</v>
      </c>
      <c r="I203" s="126">
        <v>5.8000000000000007</v>
      </c>
      <c r="J203" s="126">
        <v>62.5</v>
      </c>
      <c r="K203" s="126">
        <v>79.100000000000009</v>
      </c>
      <c r="L203" s="126">
        <v>83.2</v>
      </c>
      <c r="T203" s="127"/>
    </row>
    <row r="204" spans="1:20" x14ac:dyDescent="0.25">
      <c r="A204" t="s">
        <v>26</v>
      </c>
      <c r="B204">
        <v>3</v>
      </c>
      <c r="C204" t="s">
        <v>39</v>
      </c>
      <c r="D204" t="s">
        <v>346</v>
      </c>
      <c r="E204" s="58">
        <v>23125</v>
      </c>
      <c r="F204" s="126">
        <v>2.2999999999999998</v>
      </c>
      <c r="G204" s="58">
        <v>22595</v>
      </c>
      <c r="H204" s="126">
        <v>10.4</v>
      </c>
      <c r="I204" s="126">
        <v>6.1</v>
      </c>
      <c r="J204" s="126">
        <v>64.3</v>
      </c>
      <c r="K204" s="126">
        <v>78.5</v>
      </c>
      <c r="L204" s="126">
        <v>83.5</v>
      </c>
      <c r="T204" s="127"/>
    </row>
    <row r="205" spans="1:20" x14ac:dyDescent="0.25">
      <c r="A205" t="s">
        <v>26</v>
      </c>
      <c r="B205">
        <v>4</v>
      </c>
      <c r="C205" t="s">
        <v>39</v>
      </c>
      <c r="D205" t="s">
        <v>347</v>
      </c>
      <c r="E205" s="58">
        <v>565</v>
      </c>
      <c r="F205" s="126">
        <v>3.2</v>
      </c>
      <c r="G205" s="58">
        <v>550</v>
      </c>
      <c r="H205" s="126">
        <v>11.5</v>
      </c>
      <c r="I205" s="126">
        <v>5.5</v>
      </c>
      <c r="J205" s="126">
        <v>68.100000000000009</v>
      </c>
      <c r="K205" s="126">
        <v>80.300000000000011</v>
      </c>
      <c r="L205" s="126">
        <v>83.100000000000009</v>
      </c>
      <c r="T205" s="127"/>
    </row>
    <row r="206" spans="1:20" x14ac:dyDescent="0.25">
      <c r="A206" t="s">
        <v>26</v>
      </c>
      <c r="B206">
        <v>5</v>
      </c>
      <c r="C206" t="s">
        <v>39</v>
      </c>
      <c r="D206" t="s">
        <v>348</v>
      </c>
      <c r="E206" s="58">
        <v>1615</v>
      </c>
      <c r="F206" s="126">
        <v>2.8000000000000003</v>
      </c>
      <c r="G206" s="58">
        <v>1565</v>
      </c>
      <c r="H206" s="126">
        <v>11.3</v>
      </c>
      <c r="I206" s="126">
        <v>6.2</v>
      </c>
      <c r="J206" s="126">
        <v>72.099999999999994</v>
      </c>
      <c r="K206" s="126">
        <v>80.300000000000011</v>
      </c>
      <c r="L206" s="126">
        <v>82.5</v>
      </c>
      <c r="T206" s="127"/>
    </row>
    <row r="207" spans="1:20" x14ac:dyDescent="0.25">
      <c r="A207" t="s">
        <v>26</v>
      </c>
      <c r="B207">
        <v>6</v>
      </c>
      <c r="C207" t="s">
        <v>39</v>
      </c>
      <c r="D207" t="s">
        <v>349</v>
      </c>
      <c r="E207" s="58">
        <v>10090</v>
      </c>
      <c r="F207" s="126">
        <v>1.6</v>
      </c>
      <c r="G207" s="58">
        <v>9925</v>
      </c>
      <c r="H207" s="126">
        <v>11.5</v>
      </c>
      <c r="I207" s="126">
        <v>6.3</v>
      </c>
      <c r="J207" s="126">
        <v>66.100000000000009</v>
      </c>
      <c r="K207" s="126">
        <v>77.400000000000006</v>
      </c>
      <c r="L207" s="126">
        <v>82.100000000000009</v>
      </c>
      <c r="T207" s="127"/>
    </row>
    <row r="208" spans="1:20" x14ac:dyDescent="0.25">
      <c r="A208" t="s">
        <v>26</v>
      </c>
      <c r="B208">
        <v>7</v>
      </c>
      <c r="C208" t="s">
        <v>39</v>
      </c>
      <c r="D208" t="s">
        <v>350</v>
      </c>
      <c r="E208" s="58">
        <v>4235</v>
      </c>
      <c r="F208" s="126">
        <v>1.9</v>
      </c>
      <c r="G208" s="58">
        <v>4150</v>
      </c>
      <c r="H208" s="126">
        <v>11</v>
      </c>
      <c r="I208" s="126">
        <v>7.1000000000000005</v>
      </c>
      <c r="J208" s="126">
        <v>70.899999999999991</v>
      </c>
      <c r="K208" s="126">
        <v>78.900000000000006</v>
      </c>
      <c r="L208" s="126">
        <v>81.900000000000006</v>
      </c>
      <c r="T208" s="127"/>
    </row>
    <row r="209" spans="1:20" x14ac:dyDescent="0.25">
      <c r="A209" t="s">
        <v>26</v>
      </c>
      <c r="B209">
        <v>8</v>
      </c>
      <c r="C209" t="s">
        <v>39</v>
      </c>
      <c r="D209" t="s">
        <v>351</v>
      </c>
      <c r="E209" s="58">
        <v>9690</v>
      </c>
      <c r="F209" s="126">
        <v>2.8000000000000003</v>
      </c>
      <c r="G209" s="58">
        <v>9420</v>
      </c>
      <c r="H209" s="126">
        <v>13.4</v>
      </c>
      <c r="I209" s="126">
        <v>8</v>
      </c>
      <c r="J209" s="126">
        <v>74.5</v>
      </c>
      <c r="K209" s="126">
        <v>77.3</v>
      </c>
      <c r="L209" s="126">
        <v>78.5</v>
      </c>
      <c r="T209" s="127"/>
    </row>
    <row r="210" spans="1:20" x14ac:dyDescent="0.25">
      <c r="A210" t="s">
        <v>26</v>
      </c>
      <c r="B210">
        <v>9</v>
      </c>
      <c r="C210" t="s">
        <v>39</v>
      </c>
      <c r="D210" t="s">
        <v>352</v>
      </c>
      <c r="E210" s="58">
        <v>11445</v>
      </c>
      <c r="F210" s="126">
        <v>2.7</v>
      </c>
      <c r="G210" s="58">
        <v>11135</v>
      </c>
      <c r="H210" s="126">
        <v>13.200000000000001</v>
      </c>
      <c r="I210" s="126">
        <v>6.1</v>
      </c>
      <c r="J210" s="126">
        <v>71.8</v>
      </c>
      <c r="K210" s="126">
        <v>78.400000000000006</v>
      </c>
      <c r="L210" s="126">
        <v>80.7</v>
      </c>
      <c r="T210" s="127"/>
    </row>
    <row r="211" spans="1:20" x14ac:dyDescent="0.25">
      <c r="A211" t="s">
        <v>26</v>
      </c>
      <c r="B211" t="s">
        <v>28</v>
      </c>
      <c r="C211" t="s">
        <v>39</v>
      </c>
      <c r="D211" t="s">
        <v>353</v>
      </c>
      <c r="E211" s="58">
        <v>6010</v>
      </c>
      <c r="F211" s="126">
        <v>2.8000000000000003</v>
      </c>
      <c r="G211" s="58">
        <v>5840</v>
      </c>
      <c r="H211" s="126">
        <v>12.6</v>
      </c>
      <c r="I211" s="126">
        <v>5</v>
      </c>
      <c r="J211" s="126">
        <v>71.7</v>
      </c>
      <c r="K211" s="126">
        <v>80.400000000000006</v>
      </c>
      <c r="L211" s="126">
        <v>82.4</v>
      </c>
      <c r="T211" s="127"/>
    </row>
    <row r="212" spans="1:20" x14ac:dyDescent="0.25">
      <c r="A212" t="s">
        <v>26</v>
      </c>
      <c r="B212" t="s">
        <v>29</v>
      </c>
      <c r="C212" t="s">
        <v>39</v>
      </c>
      <c r="D212" t="s">
        <v>354</v>
      </c>
      <c r="E212" s="58">
        <v>20385</v>
      </c>
      <c r="F212" s="126">
        <v>2.6</v>
      </c>
      <c r="G212" s="58">
        <v>19860</v>
      </c>
      <c r="H212" s="126">
        <v>11.200000000000001</v>
      </c>
      <c r="I212" s="126">
        <v>7.1000000000000005</v>
      </c>
      <c r="J212" s="126">
        <v>68.900000000000006</v>
      </c>
      <c r="K212" s="126">
        <v>78.8</v>
      </c>
      <c r="L212" s="126">
        <v>81.7</v>
      </c>
      <c r="T212" s="127"/>
    </row>
    <row r="213" spans="1:20" x14ac:dyDescent="0.25">
      <c r="A213" t="s">
        <v>26</v>
      </c>
      <c r="B213" t="s">
        <v>30</v>
      </c>
      <c r="C213" t="s">
        <v>39</v>
      </c>
      <c r="D213" t="s">
        <v>355</v>
      </c>
      <c r="E213" s="58">
        <v>10430</v>
      </c>
      <c r="F213" s="126">
        <v>2.8000000000000003</v>
      </c>
      <c r="G213" s="58">
        <v>10140</v>
      </c>
      <c r="H213" s="126">
        <v>11.700000000000001</v>
      </c>
      <c r="I213" s="126">
        <v>7.8</v>
      </c>
      <c r="J213" s="126">
        <v>73.7</v>
      </c>
      <c r="K213" s="126">
        <v>78.600000000000009</v>
      </c>
      <c r="L213" s="126">
        <v>80.600000000000009</v>
      </c>
      <c r="T213" s="127"/>
    </row>
    <row r="214" spans="1:20" x14ac:dyDescent="0.25">
      <c r="A214" t="s">
        <v>26</v>
      </c>
      <c r="B214" t="s">
        <v>31</v>
      </c>
      <c r="C214" t="s">
        <v>39</v>
      </c>
      <c r="D214" t="s">
        <v>356</v>
      </c>
      <c r="E214" s="58">
        <v>26530</v>
      </c>
      <c r="F214" s="126">
        <v>3.8</v>
      </c>
      <c r="G214" s="58">
        <v>25515</v>
      </c>
      <c r="H214" s="126">
        <v>13.100000000000001</v>
      </c>
      <c r="I214" s="126">
        <v>7.8</v>
      </c>
      <c r="J214" s="126">
        <v>75.3</v>
      </c>
      <c r="K214" s="126">
        <v>78.3</v>
      </c>
      <c r="L214" s="126">
        <v>79.100000000000009</v>
      </c>
      <c r="T214" s="127"/>
    </row>
    <row r="215" spans="1:20" x14ac:dyDescent="0.25">
      <c r="A215" t="s">
        <v>26</v>
      </c>
      <c r="B215" t="s">
        <v>32</v>
      </c>
      <c r="C215" t="s">
        <v>39</v>
      </c>
      <c r="D215" t="s">
        <v>357</v>
      </c>
      <c r="E215" s="58">
        <v>7455</v>
      </c>
      <c r="F215" s="126">
        <v>2</v>
      </c>
      <c r="G215" s="58">
        <v>7305</v>
      </c>
      <c r="H215" s="126">
        <v>10.4</v>
      </c>
      <c r="I215" s="126">
        <v>8.2000000000000011</v>
      </c>
      <c r="J215" s="126">
        <v>76.7</v>
      </c>
      <c r="K215" s="126">
        <v>80.2</v>
      </c>
      <c r="L215" s="126">
        <v>81.400000000000006</v>
      </c>
      <c r="T215" s="127"/>
    </row>
    <row r="216" spans="1:20" x14ac:dyDescent="0.25">
      <c r="A216" t="s">
        <v>26</v>
      </c>
      <c r="B216" t="s">
        <v>27</v>
      </c>
      <c r="C216" t="s">
        <v>39</v>
      </c>
      <c r="D216" t="s">
        <v>358</v>
      </c>
      <c r="E216" s="58">
        <v>15990</v>
      </c>
      <c r="F216" s="126">
        <v>2.5</v>
      </c>
      <c r="G216" s="58">
        <v>15590</v>
      </c>
      <c r="H216" s="126">
        <v>13.3</v>
      </c>
      <c r="I216" s="126">
        <v>7.0000000000000009</v>
      </c>
      <c r="J216" s="126">
        <v>69</v>
      </c>
      <c r="K216" s="126">
        <v>77.100000000000009</v>
      </c>
      <c r="L216" s="126">
        <v>79.800000000000011</v>
      </c>
      <c r="T216" s="127"/>
    </row>
    <row r="217" spans="1:20" x14ac:dyDescent="0.25">
      <c r="A217" t="s">
        <v>26</v>
      </c>
      <c r="B217" t="s">
        <v>33</v>
      </c>
      <c r="C217" t="s">
        <v>39</v>
      </c>
      <c r="D217" t="s">
        <v>359</v>
      </c>
      <c r="E217" s="58">
        <v>12960</v>
      </c>
      <c r="F217" s="126">
        <v>2.1</v>
      </c>
      <c r="G217" s="58">
        <v>12695</v>
      </c>
      <c r="H217" s="126">
        <v>12.1</v>
      </c>
      <c r="I217" s="126">
        <v>7.3999999999999995</v>
      </c>
      <c r="J217" s="126">
        <v>68.2</v>
      </c>
      <c r="K217" s="126">
        <v>77</v>
      </c>
      <c r="L217" s="126">
        <v>80.5</v>
      </c>
      <c r="T217" s="127"/>
    </row>
    <row r="218" spans="1:20" x14ac:dyDescent="0.25">
      <c r="A218" t="s">
        <v>26</v>
      </c>
      <c r="B218" t="s">
        <v>34</v>
      </c>
      <c r="C218" t="s">
        <v>39</v>
      </c>
      <c r="D218" t="s">
        <v>360</v>
      </c>
      <c r="E218" s="58">
        <v>27370</v>
      </c>
      <c r="F218" s="126">
        <v>2.5</v>
      </c>
      <c r="G218" s="58">
        <v>26685</v>
      </c>
      <c r="H218" s="126">
        <v>11.200000000000001</v>
      </c>
      <c r="I218" s="126">
        <v>8.1</v>
      </c>
      <c r="J218" s="126">
        <v>75.099999999999994</v>
      </c>
      <c r="K218" s="126">
        <v>79.400000000000006</v>
      </c>
      <c r="L218" s="126">
        <v>80.7</v>
      </c>
      <c r="T218" s="127"/>
    </row>
    <row r="219" spans="1:20" x14ac:dyDescent="0.25">
      <c r="A219" t="s">
        <v>26</v>
      </c>
      <c r="B219" t="s">
        <v>35</v>
      </c>
      <c r="C219" t="s">
        <v>39</v>
      </c>
      <c r="D219" t="s">
        <v>361</v>
      </c>
      <c r="E219" s="58">
        <v>12015</v>
      </c>
      <c r="F219" s="126">
        <v>3.8</v>
      </c>
      <c r="G219" s="58">
        <v>11560</v>
      </c>
      <c r="H219" s="126">
        <v>11.700000000000001</v>
      </c>
      <c r="I219" s="126">
        <v>5.9</v>
      </c>
      <c r="J219" s="126">
        <v>75.599999999999994</v>
      </c>
      <c r="K219" s="126">
        <v>81.100000000000009</v>
      </c>
      <c r="L219" s="126">
        <v>82.5</v>
      </c>
      <c r="T219" s="127"/>
    </row>
    <row r="220" spans="1:20" x14ac:dyDescent="0.25">
      <c r="A220" t="s">
        <v>26</v>
      </c>
      <c r="B220" t="s">
        <v>36</v>
      </c>
      <c r="C220" t="s">
        <v>39</v>
      </c>
      <c r="D220" t="s">
        <v>362</v>
      </c>
      <c r="E220" s="58">
        <v>4370</v>
      </c>
      <c r="F220" s="126">
        <v>5.2</v>
      </c>
      <c r="G220" s="58">
        <v>4145</v>
      </c>
      <c r="H220" s="126">
        <v>15.8</v>
      </c>
      <c r="I220" s="126">
        <v>7.0000000000000009</v>
      </c>
      <c r="J220" s="126">
        <v>64.7</v>
      </c>
      <c r="K220" s="126">
        <v>74</v>
      </c>
      <c r="L220" s="126">
        <v>77.100000000000009</v>
      </c>
      <c r="T220" s="127"/>
    </row>
    <row r="221" spans="1:20" x14ac:dyDescent="0.25">
      <c r="A221" t="s">
        <v>26</v>
      </c>
      <c r="B221" t="s">
        <v>37</v>
      </c>
      <c r="C221" t="s">
        <v>39</v>
      </c>
      <c r="D221" t="s">
        <v>363</v>
      </c>
      <c r="E221" s="58">
        <v>3790</v>
      </c>
      <c r="F221" s="126">
        <v>2.5</v>
      </c>
      <c r="G221" s="58">
        <v>3695</v>
      </c>
      <c r="H221" s="126">
        <v>13.100000000000001</v>
      </c>
      <c r="I221" s="126">
        <v>6.7</v>
      </c>
      <c r="J221" s="126">
        <v>74.900000000000006</v>
      </c>
      <c r="K221" s="126">
        <v>78.400000000000006</v>
      </c>
      <c r="L221" s="126">
        <v>80.2</v>
      </c>
      <c r="T221" s="127"/>
    </row>
    <row r="222" spans="1:20" x14ac:dyDescent="0.25">
      <c r="A222" t="s">
        <v>100</v>
      </c>
      <c r="B222">
        <v>1</v>
      </c>
      <c r="C222" t="s">
        <v>39</v>
      </c>
      <c r="D222" t="s">
        <v>364</v>
      </c>
      <c r="E222" s="58">
        <v>5060</v>
      </c>
      <c r="F222" s="126">
        <v>6.2</v>
      </c>
      <c r="G222" s="58">
        <v>4745</v>
      </c>
      <c r="H222" s="126">
        <v>13.100000000000001</v>
      </c>
      <c r="I222" s="126">
        <v>5.5</v>
      </c>
      <c r="J222" s="126">
        <v>57.9</v>
      </c>
      <c r="K222" s="126">
        <v>77.5</v>
      </c>
      <c r="L222" s="126">
        <v>81.400000000000006</v>
      </c>
      <c r="T222" s="127"/>
    </row>
    <row r="223" spans="1:20" x14ac:dyDescent="0.25">
      <c r="A223" t="s">
        <v>100</v>
      </c>
      <c r="B223">
        <v>2</v>
      </c>
      <c r="C223" t="s">
        <v>39</v>
      </c>
      <c r="D223" t="s">
        <v>365</v>
      </c>
      <c r="E223" s="58">
        <v>18160</v>
      </c>
      <c r="F223" s="126">
        <v>9.6</v>
      </c>
      <c r="G223" s="58">
        <v>16415</v>
      </c>
      <c r="H223" s="126">
        <v>15.2</v>
      </c>
      <c r="I223" s="126">
        <v>4.9000000000000004</v>
      </c>
      <c r="J223" s="126">
        <v>66.8</v>
      </c>
      <c r="K223" s="126">
        <v>77.600000000000009</v>
      </c>
      <c r="L223" s="126">
        <v>79.900000000000006</v>
      </c>
      <c r="T223" s="127"/>
    </row>
    <row r="224" spans="1:20" x14ac:dyDescent="0.25">
      <c r="A224" t="s">
        <v>100</v>
      </c>
      <c r="B224">
        <v>3</v>
      </c>
      <c r="C224" t="s">
        <v>39</v>
      </c>
      <c r="D224" t="s">
        <v>366</v>
      </c>
      <c r="E224" s="58">
        <v>19635</v>
      </c>
      <c r="F224" s="126">
        <v>5.1000000000000005</v>
      </c>
      <c r="G224" s="58">
        <v>18640</v>
      </c>
      <c r="H224" s="126">
        <v>15.5</v>
      </c>
      <c r="I224" s="126">
        <v>5.4</v>
      </c>
      <c r="J224" s="126">
        <v>71.099999999999994</v>
      </c>
      <c r="K224" s="126">
        <v>77.400000000000006</v>
      </c>
      <c r="L224" s="126">
        <v>79.100000000000009</v>
      </c>
      <c r="T224" s="127"/>
    </row>
    <row r="225" spans="1:20" x14ac:dyDescent="0.25">
      <c r="A225" t="s">
        <v>100</v>
      </c>
      <c r="B225">
        <v>4</v>
      </c>
      <c r="C225" t="s">
        <v>39</v>
      </c>
      <c r="D225" t="s">
        <v>367</v>
      </c>
      <c r="E225" s="58">
        <v>420</v>
      </c>
      <c r="F225" s="126">
        <v>10.7</v>
      </c>
      <c r="G225" s="58">
        <v>375</v>
      </c>
      <c r="H225" s="126">
        <v>17.899999999999999</v>
      </c>
      <c r="I225" s="126">
        <v>4.5</v>
      </c>
      <c r="J225" s="126">
        <v>64.7</v>
      </c>
      <c r="K225" s="126">
        <v>75.7</v>
      </c>
      <c r="L225" s="126">
        <v>77.5</v>
      </c>
      <c r="T225" s="127"/>
    </row>
    <row r="226" spans="1:20" x14ac:dyDescent="0.25">
      <c r="A226" t="s">
        <v>100</v>
      </c>
      <c r="B226">
        <v>5</v>
      </c>
      <c r="C226" t="s">
        <v>39</v>
      </c>
      <c r="D226" t="s">
        <v>368</v>
      </c>
      <c r="E226" s="58">
        <v>1805</v>
      </c>
      <c r="F226" s="126">
        <v>7.2000000000000011</v>
      </c>
      <c r="G226" s="58">
        <v>1675</v>
      </c>
      <c r="H226" s="126">
        <v>15.7</v>
      </c>
      <c r="I226" s="126">
        <v>4.9000000000000004</v>
      </c>
      <c r="J226" s="126">
        <v>74</v>
      </c>
      <c r="K226" s="126">
        <v>78.2</v>
      </c>
      <c r="L226" s="126">
        <v>79.400000000000006</v>
      </c>
      <c r="T226" s="127"/>
    </row>
    <row r="227" spans="1:20" x14ac:dyDescent="0.25">
      <c r="A227" t="s">
        <v>100</v>
      </c>
      <c r="B227">
        <v>6</v>
      </c>
      <c r="C227" t="s">
        <v>39</v>
      </c>
      <c r="D227" t="s">
        <v>369</v>
      </c>
      <c r="E227" s="58">
        <v>9195</v>
      </c>
      <c r="F227" s="126">
        <v>3.9</v>
      </c>
      <c r="G227" s="58">
        <v>8830</v>
      </c>
      <c r="H227" s="126">
        <v>16.8</v>
      </c>
      <c r="I227" s="126">
        <v>5</v>
      </c>
      <c r="J227" s="126">
        <v>72.7</v>
      </c>
      <c r="K227" s="126">
        <v>77</v>
      </c>
      <c r="L227" s="126">
        <v>78.2</v>
      </c>
      <c r="T227" s="127"/>
    </row>
    <row r="228" spans="1:20" x14ac:dyDescent="0.25">
      <c r="A228" t="s">
        <v>100</v>
      </c>
      <c r="B228">
        <v>7</v>
      </c>
      <c r="C228" t="s">
        <v>39</v>
      </c>
      <c r="D228" t="s">
        <v>370</v>
      </c>
      <c r="E228" s="58">
        <v>4130</v>
      </c>
      <c r="F228" s="126">
        <v>3.9</v>
      </c>
      <c r="G228" s="58">
        <v>3970</v>
      </c>
      <c r="H228" s="126">
        <v>16</v>
      </c>
      <c r="I228" s="126">
        <v>5.2</v>
      </c>
      <c r="J228" s="126">
        <v>74.099999999999994</v>
      </c>
      <c r="K228" s="126">
        <v>77.5</v>
      </c>
      <c r="L228" s="126">
        <v>78.8</v>
      </c>
      <c r="T228" s="127"/>
    </row>
    <row r="229" spans="1:20" x14ac:dyDescent="0.25">
      <c r="A229" t="s">
        <v>100</v>
      </c>
      <c r="B229">
        <v>8</v>
      </c>
      <c r="C229" t="s">
        <v>39</v>
      </c>
      <c r="D229" t="s">
        <v>371</v>
      </c>
      <c r="E229" s="58">
        <v>14535</v>
      </c>
      <c r="F229" s="126">
        <v>4.3000000000000007</v>
      </c>
      <c r="G229" s="58">
        <v>13905</v>
      </c>
      <c r="H229" s="126">
        <v>16.8</v>
      </c>
      <c r="I229" s="126">
        <v>6.6000000000000005</v>
      </c>
      <c r="J229" s="126">
        <v>73.900000000000006</v>
      </c>
      <c r="K229" s="126">
        <v>76</v>
      </c>
      <c r="L229" s="126">
        <v>76.599999999999994</v>
      </c>
      <c r="T229" s="127"/>
    </row>
    <row r="230" spans="1:20" x14ac:dyDescent="0.25">
      <c r="A230" t="s">
        <v>100</v>
      </c>
      <c r="B230">
        <v>9</v>
      </c>
      <c r="C230" t="s">
        <v>39</v>
      </c>
      <c r="D230" t="s">
        <v>372</v>
      </c>
      <c r="E230" s="58">
        <v>11740</v>
      </c>
      <c r="F230" s="126">
        <v>4.5</v>
      </c>
      <c r="G230" s="58">
        <v>11215</v>
      </c>
      <c r="H230" s="126">
        <v>16.900000000000002</v>
      </c>
      <c r="I230" s="126">
        <v>4.5999999999999996</v>
      </c>
      <c r="J230" s="126">
        <v>74.3</v>
      </c>
      <c r="K230" s="126">
        <v>77.5</v>
      </c>
      <c r="L230" s="126">
        <v>78.5</v>
      </c>
      <c r="T230" s="127"/>
    </row>
    <row r="231" spans="1:20" x14ac:dyDescent="0.25">
      <c r="A231" t="s">
        <v>100</v>
      </c>
      <c r="B231" t="s">
        <v>28</v>
      </c>
      <c r="C231" t="s">
        <v>39</v>
      </c>
      <c r="D231" t="s">
        <v>373</v>
      </c>
      <c r="E231" s="58">
        <v>4245</v>
      </c>
      <c r="F231" s="126">
        <v>5.5</v>
      </c>
      <c r="G231" s="58">
        <v>4015</v>
      </c>
      <c r="H231" s="126">
        <v>15.6</v>
      </c>
      <c r="I231" s="126">
        <v>5.8000000000000007</v>
      </c>
      <c r="J231" s="126">
        <v>75</v>
      </c>
      <c r="K231" s="126">
        <v>77.900000000000006</v>
      </c>
      <c r="L231" s="126">
        <v>78.600000000000009</v>
      </c>
      <c r="T231" s="127"/>
    </row>
    <row r="232" spans="1:20" x14ac:dyDescent="0.25">
      <c r="A232" t="s">
        <v>100</v>
      </c>
      <c r="B232" t="s">
        <v>29</v>
      </c>
      <c r="C232" t="s">
        <v>39</v>
      </c>
      <c r="D232" t="s">
        <v>374</v>
      </c>
      <c r="E232" s="58">
        <v>16140</v>
      </c>
      <c r="F232" s="126">
        <v>6.2</v>
      </c>
      <c r="G232" s="58">
        <v>15140</v>
      </c>
      <c r="H232" s="126">
        <v>15.4</v>
      </c>
      <c r="I232" s="126">
        <v>6.4</v>
      </c>
      <c r="J232" s="126">
        <v>71.8</v>
      </c>
      <c r="K232" s="126">
        <v>76.900000000000006</v>
      </c>
      <c r="L232" s="126">
        <v>78.2</v>
      </c>
      <c r="T232" s="127"/>
    </row>
    <row r="233" spans="1:20" x14ac:dyDescent="0.25">
      <c r="A233" t="s">
        <v>100</v>
      </c>
      <c r="B233" t="s">
        <v>30</v>
      </c>
      <c r="C233" t="s">
        <v>39</v>
      </c>
      <c r="D233" t="s">
        <v>375</v>
      </c>
      <c r="E233" s="58">
        <v>9110</v>
      </c>
      <c r="F233" s="126">
        <v>6.2</v>
      </c>
      <c r="G233" s="58">
        <v>8550</v>
      </c>
      <c r="H233" s="126">
        <v>15.299999999999999</v>
      </c>
      <c r="I233" s="126">
        <v>6.7</v>
      </c>
      <c r="J233" s="126">
        <v>74.5</v>
      </c>
      <c r="K233" s="126">
        <v>77.2</v>
      </c>
      <c r="L233" s="126">
        <v>78</v>
      </c>
      <c r="T233" s="127"/>
    </row>
    <row r="234" spans="1:20" x14ac:dyDescent="0.25">
      <c r="A234" t="s">
        <v>100</v>
      </c>
      <c r="B234" t="s">
        <v>31</v>
      </c>
      <c r="C234" t="s">
        <v>39</v>
      </c>
      <c r="D234" t="s">
        <v>376</v>
      </c>
      <c r="E234" s="58">
        <v>25860</v>
      </c>
      <c r="F234" s="126">
        <v>6.5</v>
      </c>
      <c r="G234" s="58">
        <v>24180</v>
      </c>
      <c r="H234" s="126">
        <v>15.9</v>
      </c>
      <c r="I234" s="126">
        <v>5.8000000000000007</v>
      </c>
      <c r="J234" s="126">
        <v>75.900000000000006</v>
      </c>
      <c r="K234" s="126">
        <v>77.7</v>
      </c>
      <c r="L234" s="126">
        <v>78.3</v>
      </c>
      <c r="T234" s="127"/>
    </row>
    <row r="235" spans="1:20" x14ac:dyDescent="0.25">
      <c r="A235" t="s">
        <v>100</v>
      </c>
      <c r="B235" t="s">
        <v>32</v>
      </c>
      <c r="C235" t="s">
        <v>39</v>
      </c>
      <c r="D235" t="s">
        <v>377</v>
      </c>
      <c r="E235" s="58">
        <v>6210</v>
      </c>
      <c r="F235" s="126">
        <v>4.3999999999999995</v>
      </c>
      <c r="G235" s="58">
        <v>5940</v>
      </c>
      <c r="H235" s="126">
        <v>14.6</v>
      </c>
      <c r="I235" s="126">
        <v>6.4</v>
      </c>
      <c r="J235" s="126">
        <v>75.7</v>
      </c>
      <c r="K235" s="126">
        <v>78.3</v>
      </c>
      <c r="L235" s="126">
        <v>79</v>
      </c>
      <c r="T235" s="127"/>
    </row>
    <row r="236" spans="1:20" x14ac:dyDescent="0.25">
      <c r="A236" t="s">
        <v>100</v>
      </c>
      <c r="B236" t="s">
        <v>27</v>
      </c>
      <c r="C236" t="s">
        <v>39</v>
      </c>
      <c r="D236" t="s">
        <v>378</v>
      </c>
      <c r="E236" s="58">
        <v>15350</v>
      </c>
      <c r="F236" s="126">
        <v>5.7</v>
      </c>
      <c r="G236" s="58">
        <v>14480</v>
      </c>
      <c r="H236" s="126">
        <v>17.899999999999999</v>
      </c>
      <c r="I236" s="126">
        <v>6</v>
      </c>
      <c r="J236" s="126">
        <v>70.8</v>
      </c>
      <c r="K236" s="126">
        <v>74.900000000000006</v>
      </c>
      <c r="L236" s="126">
        <v>76.099999999999994</v>
      </c>
      <c r="T236" s="127"/>
    </row>
    <row r="237" spans="1:20" x14ac:dyDescent="0.25">
      <c r="A237" t="s">
        <v>100</v>
      </c>
      <c r="B237" t="s">
        <v>33</v>
      </c>
      <c r="C237" t="s">
        <v>39</v>
      </c>
      <c r="D237" t="s">
        <v>379</v>
      </c>
      <c r="E237" s="58">
        <v>11790</v>
      </c>
      <c r="F237" s="126">
        <v>4.5999999999999996</v>
      </c>
      <c r="G237" s="58">
        <v>11240</v>
      </c>
      <c r="H237" s="126">
        <v>16.400000000000002</v>
      </c>
      <c r="I237" s="126">
        <v>5.9</v>
      </c>
      <c r="J237" s="126">
        <v>71.3</v>
      </c>
      <c r="K237" s="126">
        <v>76.3</v>
      </c>
      <c r="L237" s="126">
        <v>77.8</v>
      </c>
      <c r="T237" s="127"/>
    </row>
    <row r="238" spans="1:20" x14ac:dyDescent="0.25">
      <c r="A238" t="s">
        <v>100</v>
      </c>
      <c r="B238" t="s">
        <v>34</v>
      </c>
      <c r="C238" t="s">
        <v>39</v>
      </c>
      <c r="D238" t="s">
        <v>380</v>
      </c>
      <c r="E238" s="58">
        <v>22025</v>
      </c>
      <c r="F238" s="126">
        <v>5.3</v>
      </c>
      <c r="G238" s="58">
        <v>20855</v>
      </c>
      <c r="H238" s="126">
        <v>15</v>
      </c>
      <c r="I238" s="126">
        <v>6.4</v>
      </c>
      <c r="J238" s="126">
        <v>75</v>
      </c>
      <c r="K238" s="126">
        <v>77.900000000000006</v>
      </c>
      <c r="L238" s="126">
        <v>78.600000000000009</v>
      </c>
      <c r="T238" s="127"/>
    </row>
    <row r="239" spans="1:20" x14ac:dyDescent="0.25">
      <c r="A239" t="s">
        <v>100</v>
      </c>
      <c r="B239" t="s">
        <v>35</v>
      </c>
      <c r="C239" t="s">
        <v>39</v>
      </c>
      <c r="D239" t="s">
        <v>381</v>
      </c>
      <c r="E239" s="58">
        <v>7115</v>
      </c>
      <c r="F239" s="126">
        <v>6.5</v>
      </c>
      <c r="G239" s="58">
        <v>6655</v>
      </c>
      <c r="H239" s="126">
        <v>15.4</v>
      </c>
      <c r="I239" s="126">
        <v>5.4</v>
      </c>
      <c r="J239" s="126">
        <v>75.2</v>
      </c>
      <c r="K239" s="126">
        <v>78.400000000000006</v>
      </c>
      <c r="L239" s="126">
        <v>79.2</v>
      </c>
      <c r="T239" s="127"/>
    </row>
    <row r="240" spans="1:20" x14ac:dyDescent="0.25">
      <c r="A240" t="s">
        <v>100</v>
      </c>
      <c r="B240" t="s">
        <v>36</v>
      </c>
      <c r="C240" t="s">
        <v>39</v>
      </c>
      <c r="D240" t="s">
        <v>382</v>
      </c>
      <c r="E240" s="58">
        <v>5020</v>
      </c>
      <c r="F240" s="126">
        <v>5.6000000000000005</v>
      </c>
      <c r="G240" s="58">
        <v>4740</v>
      </c>
      <c r="H240" s="126">
        <v>21</v>
      </c>
      <c r="I240" s="126">
        <v>6</v>
      </c>
      <c r="J240" s="126">
        <v>66.400000000000006</v>
      </c>
      <c r="K240" s="126">
        <v>71.5</v>
      </c>
      <c r="L240" s="126">
        <v>73</v>
      </c>
      <c r="T240" s="127"/>
    </row>
    <row r="241" spans="1:20" x14ac:dyDescent="0.25">
      <c r="A241" t="s">
        <v>100</v>
      </c>
      <c r="B241" t="s">
        <v>37</v>
      </c>
      <c r="C241" t="s">
        <v>39</v>
      </c>
      <c r="D241" t="s">
        <v>383</v>
      </c>
      <c r="E241" s="58">
        <v>4005</v>
      </c>
      <c r="F241" s="126">
        <v>4.3000000000000007</v>
      </c>
      <c r="G241" s="58">
        <v>3835</v>
      </c>
      <c r="H241" s="126">
        <v>17.899999999999999</v>
      </c>
      <c r="I241" s="126">
        <v>6.3</v>
      </c>
      <c r="J241" s="126">
        <v>72.899999999999991</v>
      </c>
      <c r="K241" s="126">
        <v>74.900000000000006</v>
      </c>
      <c r="L241" s="126">
        <v>75.900000000000006</v>
      </c>
      <c r="T241" s="127"/>
    </row>
  </sheetData>
  <conditionalFormatting sqref="E2:E241 G2:G241">
    <cfRule type="expression" dxfId="1" priority="1">
      <formula>AND(E2&lt;22.5,E2&gt;0)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1"/>
  <sheetViews>
    <sheetView workbookViewId="0"/>
  </sheetViews>
  <sheetFormatPr defaultRowHeight="15" x14ac:dyDescent="0.25"/>
  <cols>
    <col min="4" max="4" width="15.28515625" customWidth="1"/>
    <col min="5" max="5" width="9.5703125" style="129" bestFit="1" customWidth="1"/>
    <col min="7" max="7" width="9.140625" style="129"/>
  </cols>
  <sheetData>
    <row r="1" spans="1:16" x14ac:dyDescent="0.25">
      <c r="A1" t="s">
        <v>0</v>
      </c>
      <c r="B1" t="s">
        <v>1</v>
      </c>
      <c r="C1" t="s">
        <v>2</v>
      </c>
      <c r="E1" s="129" t="s">
        <v>4</v>
      </c>
      <c r="F1" t="s">
        <v>5</v>
      </c>
      <c r="G1" s="129" t="s">
        <v>6</v>
      </c>
      <c r="H1" t="s">
        <v>125</v>
      </c>
      <c r="I1" t="s">
        <v>126</v>
      </c>
      <c r="J1" t="s">
        <v>127</v>
      </c>
      <c r="K1" t="s">
        <v>10</v>
      </c>
      <c r="L1" t="s">
        <v>11</v>
      </c>
    </row>
    <row r="2" spans="1:16" x14ac:dyDescent="0.25">
      <c r="A2" t="s">
        <v>92</v>
      </c>
      <c r="B2">
        <v>1</v>
      </c>
      <c r="C2" t="s">
        <v>27</v>
      </c>
      <c r="D2" t="s">
        <v>144</v>
      </c>
      <c r="E2" s="130">
        <v>4085</v>
      </c>
      <c r="F2" s="126">
        <v>0.8</v>
      </c>
      <c r="G2" s="130">
        <v>4050</v>
      </c>
      <c r="H2" s="126">
        <v>2.8000000000000003</v>
      </c>
      <c r="I2" s="126">
        <v>10.6</v>
      </c>
      <c r="J2" s="126">
        <v>71.399999999999991</v>
      </c>
      <c r="K2" s="126">
        <v>80.5</v>
      </c>
      <c r="L2" s="126">
        <v>86.7</v>
      </c>
      <c r="N2" s="127"/>
      <c r="P2" s="127"/>
    </row>
    <row r="3" spans="1:16" x14ac:dyDescent="0.25">
      <c r="A3" t="s">
        <v>92</v>
      </c>
      <c r="B3">
        <v>2</v>
      </c>
      <c r="C3" t="s">
        <v>27</v>
      </c>
      <c r="D3" t="s">
        <v>145</v>
      </c>
      <c r="E3" s="130">
        <v>22875</v>
      </c>
      <c r="F3" s="126">
        <v>2.4</v>
      </c>
      <c r="G3" s="130">
        <v>22320</v>
      </c>
      <c r="H3" s="126">
        <v>7.2000000000000011</v>
      </c>
      <c r="I3" s="126">
        <v>8.4</v>
      </c>
      <c r="J3" s="126">
        <v>58.099999999999994</v>
      </c>
      <c r="K3" s="126">
        <v>77.900000000000006</v>
      </c>
      <c r="L3" s="126">
        <v>84.5</v>
      </c>
      <c r="N3" s="127"/>
      <c r="P3" s="127"/>
    </row>
    <row r="4" spans="1:16" x14ac:dyDescent="0.25">
      <c r="A4" t="s">
        <v>92</v>
      </c>
      <c r="B4">
        <v>3</v>
      </c>
      <c r="C4" t="s">
        <v>27</v>
      </c>
      <c r="D4" t="s">
        <v>146</v>
      </c>
      <c r="E4" s="130">
        <v>17625</v>
      </c>
      <c r="F4" s="126">
        <v>0.6</v>
      </c>
      <c r="G4" s="130">
        <v>17530</v>
      </c>
      <c r="H4" s="126">
        <v>6.2</v>
      </c>
      <c r="I4" s="126">
        <v>10.5</v>
      </c>
      <c r="J4" s="126">
        <v>52.900000000000006</v>
      </c>
      <c r="K4" s="126">
        <v>72.599999999999994</v>
      </c>
      <c r="L4" s="126">
        <v>83.399999999999991</v>
      </c>
      <c r="N4" s="127"/>
      <c r="P4" s="127"/>
    </row>
    <row r="5" spans="1:16" x14ac:dyDescent="0.25">
      <c r="A5" t="s">
        <v>92</v>
      </c>
      <c r="B5">
        <v>4</v>
      </c>
      <c r="C5" t="s">
        <v>27</v>
      </c>
      <c r="D5" t="s">
        <v>147</v>
      </c>
      <c r="E5" s="130">
        <v>445</v>
      </c>
      <c r="F5" s="126">
        <v>1.0999999999999999</v>
      </c>
      <c r="G5" s="130">
        <v>440</v>
      </c>
      <c r="H5" s="126">
        <v>8.2000000000000011</v>
      </c>
      <c r="I5" s="126">
        <v>8.2000000000000011</v>
      </c>
      <c r="J5" s="126">
        <v>73.5</v>
      </c>
      <c r="K5" s="126">
        <v>80.400000000000006</v>
      </c>
      <c r="L5" s="126">
        <v>83.6</v>
      </c>
      <c r="N5" s="127"/>
      <c r="P5" s="127"/>
    </row>
    <row r="6" spans="1:16" x14ac:dyDescent="0.25">
      <c r="A6" t="s">
        <v>92</v>
      </c>
      <c r="B6">
        <v>5</v>
      </c>
      <c r="C6" t="s">
        <v>27</v>
      </c>
      <c r="D6" t="s">
        <v>148</v>
      </c>
      <c r="E6" s="130">
        <v>1410</v>
      </c>
      <c r="F6" s="126">
        <v>0.4</v>
      </c>
      <c r="G6" s="130">
        <v>1405</v>
      </c>
      <c r="H6" s="126">
        <v>8.7000000000000011</v>
      </c>
      <c r="I6" s="126">
        <v>11.8</v>
      </c>
      <c r="J6" s="126">
        <v>62.6</v>
      </c>
      <c r="K6" s="126">
        <v>73.8</v>
      </c>
      <c r="L6" s="126">
        <v>79.600000000000009</v>
      </c>
      <c r="N6" s="127"/>
      <c r="P6" s="127"/>
    </row>
    <row r="7" spans="1:16" x14ac:dyDescent="0.25">
      <c r="A7" t="s">
        <v>92</v>
      </c>
      <c r="B7">
        <v>6</v>
      </c>
      <c r="C7" t="s">
        <v>27</v>
      </c>
      <c r="D7" t="s">
        <v>149</v>
      </c>
      <c r="E7" s="130">
        <v>4940</v>
      </c>
      <c r="F7" s="126">
        <v>0.5</v>
      </c>
      <c r="G7" s="130">
        <v>4915</v>
      </c>
      <c r="H7" s="126">
        <v>6.5</v>
      </c>
      <c r="I7" s="126">
        <v>9.3000000000000007</v>
      </c>
      <c r="J7" s="126">
        <v>53.900000000000006</v>
      </c>
      <c r="K7" s="126">
        <v>73.599999999999994</v>
      </c>
      <c r="L7" s="126">
        <v>84.2</v>
      </c>
      <c r="N7" s="127"/>
      <c r="P7" s="127"/>
    </row>
    <row r="8" spans="1:16" x14ac:dyDescent="0.25">
      <c r="A8" t="s">
        <v>92</v>
      </c>
      <c r="B8">
        <v>7</v>
      </c>
      <c r="C8" t="s">
        <v>27</v>
      </c>
      <c r="D8" t="s">
        <v>150</v>
      </c>
      <c r="E8" s="130">
        <v>2335</v>
      </c>
      <c r="F8" s="126">
        <v>0.70000000000000007</v>
      </c>
      <c r="G8" s="130">
        <v>2315</v>
      </c>
      <c r="H8" s="126">
        <v>5.9</v>
      </c>
      <c r="I8" s="126">
        <v>7.6</v>
      </c>
      <c r="J8" s="126">
        <v>58.8</v>
      </c>
      <c r="K8" s="126">
        <v>78.100000000000009</v>
      </c>
      <c r="L8" s="126">
        <v>86.5</v>
      </c>
      <c r="N8" s="127"/>
      <c r="P8" s="127"/>
    </row>
    <row r="9" spans="1:16" x14ac:dyDescent="0.25">
      <c r="A9" t="s">
        <v>92</v>
      </c>
      <c r="B9">
        <v>8</v>
      </c>
      <c r="C9" t="s">
        <v>27</v>
      </c>
      <c r="D9" t="s">
        <v>151</v>
      </c>
      <c r="E9" s="130">
        <v>1650</v>
      </c>
      <c r="F9" s="126">
        <v>1.2</v>
      </c>
      <c r="G9" s="130">
        <v>1630</v>
      </c>
      <c r="H9" s="126">
        <v>9.6</v>
      </c>
      <c r="I9" s="126">
        <v>14.100000000000001</v>
      </c>
      <c r="J9" s="126">
        <v>64.7</v>
      </c>
      <c r="K9" s="126">
        <v>72</v>
      </c>
      <c r="L9" s="126">
        <v>76.3</v>
      </c>
      <c r="N9" s="127"/>
      <c r="P9" s="127"/>
    </row>
    <row r="10" spans="1:16" x14ac:dyDescent="0.25">
      <c r="A10" t="s">
        <v>92</v>
      </c>
      <c r="B10">
        <v>9</v>
      </c>
      <c r="C10" t="s">
        <v>27</v>
      </c>
      <c r="D10" t="s">
        <v>152</v>
      </c>
      <c r="E10" s="130">
        <v>1880</v>
      </c>
      <c r="F10" s="126">
        <v>1.5</v>
      </c>
      <c r="G10" s="130">
        <v>1855</v>
      </c>
      <c r="H10" s="126">
        <v>9.4</v>
      </c>
      <c r="I10" s="126">
        <v>9.6</v>
      </c>
      <c r="J10" s="126">
        <v>63.7</v>
      </c>
      <c r="K10" s="126">
        <v>74.2</v>
      </c>
      <c r="L10" s="126">
        <v>80.900000000000006</v>
      </c>
      <c r="N10" s="127"/>
      <c r="P10" s="127"/>
    </row>
    <row r="11" spans="1:16" x14ac:dyDescent="0.25">
      <c r="A11" t="s">
        <v>92</v>
      </c>
      <c r="B11" t="s">
        <v>28</v>
      </c>
      <c r="C11" t="s">
        <v>27</v>
      </c>
      <c r="D11" t="s">
        <v>153</v>
      </c>
      <c r="E11" s="130">
        <v>1775</v>
      </c>
      <c r="F11" s="126">
        <v>1.6</v>
      </c>
      <c r="G11" s="130">
        <v>1745</v>
      </c>
      <c r="H11" s="126">
        <v>8.1</v>
      </c>
      <c r="I11" s="126">
        <v>10.9</v>
      </c>
      <c r="J11" s="126">
        <v>57.2</v>
      </c>
      <c r="K11" s="126">
        <v>69.7</v>
      </c>
      <c r="L11" s="126">
        <v>81</v>
      </c>
      <c r="N11" s="127"/>
      <c r="P11" s="127"/>
    </row>
    <row r="12" spans="1:16" x14ac:dyDescent="0.25">
      <c r="A12" t="s">
        <v>92</v>
      </c>
      <c r="B12" t="s">
        <v>29</v>
      </c>
      <c r="C12" t="s">
        <v>27</v>
      </c>
      <c r="D12" t="s">
        <v>154</v>
      </c>
      <c r="E12" s="130">
        <v>16875</v>
      </c>
      <c r="F12" s="126">
        <v>0.90000000000000013</v>
      </c>
      <c r="G12" s="130">
        <v>16730</v>
      </c>
      <c r="H12" s="126">
        <v>6.6000000000000005</v>
      </c>
      <c r="I12" s="126">
        <v>11.4</v>
      </c>
      <c r="J12" s="126">
        <v>61.8</v>
      </c>
      <c r="K12" s="126">
        <v>76.5</v>
      </c>
      <c r="L12" s="126">
        <v>81.900000000000006</v>
      </c>
      <c r="N12" s="127"/>
      <c r="P12" s="127"/>
    </row>
    <row r="13" spans="1:16" x14ac:dyDescent="0.25">
      <c r="A13" t="s">
        <v>92</v>
      </c>
      <c r="B13" t="s">
        <v>30</v>
      </c>
      <c r="C13" t="s">
        <v>27</v>
      </c>
      <c r="D13" t="s">
        <v>155</v>
      </c>
      <c r="E13" s="130">
        <v>7235</v>
      </c>
      <c r="F13" s="126">
        <v>0.70000000000000007</v>
      </c>
      <c r="G13" s="130">
        <v>7180</v>
      </c>
      <c r="H13" s="126">
        <v>7.3999999999999995</v>
      </c>
      <c r="I13" s="126">
        <v>13.100000000000001</v>
      </c>
      <c r="J13" s="126">
        <v>61.199999999999996</v>
      </c>
      <c r="K13" s="126">
        <v>73.599999999999994</v>
      </c>
      <c r="L13" s="126">
        <v>79.5</v>
      </c>
      <c r="N13" s="127"/>
      <c r="P13" s="127"/>
    </row>
    <row r="14" spans="1:16" x14ac:dyDescent="0.25">
      <c r="A14" t="s">
        <v>92</v>
      </c>
      <c r="B14" t="s">
        <v>31</v>
      </c>
      <c r="C14" t="s">
        <v>27</v>
      </c>
      <c r="D14" t="s">
        <v>156</v>
      </c>
      <c r="E14" s="130">
        <v>16000</v>
      </c>
      <c r="F14" s="126">
        <v>1.5</v>
      </c>
      <c r="G14" s="130">
        <v>15770</v>
      </c>
      <c r="H14" s="126">
        <v>7.6</v>
      </c>
      <c r="I14" s="126">
        <v>12.6</v>
      </c>
      <c r="J14" s="126">
        <v>71.899999999999991</v>
      </c>
      <c r="K14" s="126">
        <v>76.900000000000006</v>
      </c>
      <c r="L14" s="126">
        <v>79.800000000000011</v>
      </c>
      <c r="N14" s="127"/>
      <c r="P14" s="127"/>
    </row>
    <row r="15" spans="1:16" x14ac:dyDescent="0.25">
      <c r="A15" t="s">
        <v>92</v>
      </c>
      <c r="B15" t="s">
        <v>32</v>
      </c>
      <c r="C15" t="s">
        <v>27</v>
      </c>
      <c r="D15" t="s">
        <v>157</v>
      </c>
      <c r="E15" s="130">
        <v>4645</v>
      </c>
      <c r="F15" s="126">
        <v>0.70000000000000007</v>
      </c>
      <c r="G15" s="130">
        <v>4615</v>
      </c>
      <c r="H15" s="126">
        <v>6</v>
      </c>
      <c r="I15" s="126">
        <v>16.2</v>
      </c>
      <c r="J15" s="126">
        <v>70.100000000000009</v>
      </c>
      <c r="K15" s="126">
        <v>74.599999999999994</v>
      </c>
      <c r="L15" s="126">
        <v>77.900000000000006</v>
      </c>
      <c r="N15" s="127"/>
      <c r="P15" s="127"/>
    </row>
    <row r="16" spans="1:16" x14ac:dyDescent="0.25">
      <c r="A16" t="s">
        <v>92</v>
      </c>
      <c r="B16" t="s">
        <v>27</v>
      </c>
      <c r="C16" t="s">
        <v>27</v>
      </c>
      <c r="D16" t="s">
        <v>158</v>
      </c>
      <c r="E16" s="130">
        <v>13040</v>
      </c>
      <c r="F16" s="126">
        <v>0.70000000000000007</v>
      </c>
      <c r="G16" s="130">
        <v>12945</v>
      </c>
      <c r="H16" s="126">
        <v>8.4</v>
      </c>
      <c r="I16" s="126">
        <v>12.9</v>
      </c>
      <c r="J16" s="126">
        <v>53.400000000000006</v>
      </c>
      <c r="K16" s="126">
        <v>69.900000000000006</v>
      </c>
      <c r="L16" s="126">
        <v>78.7</v>
      </c>
      <c r="N16" s="127"/>
      <c r="P16" s="127"/>
    </row>
    <row r="17" spans="1:16" x14ac:dyDescent="0.25">
      <c r="A17" t="s">
        <v>92</v>
      </c>
      <c r="B17" t="s">
        <v>33</v>
      </c>
      <c r="C17" t="s">
        <v>27</v>
      </c>
      <c r="D17" t="s">
        <v>159</v>
      </c>
      <c r="E17" s="130">
        <v>7520</v>
      </c>
      <c r="F17" s="126">
        <v>0.8</v>
      </c>
      <c r="G17" s="130">
        <v>7460</v>
      </c>
      <c r="H17" s="126">
        <v>8.3000000000000007</v>
      </c>
      <c r="I17" s="126">
        <v>12.3</v>
      </c>
      <c r="J17" s="126">
        <v>51.9</v>
      </c>
      <c r="K17" s="126">
        <v>69.400000000000006</v>
      </c>
      <c r="L17" s="126">
        <v>79.400000000000006</v>
      </c>
      <c r="N17" s="127"/>
      <c r="P17" s="127"/>
    </row>
    <row r="18" spans="1:16" x14ac:dyDescent="0.25">
      <c r="A18" t="s">
        <v>92</v>
      </c>
      <c r="B18" t="s">
        <v>34</v>
      </c>
      <c r="C18" t="s">
        <v>27</v>
      </c>
      <c r="D18" t="s">
        <v>160</v>
      </c>
      <c r="E18" s="130">
        <v>20025</v>
      </c>
      <c r="F18" s="126">
        <v>0.70000000000000007</v>
      </c>
      <c r="G18" s="130">
        <v>19880</v>
      </c>
      <c r="H18" s="126">
        <v>8.7000000000000011</v>
      </c>
      <c r="I18" s="126">
        <v>16.600000000000001</v>
      </c>
      <c r="J18" s="126">
        <v>64.099999999999994</v>
      </c>
      <c r="K18" s="126">
        <v>70.8</v>
      </c>
      <c r="L18" s="126">
        <v>74.8</v>
      </c>
      <c r="N18" s="127"/>
      <c r="P18" s="127"/>
    </row>
    <row r="19" spans="1:16" x14ac:dyDescent="0.25">
      <c r="A19" t="s">
        <v>92</v>
      </c>
      <c r="B19" t="s">
        <v>35</v>
      </c>
      <c r="C19" t="s">
        <v>27</v>
      </c>
      <c r="D19" t="s">
        <v>161</v>
      </c>
      <c r="E19" s="130">
        <v>13000</v>
      </c>
      <c r="F19" s="126">
        <v>0.8</v>
      </c>
      <c r="G19" s="130">
        <v>12890</v>
      </c>
      <c r="H19" s="126">
        <v>6.6000000000000005</v>
      </c>
      <c r="I19" s="126">
        <v>8.2000000000000011</v>
      </c>
      <c r="J19" s="126">
        <v>69.5</v>
      </c>
      <c r="K19" s="126">
        <v>81.600000000000009</v>
      </c>
      <c r="L19" s="126">
        <v>85.2</v>
      </c>
      <c r="N19" s="127"/>
      <c r="P19" s="127"/>
    </row>
    <row r="20" spans="1:16" x14ac:dyDescent="0.25">
      <c r="A20" t="s">
        <v>92</v>
      </c>
      <c r="B20" t="s">
        <v>36</v>
      </c>
      <c r="C20" t="s">
        <v>27</v>
      </c>
      <c r="D20" t="s">
        <v>162</v>
      </c>
      <c r="E20" s="130">
        <v>2695</v>
      </c>
      <c r="F20" s="126">
        <v>2.9000000000000004</v>
      </c>
      <c r="G20" s="130">
        <v>2615</v>
      </c>
      <c r="H20" s="126">
        <v>13.3</v>
      </c>
      <c r="I20" s="126">
        <v>8.7999999999999989</v>
      </c>
      <c r="J20" s="126">
        <v>50</v>
      </c>
      <c r="K20" s="126">
        <v>67.5</v>
      </c>
      <c r="L20" s="126">
        <v>77.900000000000006</v>
      </c>
      <c r="N20" s="127"/>
      <c r="P20" s="127"/>
    </row>
    <row r="21" spans="1:16" x14ac:dyDescent="0.25">
      <c r="A21" t="s">
        <v>92</v>
      </c>
      <c r="B21" t="s">
        <v>37</v>
      </c>
      <c r="C21" t="s">
        <v>27</v>
      </c>
      <c r="D21" t="s">
        <v>163</v>
      </c>
      <c r="E21" s="130">
        <v>1485</v>
      </c>
      <c r="F21" s="126">
        <v>1.0999999999999999</v>
      </c>
      <c r="G21" s="130">
        <v>1470</v>
      </c>
      <c r="H21" s="126">
        <v>8.1</v>
      </c>
      <c r="I21" s="126">
        <v>9.9</v>
      </c>
      <c r="J21" s="126">
        <v>66.600000000000009</v>
      </c>
      <c r="K21" s="126">
        <v>75.8</v>
      </c>
      <c r="L21" s="126">
        <v>82</v>
      </c>
      <c r="N21" s="127"/>
      <c r="P21" s="127"/>
    </row>
    <row r="22" spans="1:16" x14ac:dyDescent="0.25">
      <c r="A22" t="s">
        <v>92</v>
      </c>
      <c r="B22">
        <v>1</v>
      </c>
      <c r="C22" t="s">
        <v>38</v>
      </c>
      <c r="D22" t="s">
        <v>164</v>
      </c>
      <c r="E22" s="130">
        <v>3295</v>
      </c>
      <c r="F22" s="126">
        <v>0.90000000000000013</v>
      </c>
      <c r="G22" s="130">
        <v>3260</v>
      </c>
      <c r="H22" s="126">
        <v>2.9000000000000004</v>
      </c>
      <c r="I22" s="126">
        <v>10.200000000000001</v>
      </c>
      <c r="J22" s="126">
        <v>67.300000000000011</v>
      </c>
      <c r="K22" s="126">
        <v>78.5</v>
      </c>
      <c r="L22" s="126">
        <v>86.9</v>
      </c>
      <c r="N22" s="127"/>
      <c r="P22" s="127"/>
    </row>
    <row r="23" spans="1:16" x14ac:dyDescent="0.25">
      <c r="A23" t="s">
        <v>92</v>
      </c>
      <c r="B23">
        <v>2</v>
      </c>
      <c r="C23" t="s">
        <v>38</v>
      </c>
      <c r="D23" t="s">
        <v>165</v>
      </c>
      <c r="E23" s="130">
        <v>5730</v>
      </c>
      <c r="F23" s="126">
        <v>1.5</v>
      </c>
      <c r="G23" s="130">
        <v>5645</v>
      </c>
      <c r="H23" s="126">
        <v>7.9</v>
      </c>
      <c r="I23" s="126">
        <v>11.1</v>
      </c>
      <c r="J23" s="126">
        <v>48.6</v>
      </c>
      <c r="K23" s="126">
        <v>68.2</v>
      </c>
      <c r="L23" s="126">
        <v>81</v>
      </c>
      <c r="N23" s="127"/>
      <c r="P23" s="127"/>
    </row>
    <row r="24" spans="1:16" x14ac:dyDescent="0.25">
      <c r="A24" t="s">
        <v>92</v>
      </c>
      <c r="B24">
        <v>3</v>
      </c>
      <c r="C24" t="s">
        <v>38</v>
      </c>
      <c r="D24" t="s">
        <v>166</v>
      </c>
      <c r="E24" s="130">
        <v>11920</v>
      </c>
      <c r="F24" s="126">
        <v>0.5</v>
      </c>
      <c r="G24" s="130">
        <v>11860</v>
      </c>
      <c r="H24" s="126">
        <v>7.1000000000000005</v>
      </c>
      <c r="I24" s="126">
        <v>12.3</v>
      </c>
      <c r="J24" s="126">
        <v>53.400000000000006</v>
      </c>
      <c r="K24" s="126">
        <v>69.800000000000011</v>
      </c>
      <c r="L24" s="126">
        <v>80.600000000000009</v>
      </c>
      <c r="N24" s="127"/>
      <c r="P24" s="127"/>
    </row>
    <row r="25" spans="1:16" x14ac:dyDescent="0.25">
      <c r="A25" t="s">
        <v>92</v>
      </c>
      <c r="B25">
        <v>4</v>
      </c>
      <c r="C25" t="s">
        <v>38</v>
      </c>
      <c r="D25" t="s">
        <v>167</v>
      </c>
      <c r="E25" s="130">
        <v>115</v>
      </c>
      <c r="F25" s="126">
        <v>0</v>
      </c>
      <c r="G25" s="130">
        <v>115</v>
      </c>
      <c r="H25" s="126">
        <v>7.0000000000000009</v>
      </c>
      <c r="I25" s="126">
        <v>5.2</v>
      </c>
      <c r="J25" s="126">
        <v>75.7</v>
      </c>
      <c r="K25" s="126">
        <v>84.3</v>
      </c>
      <c r="L25" s="126">
        <v>87.8</v>
      </c>
      <c r="N25" s="127"/>
      <c r="P25" s="127"/>
    </row>
    <row r="26" spans="1:16" x14ac:dyDescent="0.25">
      <c r="A26" t="s">
        <v>92</v>
      </c>
      <c r="B26">
        <v>5</v>
      </c>
      <c r="C26" t="s">
        <v>38</v>
      </c>
      <c r="D26" t="s">
        <v>168</v>
      </c>
      <c r="E26" s="130">
        <v>695</v>
      </c>
      <c r="F26" s="126">
        <v>1.2</v>
      </c>
      <c r="G26" s="130">
        <v>685</v>
      </c>
      <c r="H26" s="126">
        <v>13.100000000000001</v>
      </c>
      <c r="I26" s="126">
        <v>13</v>
      </c>
      <c r="J26" s="126">
        <v>56.900000000000006</v>
      </c>
      <c r="K26" s="126">
        <v>68</v>
      </c>
      <c r="L26" s="126">
        <v>74</v>
      </c>
      <c r="N26" s="127"/>
      <c r="P26" s="127"/>
    </row>
    <row r="27" spans="1:16" x14ac:dyDescent="0.25">
      <c r="A27" t="s">
        <v>92</v>
      </c>
      <c r="B27">
        <v>6</v>
      </c>
      <c r="C27" t="s">
        <v>38</v>
      </c>
      <c r="D27" t="s">
        <v>169</v>
      </c>
      <c r="E27" s="130">
        <v>7215</v>
      </c>
      <c r="F27" s="126">
        <v>0.5</v>
      </c>
      <c r="G27" s="130">
        <v>7180</v>
      </c>
      <c r="H27" s="126">
        <v>7.1000000000000005</v>
      </c>
      <c r="I27" s="126">
        <v>10.8</v>
      </c>
      <c r="J27" s="126">
        <v>50.8</v>
      </c>
      <c r="K27" s="126">
        <v>69.100000000000009</v>
      </c>
      <c r="L27" s="126">
        <v>82.2</v>
      </c>
      <c r="N27" s="127"/>
      <c r="P27" s="127"/>
    </row>
    <row r="28" spans="1:16" x14ac:dyDescent="0.25">
      <c r="A28" t="s">
        <v>92</v>
      </c>
      <c r="B28">
        <v>7</v>
      </c>
      <c r="C28" t="s">
        <v>38</v>
      </c>
      <c r="D28" t="s">
        <v>170</v>
      </c>
      <c r="E28" s="130">
        <v>3705</v>
      </c>
      <c r="F28" s="126">
        <v>0.70000000000000007</v>
      </c>
      <c r="G28" s="130">
        <v>3675</v>
      </c>
      <c r="H28" s="126">
        <v>8.1</v>
      </c>
      <c r="I28" s="126">
        <v>9.3000000000000007</v>
      </c>
      <c r="J28" s="126">
        <v>57.400000000000006</v>
      </c>
      <c r="K28" s="126">
        <v>73.099999999999994</v>
      </c>
      <c r="L28" s="126">
        <v>82.600000000000009</v>
      </c>
      <c r="N28" s="127"/>
      <c r="P28" s="127"/>
    </row>
    <row r="29" spans="1:16" x14ac:dyDescent="0.25">
      <c r="A29" t="s">
        <v>92</v>
      </c>
      <c r="B29">
        <v>8</v>
      </c>
      <c r="C29" t="s">
        <v>38</v>
      </c>
      <c r="D29" t="s">
        <v>171</v>
      </c>
      <c r="E29" s="130">
        <v>8695</v>
      </c>
      <c r="F29" s="126">
        <v>0.90000000000000013</v>
      </c>
      <c r="G29" s="130">
        <v>8620</v>
      </c>
      <c r="H29" s="126">
        <v>8.9</v>
      </c>
      <c r="I29" s="126">
        <v>13.5</v>
      </c>
      <c r="J29" s="126">
        <v>69.5</v>
      </c>
      <c r="K29" s="126">
        <v>74.3</v>
      </c>
      <c r="L29" s="126">
        <v>77.7</v>
      </c>
      <c r="N29" s="127"/>
      <c r="P29" s="127"/>
    </row>
    <row r="30" spans="1:16" x14ac:dyDescent="0.25">
      <c r="A30" t="s">
        <v>92</v>
      </c>
      <c r="B30">
        <v>9</v>
      </c>
      <c r="C30" t="s">
        <v>38</v>
      </c>
      <c r="D30" t="s">
        <v>172</v>
      </c>
      <c r="E30" s="130">
        <v>11260</v>
      </c>
      <c r="F30" s="126">
        <v>1.3</v>
      </c>
      <c r="G30" s="130">
        <v>11110</v>
      </c>
      <c r="H30" s="126">
        <v>9.9</v>
      </c>
      <c r="I30" s="126">
        <v>10</v>
      </c>
      <c r="J30" s="126">
        <v>65.8</v>
      </c>
      <c r="K30" s="126">
        <v>74.599999999999994</v>
      </c>
      <c r="L30" s="126">
        <v>80.100000000000009</v>
      </c>
      <c r="N30" s="127"/>
      <c r="P30" s="127"/>
    </row>
    <row r="31" spans="1:16" x14ac:dyDescent="0.25">
      <c r="A31" t="s">
        <v>92</v>
      </c>
      <c r="B31" t="s">
        <v>28</v>
      </c>
      <c r="C31" t="s">
        <v>38</v>
      </c>
      <c r="D31" t="s">
        <v>173</v>
      </c>
      <c r="E31" s="130">
        <v>4905</v>
      </c>
      <c r="F31" s="126">
        <v>1.4000000000000001</v>
      </c>
      <c r="G31" s="130">
        <v>4835</v>
      </c>
      <c r="H31" s="126">
        <v>9.1999999999999993</v>
      </c>
      <c r="I31" s="126">
        <v>10.3</v>
      </c>
      <c r="J31" s="126">
        <v>65.2</v>
      </c>
      <c r="K31" s="126">
        <v>73.5</v>
      </c>
      <c r="L31" s="126">
        <v>80.600000000000009</v>
      </c>
      <c r="N31" s="127"/>
      <c r="P31" s="127"/>
    </row>
    <row r="32" spans="1:16" x14ac:dyDescent="0.25">
      <c r="A32" t="s">
        <v>92</v>
      </c>
      <c r="B32" t="s">
        <v>29</v>
      </c>
      <c r="C32" t="s">
        <v>38</v>
      </c>
      <c r="D32" t="s">
        <v>174</v>
      </c>
      <c r="E32" s="130">
        <v>7725</v>
      </c>
      <c r="F32" s="126">
        <v>0.90000000000000013</v>
      </c>
      <c r="G32" s="130">
        <v>7655</v>
      </c>
      <c r="H32" s="126">
        <v>8.3000000000000007</v>
      </c>
      <c r="I32" s="126">
        <v>13.8</v>
      </c>
      <c r="J32" s="126">
        <v>57.000000000000007</v>
      </c>
      <c r="K32" s="126">
        <v>70.100000000000009</v>
      </c>
      <c r="L32" s="126">
        <v>77.8</v>
      </c>
      <c r="N32" s="127"/>
      <c r="P32" s="127"/>
    </row>
    <row r="33" spans="1:16" x14ac:dyDescent="0.25">
      <c r="A33" t="s">
        <v>92</v>
      </c>
      <c r="B33" t="s">
        <v>30</v>
      </c>
      <c r="C33" t="s">
        <v>38</v>
      </c>
      <c r="D33" t="s">
        <v>175</v>
      </c>
      <c r="E33" s="130">
        <v>4030</v>
      </c>
      <c r="F33" s="126">
        <v>1</v>
      </c>
      <c r="G33" s="130">
        <v>3990</v>
      </c>
      <c r="H33" s="126">
        <v>8.2000000000000011</v>
      </c>
      <c r="I33" s="126">
        <v>14.000000000000002</v>
      </c>
      <c r="J33" s="126">
        <v>56.600000000000009</v>
      </c>
      <c r="K33" s="126">
        <v>69.800000000000011</v>
      </c>
      <c r="L33" s="126">
        <v>77.8</v>
      </c>
      <c r="N33" s="127"/>
      <c r="P33" s="127"/>
    </row>
    <row r="34" spans="1:16" x14ac:dyDescent="0.25">
      <c r="A34" t="s">
        <v>92</v>
      </c>
      <c r="B34" t="s">
        <v>31</v>
      </c>
      <c r="C34" t="s">
        <v>38</v>
      </c>
      <c r="D34" t="s">
        <v>176</v>
      </c>
      <c r="E34" s="130">
        <v>16435</v>
      </c>
      <c r="F34" s="126">
        <v>1.2</v>
      </c>
      <c r="G34" s="130">
        <v>16240</v>
      </c>
      <c r="H34" s="126">
        <v>9.6</v>
      </c>
      <c r="I34" s="126">
        <v>13.3</v>
      </c>
      <c r="J34" s="126">
        <v>69.2</v>
      </c>
      <c r="K34" s="126">
        <v>73.900000000000006</v>
      </c>
      <c r="L34" s="126">
        <v>77.100000000000009</v>
      </c>
      <c r="N34" s="127"/>
      <c r="P34" s="127"/>
    </row>
    <row r="35" spans="1:16" x14ac:dyDescent="0.25">
      <c r="A35" t="s">
        <v>92</v>
      </c>
      <c r="B35" t="s">
        <v>32</v>
      </c>
      <c r="C35" t="s">
        <v>38</v>
      </c>
      <c r="D35" t="s">
        <v>177</v>
      </c>
      <c r="E35" s="130">
        <v>4185</v>
      </c>
      <c r="F35" s="126">
        <v>0.4</v>
      </c>
      <c r="G35" s="130">
        <v>4165</v>
      </c>
      <c r="H35" s="126">
        <v>9.1</v>
      </c>
      <c r="I35" s="126">
        <v>18.099999999999998</v>
      </c>
      <c r="J35" s="126">
        <v>66.5</v>
      </c>
      <c r="K35" s="126">
        <v>70.300000000000011</v>
      </c>
      <c r="L35" s="126">
        <v>72.8</v>
      </c>
      <c r="N35" s="127"/>
      <c r="P35" s="127"/>
    </row>
    <row r="36" spans="1:16" x14ac:dyDescent="0.25">
      <c r="A36" t="s">
        <v>92</v>
      </c>
      <c r="B36" t="s">
        <v>27</v>
      </c>
      <c r="C36" t="s">
        <v>38</v>
      </c>
      <c r="D36" t="s">
        <v>178</v>
      </c>
      <c r="E36" s="130">
        <v>5190</v>
      </c>
      <c r="F36" s="126">
        <v>0.70000000000000007</v>
      </c>
      <c r="G36" s="130">
        <v>5155</v>
      </c>
      <c r="H36" s="126">
        <v>12.4</v>
      </c>
      <c r="I36" s="126">
        <v>15.9</v>
      </c>
      <c r="J36" s="126">
        <v>48.4</v>
      </c>
      <c r="K36" s="126">
        <v>61.5</v>
      </c>
      <c r="L36" s="126">
        <v>71.7</v>
      </c>
      <c r="N36" s="127"/>
      <c r="P36" s="127"/>
    </row>
    <row r="37" spans="1:16" x14ac:dyDescent="0.25">
      <c r="A37" t="s">
        <v>92</v>
      </c>
      <c r="B37" t="s">
        <v>33</v>
      </c>
      <c r="C37" t="s">
        <v>38</v>
      </c>
      <c r="D37" t="s">
        <v>179</v>
      </c>
      <c r="E37" s="130">
        <v>6915</v>
      </c>
      <c r="F37" s="126">
        <v>0.8</v>
      </c>
      <c r="G37" s="130">
        <v>6860</v>
      </c>
      <c r="H37" s="126">
        <v>9.8000000000000007</v>
      </c>
      <c r="I37" s="126">
        <v>14.400000000000002</v>
      </c>
      <c r="J37" s="126">
        <v>50.6</v>
      </c>
      <c r="K37" s="126">
        <v>64.3</v>
      </c>
      <c r="L37" s="126">
        <v>75.8</v>
      </c>
      <c r="N37" s="127"/>
      <c r="P37" s="127"/>
    </row>
    <row r="38" spans="1:16" x14ac:dyDescent="0.25">
      <c r="A38" t="s">
        <v>92</v>
      </c>
      <c r="B38" t="s">
        <v>34</v>
      </c>
      <c r="C38" t="s">
        <v>38</v>
      </c>
      <c r="D38" t="s">
        <v>180</v>
      </c>
      <c r="E38" s="130">
        <v>12265</v>
      </c>
      <c r="F38" s="126">
        <v>0.6</v>
      </c>
      <c r="G38" s="130">
        <v>12190</v>
      </c>
      <c r="H38" s="126">
        <v>11.4</v>
      </c>
      <c r="I38" s="126">
        <v>19.8</v>
      </c>
      <c r="J38" s="126">
        <v>59.599999999999994</v>
      </c>
      <c r="K38" s="126">
        <v>64.900000000000006</v>
      </c>
      <c r="L38" s="126">
        <v>68.800000000000011</v>
      </c>
      <c r="N38" s="127"/>
      <c r="P38" s="127"/>
    </row>
    <row r="39" spans="1:16" x14ac:dyDescent="0.25">
      <c r="A39" t="s">
        <v>92</v>
      </c>
      <c r="B39" t="s">
        <v>35</v>
      </c>
      <c r="C39" t="s">
        <v>38</v>
      </c>
      <c r="D39" t="s">
        <v>181</v>
      </c>
      <c r="E39" s="130">
        <v>1855</v>
      </c>
      <c r="F39" s="126">
        <v>0.4</v>
      </c>
      <c r="G39" s="130">
        <v>1850</v>
      </c>
      <c r="H39" s="126">
        <v>7.3999999999999995</v>
      </c>
      <c r="I39" s="126">
        <v>9.1</v>
      </c>
      <c r="J39" s="126">
        <v>68.400000000000006</v>
      </c>
      <c r="K39" s="126">
        <v>79.3</v>
      </c>
      <c r="L39" s="126">
        <v>83.399999999999991</v>
      </c>
      <c r="N39" s="127"/>
      <c r="P39" s="127"/>
    </row>
    <row r="40" spans="1:16" x14ac:dyDescent="0.25">
      <c r="A40" t="s">
        <v>92</v>
      </c>
      <c r="B40" t="s">
        <v>36</v>
      </c>
      <c r="C40" t="s">
        <v>38</v>
      </c>
      <c r="D40" t="s">
        <v>182</v>
      </c>
      <c r="E40" s="130">
        <v>1670</v>
      </c>
      <c r="F40" s="126">
        <v>1.7000000000000002</v>
      </c>
      <c r="G40" s="130">
        <v>1640</v>
      </c>
      <c r="H40" s="126">
        <v>12.4</v>
      </c>
      <c r="I40" s="126">
        <v>8.7000000000000011</v>
      </c>
      <c r="J40" s="126">
        <v>51.6</v>
      </c>
      <c r="K40" s="126">
        <v>69.400000000000006</v>
      </c>
      <c r="L40" s="126">
        <v>78.8</v>
      </c>
      <c r="N40" s="127"/>
      <c r="P40" s="127"/>
    </row>
    <row r="41" spans="1:16" x14ac:dyDescent="0.25">
      <c r="A41" t="s">
        <v>92</v>
      </c>
      <c r="B41" t="s">
        <v>37</v>
      </c>
      <c r="C41" t="s">
        <v>38</v>
      </c>
      <c r="D41" t="s">
        <v>183</v>
      </c>
      <c r="E41" s="130">
        <v>3635</v>
      </c>
      <c r="F41" s="126">
        <v>0.70000000000000007</v>
      </c>
      <c r="G41" s="130">
        <v>3610</v>
      </c>
      <c r="H41" s="126">
        <v>9.1999999999999993</v>
      </c>
      <c r="I41" s="126">
        <v>10.7</v>
      </c>
      <c r="J41" s="126">
        <v>64.8</v>
      </c>
      <c r="K41" s="126">
        <v>73.5</v>
      </c>
      <c r="L41" s="126">
        <v>80.100000000000009</v>
      </c>
      <c r="N41" s="127"/>
      <c r="P41" s="127"/>
    </row>
    <row r="42" spans="1:16" x14ac:dyDescent="0.25">
      <c r="A42" t="s">
        <v>94</v>
      </c>
      <c r="B42">
        <v>1</v>
      </c>
      <c r="C42" t="s">
        <v>27</v>
      </c>
      <c r="D42" t="s">
        <v>184</v>
      </c>
      <c r="E42" s="130">
        <v>4135</v>
      </c>
      <c r="F42" s="126">
        <v>1.9</v>
      </c>
      <c r="G42" s="130">
        <v>4055</v>
      </c>
      <c r="H42" s="126">
        <v>12.2</v>
      </c>
      <c r="I42" s="126">
        <v>11.700000000000001</v>
      </c>
      <c r="J42" s="126">
        <v>61.3</v>
      </c>
      <c r="K42" s="126">
        <v>73.099999999999994</v>
      </c>
      <c r="L42" s="126">
        <v>76</v>
      </c>
      <c r="N42" s="127"/>
      <c r="P42" s="127"/>
    </row>
    <row r="43" spans="1:16" x14ac:dyDescent="0.25">
      <c r="A43" t="s">
        <v>94</v>
      </c>
      <c r="B43">
        <v>2</v>
      </c>
      <c r="C43" t="s">
        <v>27</v>
      </c>
      <c r="D43" t="s">
        <v>185</v>
      </c>
      <c r="E43" s="130">
        <v>19045</v>
      </c>
      <c r="F43" s="126">
        <v>5.6000000000000005</v>
      </c>
      <c r="G43" s="130">
        <v>17980</v>
      </c>
      <c r="H43" s="126">
        <v>10.4</v>
      </c>
      <c r="I43" s="126">
        <v>6.1</v>
      </c>
      <c r="J43" s="126">
        <v>55.900000000000006</v>
      </c>
      <c r="K43" s="126">
        <v>77.600000000000009</v>
      </c>
      <c r="L43" s="126">
        <v>83.399999999999991</v>
      </c>
      <c r="N43" s="127"/>
      <c r="P43" s="127"/>
    </row>
    <row r="44" spans="1:16" x14ac:dyDescent="0.25">
      <c r="A44" t="s">
        <v>94</v>
      </c>
      <c r="B44">
        <v>3</v>
      </c>
      <c r="C44" t="s">
        <v>27</v>
      </c>
      <c r="D44" t="s">
        <v>186</v>
      </c>
      <c r="E44" s="130">
        <v>15990</v>
      </c>
      <c r="F44" s="126">
        <v>3.3000000000000003</v>
      </c>
      <c r="G44" s="130">
        <v>15465</v>
      </c>
      <c r="H44" s="126">
        <v>8.9</v>
      </c>
      <c r="I44" s="126">
        <v>8.5</v>
      </c>
      <c r="J44" s="126">
        <v>58.3</v>
      </c>
      <c r="K44" s="126">
        <v>74.900000000000006</v>
      </c>
      <c r="L44" s="126">
        <v>82.600000000000009</v>
      </c>
      <c r="N44" s="127"/>
      <c r="P44" s="127"/>
    </row>
    <row r="45" spans="1:16" x14ac:dyDescent="0.25">
      <c r="A45" t="s">
        <v>94</v>
      </c>
      <c r="B45">
        <v>4</v>
      </c>
      <c r="C45" t="s">
        <v>27</v>
      </c>
      <c r="D45" t="s">
        <v>187</v>
      </c>
      <c r="E45" s="130">
        <v>475</v>
      </c>
      <c r="F45" s="126">
        <v>3.2</v>
      </c>
      <c r="G45" s="130">
        <v>460</v>
      </c>
      <c r="H45" s="126">
        <v>9.6</v>
      </c>
      <c r="I45" s="126">
        <v>8.5</v>
      </c>
      <c r="J45" s="126">
        <v>68.400000000000006</v>
      </c>
      <c r="K45" s="126">
        <v>78.400000000000006</v>
      </c>
      <c r="L45" s="126">
        <v>81.900000000000006</v>
      </c>
      <c r="N45" s="127"/>
      <c r="P45" s="127"/>
    </row>
    <row r="46" spans="1:16" x14ac:dyDescent="0.25">
      <c r="A46" t="s">
        <v>94</v>
      </c>
      <c r="B46">
        <v>5</v>
      </c>
      <c r="C46" t="s">
        <v>27</v>
      </c>
      <c r="D46" t="s">
        <v>188</v>
      </c>
      <c r="E46" s="130">
        <v>1345</v>
      </c>
      <c r="F46" s="126">
        <v>4.3999999999999995</v>
      </c>
      <c r="G46" s="130">
        <v>1285</v>
      </c>
      <c r="H46" s="126">
        <v>11.9</v>
      </c>
      <c r="I46" s="126">
        <v>8.6000000000000014</v>
      </c>
      <c r="J46" s="126">
        <v>64.400000000000006</v>
      </c>
      <c r="K46" s="126">
        <v>75</v>
      </c>
      <c r="L46" s="126">
        <v>79.5</v>
      </c>
      <c r="N46" s="127"/>
      <c r="P46" s="127"/>
    </row>
    <row r="47" spans="1:16" x14ac:dyDescent="0.25">
      <c r="A47" t="s">
        <v>94</v>
      </c>
      <c r="B47">
        <v>6</v>
      </c>
      <c r="C47" t="s">
        <v>27</v>
      </c>
      <c r="D47" t="s">
        <v>189</v>
      </c>
      <c r="E47" s="130">
        <v>4555</v>
      </c>
      <c r="F47" s="126">
        <v>2.9000000000000004</v>
      </c>
      <c r="G47" s="130">
        <v>4425</v>
      </c>
      <c r="H47" s="126">
        <v>8.5</v>
      </c>
      <c r="I47" s="126">
        <v>7.0000000000000009</v>
      </c>
      <c r="J47" s="126">
        <v>61.7</v>
      </c>
      <c r="K47" s="126">
        <v>77.5</v>
      </c>
      <c r="L47" s="126">
        <v>84.5</v>
      </c>
      <c r="N47" s="127"/>
      <c r="P47" s="127"/>
    </row>
    <row r="48" spans="1:16" x14ac:dyDescent="0.25">
      <c r="A48" t="s">
        <v>94</v>
      </c>
      <c r="B48">
        <v>7</v>
      </c>
      <c r="C48" t="s">
        <v>27</v>
      </c>
      <c r="D48" t="s">
        <v>190</v>
      </c>
      <c r="E48" s="130">
        <v>1945</v>
      </c>
      <c r="F48" s="126">
        <v>3.6999999999999997</v>
      </c>
      <c r="G48" s="130">
        <v>1875</v>
      </c>
      <c r="H48" s="126">
        <v>8.7999999999999989</v>
      </c>
      <c r="I48" s="126">
        <v>6.4</v>
      </c>
      <c r="J48" s="126">
        <v>72.899999999999991</v>
      </c>
      <c r="K48" s="126">
        <v>81.400000000000006</v>
      </c>
      <c r="L48" s="126">
        <v>84.8</v>
      </c>
      <c r="N48" s="127"/>
      <c r="P48" s="127"/>
    </row>
    <row r="49" spans="1:16" x14ac:dyDescent="0.25">
      <c r="A49" t="s">
        <v>94</v>
      </c>
      <c r="B49">
        <v>8</v>
      </c>
      <c r="C49" t="s">
        <v>27</v>
      </c>
      <c r="D49" t="s">
        <v>191</v>
      </c>
      <c r="E49" s="130">
        <v>1580</v>
      </c>
      <c r="F49" s="126">
        <v>5</v>
      </c>
      <c r="G49" s="130">
        <v>1500</v>
      </c>
      <c r="H49" s="126">
        <v>11.5</v>
      </c>
      <c r="I49" s="126">
        <v>11</v>
      </c>
      <c r="J49" s="126">
        <v>71.2</v>
      </c>
      <c r="K49" s="126">
        <v>75.900000000000006</v>
      </c>
      <c r="L49" s="126">
        <v>77.5</v>
      </c>
      <c r="N49" s="127"/>
      <c r="P49" s="127"/>
    </row>
    <row r="50" spans="1:16" x14ac:dyDescent="0.25">
      <c r="A50" t="s">
        <v>94</v>
      </c>
      <c r="B50">
        <v>9</v>
      </c>
      <c r="C50" t="s">
        <v>27</v>
      </c>
      <c r="D50" t="s">
        <v>192</v>
      </c>
      <c r="E50" s="130">
        <v>2035</v>
      </c>
      <c r="F50" s="126">
        <v>4.3999999999999995</v>
      </c>
      <c r="G50" s="130">
        <v>1945</v>
      </c>
      <c r="H50" s="126">
        <v>11.8</v>
      </c>
      <c r="I50" s="126">
        <v>8.3000000000000007</v>
      </c>
      <c r="J50" s="126">
        <v>68.7</v>
      </c>
      <c r="K50" s="126">
        <v>75.400000000000006</v>
      </c>
      <c r="L50" s="126">
        <v>80</v>
      </c>
      <c r="N50" s="127"/>
      <c r="P50" s="127"/>
    </row>
    <row r="51" spans="1:16" x14ac:dyDescent="0.25">
      <c r="A51" t="s">
        <v>94</v>
      </c>
      <c r="B51" t="s">
        <v>28</v>
      </c>
      <c r="C51" t="s">
        <v>27</v>
      </c>
      <c r="D51" t="s">
        <v>193</v>
      </c>
      <c r="E51" s="130">
        <v>1865</v>
      </c>
      <c r="F51" s="126">
        <v>5.5</v>
      </c>
      <c r="G51" s="130">
        <v>1765</v>
      </c>
      <c r="H51" s="126">
        <v>10.4</v>
      </c>
      <c r="I51" s="126">
        <v>7.0000000000000009</v>
      </c>
      <c r="J51" s="126">
        <v>58.8</v>
      </c>
      <c r="K51" s="126">
        <v>73.400000000000006</v>
      </c>
      <c r="L51" s="126">
        <v>82.600000000000009</v>
      </c>
      <c r="N51" s="127"/>
      <c r="P51" s="127"/>
    </row>
    <row r="52" spans="1:16" x14ac:dyDescent="0.25">
      <c r="A52" t="s">
        <v>94</v>
      </c>
      <c r="B52" t="s">
        <v>29</v>
      </c>
      <c r="C52" t="s">
        <v>27</v>
      </c>
      <c r="D52" t="s">
        <v>194</v>
      </c>
      <c r="E52" s="130">
        <v>15635</v>
      </c>
      <c r="F52" s="126">
        <v>4.3000000000000007</v>
      </c>
      <c r="G52" s="130">
        <v>14960</v>
      </c>
      <c r="H52" s="126">
        <v>9.3000000000000007</v>
      </c>
      <c r="I52" s="126">
        <v>8.7999999999999989</v>
      </c>
      <c r="J52" s="126">
        <v>66.400000000000006</v>
      </c>
      <c r="K52" s="126">
        <v>78.2</v>
      </c>
      <c r="L52" s="126">
        <v>82</v>
      </c>
      <c r="N52" s="127"/>
      <c r="P52" s="127"/>
    </row>
    <row r="53" spans="1:16" x14ac:dyDescent="0.25">
      <c r="A53" t="s">
        <v>94</v>
      </c>
      <c r="B53" t="s">
        <v>30</v>
      </c>
      <c r="C53" t="s">
        <v>27</v>
      </c>
      <c r="D53" t="s">
        <v>195</v>
      </c>
      <c r="E53" s="130">
        <v>7345</v>
      </c>
      <c r="F53" s="126">
        <v>3.8</v>
      </c>
      <c r="G53" s="130">
        <v>7070</v>
      </c>
      <c r="H53" s="126">
        <v>10.3</v>
      </c>
      <c r="I53" s="126">
        <v>9.9</v>
      </c>
      <c r="J53" s="126">
        <v>70</v>
      </c>
      <c r="K53" s="126">
        <v>76.900000000000006</v>
      </c>
      <c r="L53" s="126">
        <v>79.800000000000011</v>
      </c>
      <c r="N53" s="127"/>
      <c r="P53" s="127"/>
    </row>
    <row r="54" spans="1:16" x14ac:dyDescent="0.25">
      <c r="A54" t="s">
        <v>94</v>
      </c>
      <c r="B54" t="s">
        <v>31</v>
      </c>
      <c r="C54" t="s">
        <v>27</v>
      </c>
      <c r="D54" t="s">
        <v>196</v>
      </c>
      <c r="E54" s="130">
        <v>14475</v>
      </c>
      <c r="F54" s="126">
        <v>4.9000000000000004</v>
      </c>
      <c r="G54" s="130">
        <v>13765</v>
      </c>
      <c r="H54" s="126">
        <v>11</v>
      </c>
      <c r="I54" s="126">
        <v>9.4</v>
      </c>
      <c r="J54" s="126">
        <v>74</v>
      </c>
      <c r="K54" s="126">
        <v>78.100000000000009</v>
      </c>
      <c r="L54" s="126">
        <v>79.600000000000009</v>
      </c>
      <c r="N54" s="127"/>
      <c r="P54" s="127"/>
    </row>
    <row r="55" spans="1:16" x14ac:dyDescent="0.25">
      <c r="A55" t="s">
        <v>94</v>
      </c>
      <c r="B55" t="s">
        <v>32</v>
      </c>
      <c r="C55" t="s">
        <v>27</v>
      </c>
      <c r="D55" t="s">
        <v>197</v>
      </c>
      <c r="E55" s="130">
        <v>4515</v>
      </c>
      <c r="F55" s="126">
        <v>3.5000000000000004</v>
      </c>
      <c r="G55" s="130">
        <v>4360</v>
      </c>
      <c r="H55" s="126">
        <v>9.1</v>
      </c>
      <c r="I55" s="126">
        <v>11.3</v>
      </c>
      <c r="J55" s="126">
        <v>73.099999999999994</v>
      </c>
      <c r="K55" s="126">
        <v>77.7</v>
      </c>
      <c r="L55" s="126">
        <v>79.600000000000009</v>
      </c>
      <c r="N55" s="127"/>
      <c r="P55" s="127"/>
    </row>
    <row r="56" spans="1:16" x14ac:dyDescent="0.25">
      <c r="A56" t="s">
        <v>94</v>
      </c>
      <c r="B56" t="s">
        <v>27</v>
      </c>
      <c r="C56" t="s">
        <v>27</v>
      </c>
      <c r="D56" t="s">
        <v>198</v>
      </c>
      <c r="E56" s="130">
        <v>12185</v>
      </c>
      <c r="F56" s="126">
        <v>3.2</v>
      </c>
      <c r="G56" s="130">
        <v>11800</v>
      </c>
      <c r="H56" s="126">
        <v>11.5</v>
      </c>
      <c r="I56" s="126">
        <v>9.4</v>
      </c>
      <c r="J56" s="126">
        <v>64</v>
      </c>
      <c r="K56" s="126">
        <v>74.3</v>
      </c>
      <c r="L56" s="126">
        <v>79.100000000000009</v>
      </c>
      <c r="N56" s="127"/>
      <c r="P56" s="127"/>
    </row>
    <row r="57" spans="1:16" x14ac:dyDescent="0.25">
      <c r="A57" t="s">
        <v>94</v>
      </c>
      <c r="B57" t="s">
        <v>33</v>
      </c>
      <c r="C57" t="s">
        <v>27</v>
      </c>
      <c r="D57" t="s">
        <v>199</v>
      </c>
      <c r="E57" s="130">
        <v>7170</v>
      </c>
      <c r="F57" s="126">
        <v>3.4000000000000004</v>
      </c>
      <c r="G57" s="130">
        <v>6925</v>
      </c>
      <c r="H57" s="126">
        <v>10.4</v>
      </c>
      <c r="I57" s="126">
        <v>9</v>
      </c>
      <c r="J57" s="126">
        <v>63.4</v>
      </c>
      <c r="K57" s="126">
        <v>75.2</v>
      </c>
      <c r="L57" s="126">
        <v>80.600000000000009</v>
      </c>
      <c r="N57" s="127"/>
      <c r="P57" s="127"/>
    </row>
    <row r="58" spans="1:16" x14ac:dyDescent="0.25">
      <c r="A58" t="s">
        <v>94</v>
      </c>
      <c r="B58" t="s">
        <v>34</v>
      </c>
      <c r="C58" t="s">
        <v>27</v>
      </c>
      <c r="D58" t="s">
        <v>200</v>
      </c>
      <c r="E58" s="130">
        <v>18715</v>
      </c>
      <c r="F58" s="126">
        <v>4</v>
      </c>
      <c r="G58" s="130">
        <v>17975</v>
      </c>
      <c r="H58" s="126">
        <v>12.6</v>
      </c>
      <c r="I58" s="126">
        <v>12.4</v>
      </c>
      <c r="J58" s="126">
        <v>66.900000000000006</v>
      </c>
      <c r="K58" s="126">
        <v>72.399999999999991</v>
      </c>
      <c r="L58" s="126">
        <v>75</v>
      </c>
      <c r="N58" s="127"/>
      <c r="P58" s="127"/>
    </row>
    <row r="59" spans="1:16" x14ac:dyDescent="0.25">
      <c r="A59" t="s">
        <v>94</v>
      </c>
      <c r="B59" t="s">
        <v>35</v>
      </c>
      <c r="C59" t="s">
        <v>27</v>
      </c>
      <c r="D59" t="s">
        <v>201</v>
      </c>
      <c r="E59" s="130">
        <v>11890</v>
      </c>
      <c r="F59" s="126">
        <v>4.3999999999999995</v>
      </c>
      <c r="G59" s="130">
        <v>11370</v>
      </c>
      <c r="H59" s="126">
        <v>10.3</v>
      </c>
      <c r="I59" s="126">
        <v>7.3</v>
      </c>
      <c r="J59" s="126">
        <v>74.099999999999994</v>
      </c>
      <c r="K59" s="126">
        <v>80.400000000000006</v>
      </c>
      <c r="L59" s="126">
        <v>82.4</v>
      </c>
      <c r="N59" s="127"/>
      <c r="P59" s="127"/>
    </row>
    <row r="60" spans="1:16" x14ac:dyDescent="0.25">
      <c r="A60" t="s">
        <v>94</v>
      </c>
      <c r="B60" t="s">
        <v>36</v>
      </c>
      <c r="C60" t="s">
        <v>27</v>
      </c>
      <c r="D60" t="s">
        <v>202</v>
      </c>
      <c r="E60" s="130">
        <v>2555</v>
      </c>
      <c r="F60" s="126">
        <v>6</v>
      </c>
      <c r="G60" s="130">
        <v>2400</v>
      </c>
      <c r="H60" s="126">
        <v>16.400000000000002</v>
      </c>
      <c r="I60" s="126">
        <v>7.7</v>
      </c>
      <c r="J60" s="126">
        <v>59.9</v>
      </c>
      <c r="K60" s="126">
        <v>71.2</v>
      </c>
      <c r="L60" s="126">
        <v>76</v>
      </c>
      <c r="N60" s="127"/>
      <c r="P60" s="127"/>
    </row>
    <row r="61" spans="1:16" x14ac:dyDescent="0.25">
      <c r="A61" t="s">
        <v>94</v>
      </c>
      <c r="B61" t="s">
        <v>37</v>
      </c>
      <c r="C61" t="s">
        <v>27</v>
      </c>
      <c r="D61" t="s">
        <v>203</v>
      </c>
      <c r="E61" s="130">
        <v>1300</v>
      </c>
      <c r="F61" s="126">
        <v>4.9000000000000004</v>
      </c>
      <c r="G61" s="130">
        <v>1235</v>
      </c>
      <c r="H61" s="126">
        <v>11.3</v>
      </c>
      <c r="I61" s="126">
        <v>8</v>
      </c>
      <c r="J61" s="126">
        <v>73.3</v>
      </c>
      <c r="K61" s="126">
        <v>78.400000000000006</v>
      </c>
      <c r="L61" s="126">
        <v>80.7</v>
      </c>
      <c r="N61" s="127"/>
      <c r="P61" s="127"/>
    </row>
    <row r="62" spans="1:16" x14ac:dyDescent="0.25">
      <c r="A62" t="s">
        <v>94</v>
      </c>
      <c r="B62">
        <v>1</v>
      </c>
      <c r="C62" t="s">
        <v>38</v>
      </c>
      <c r="D62" t="s">
        <v>204</v>
      </c>
      <c r="E62" s="130">
        <v>2970</v>
      </c>
      <c r="F62" s="126">
        <v>0.90000000000000013</v>
      </c>
      <c r="G62" s="130">
        <v>2945</v>
      </c>
      <c r="H62" s="126">
        <v>11.700000000000001</v>
      </c>
      <c r="I62" s="126">
        <v>10.8</v>
      </c>
      <c r="J62" s="126">
        <v>56.800000000000004</v>
      </c>
      <c r="K62" s="126">
        <v>72.7</v>
      </c>
      <c r="L62" s="126">
        <v>77.5</v>
      </c>
      <c r="N62" s="127"/>
      <c r="P62" s="127"/>
    </row>
    <row r="63" spans="1:16" x14ac:dyDescent="0.25">
      <c r="A63" t="s">
        <v>94</v>
      </c>
      <c r="B63">
        <v>2</v>
      </c>
      <c r="C63" t="s">
        <v>38</v>
      </c>
      <c r="D63" t="s">
        <v>205</v>
      </c>
      <c r="E63" s="130">
        <v>4730</v>
      </c>
      <c r="F63" s="126">
        <v>2.8000000000000003</v>
      </c>
      <c r="G63" s="130">
        <v>4600</v>
      </c>
      <c r="H63" s="126">
        <v>11.9</v>
      </c>
      <c r="I63" s="126">
        <v>7.5</v>
      </c>
      <c r="J63" s="126">
        <v>52.6</v>
      </c>
      <c r="K63" s="126">
        <v>72.2</v>
      </c>
      <c r="L63" s="126">
        <v>80.600000000000009</v>
      </c>
      <c r="N63" s="127"/>
      <c r="P63" s="127"/>
    </row>
    <row r="64" spans="1:16" x14ac:dyDescent="0.25">
      <c r="A64" t="s">
        <v>94</v>
      </c>
      <c r="B64">
        <v>3</v>
      </c>
      <c r="C64" t="s">
        <v>38</v>
      </c>
      <c r="D64" t="s">
        <v>206</v>
      </c>
      <c r="E64" s="130">
        <v>9635</v>
      </c>
      <c r="F64" s="126">
        <v>2.1</v>
      </c>
      <c r="G64" s="130">
        <v>9435</v>
      </c>
      <c r="H64" s="126">
        <v>10.4</v>
      </c>
      <c r="I64" s="126">
        <v>9.3000000000000007</v>
      </c>
      <c r="J64" s="126">
        <v>59.599999999999994</v>
      </c>
      <c r="K64" s="126">
        <v>72.599999999999994</v>
      </c>
      <c r="L64" s="126">
        <v>80.300000000000011</v>
      </c>
      <c r="N64" s="127"/>
      <c r="P64" s="127"/>
    </row>
    <row r="65" spans="1:16" x14ac:dyDescent="0.25">
      <c r="A65" t="s">
        <v>94</v>
      </c>
      <c r="B65">
        <v>4</v>
      </c>
      <c r="C65" t="s">
        <v>38</v>
      </c>
      <c r="D65" t="s">
        <v>207</v>
      </c>
      <c r="E65" s="130">
        <v>120</v>
      </c>
      <c r="F65" s="126">
        <v>0</v>
      </c>
      <c r="G65" s="130">
        <v>120</v>
      </c>
      <c r="H65" s="126">
        <v>12.5</v>
      </c>
      <c r="I65" s="126">
        <v>10</v>
      </c>
      <c r="J65" s="126">
        <v>58.3</v>
      </c>
      <c r="K65" s="126">
        <v>73.3</v>
      </c>
      <c r="L65" s="126">
        <v>77.5</v>
      </c>
      <c r="N65" s="127"/>
      <c r="P65" s="127"/>
    </row>
    <row r="66" spans="1:16" x14ac:dyDescent="0.25">
      <c r="A66" t="s">
        <v>94</v>
      </c>
      <c r="B66">
        <v>5</v>
      </c>
      <c r="C66" t="s">
        <v>38</v>
      </c>
      <c r="D66" t="s">
        <v>208</v>
      </c>
      <c r="E66" s="130">
        <v>560</v>
      </c>
      <c r="F66" s="126">
        <v>1.7000000000000002</v>
      </c>
      <c r="G66" s="130">
        <v>550</v>
      </c>
      <c r="H66" s="126">
        <v>16.5</v>
      </c>
      <c r="I66" s="126">
        <v>7.0000000000000009</v>
      </c>
      <c r="J66" s="126">
        <v>61.5</v>
      </c>
      <c r="K66" s="126">
        <v>72.3</v>
      </c>
      <c r="L66" s="126">
        <v>76.5</v>
      </c>
      <c r="N66" s="127"/>
      <c r="P66" s="127"/>
    </row>
    <row r="67" spans="1:16" x14ac:dyDescent="0.25">
      <c r="A67" t="s">
        <v>94</v>
      </c>
      <c r="B67">
        <v>6</v>
      </c>
      <c r="C67" t="s">
        <v>38</v>
      </c>
      <c r="D67" t="s">
        <v>209</v>
      </c>
      <c r="E67" s="130">
        <v>6420</v>
      </c>
      <c r="F67" s="126">
        <v>1.5</v>
      </c>
      <c r="G67" s="130">
        <v>6320</v>
      </c>
      <c r="H67" s="126">
        <v>10</v>
      </c>
      <c r="I67" s="126">
        <v>7.0000000000000009</v>
      </c>
      <c r="J67" s="126">
        <v>58.699999999999996</v>
      </c>
      <c r="K67" s="126">
        <v>74.099999999999994</v>
      </c>
      <c r="L67" s="126">
        <v>83</v>
      </c>
      <c r="N67" s="127"/>
      <c r="P67" s="127"/>
    </row>
    <row r="68" spans="1:16" x14ac:dyDescent="0.25">
      <c r="A68" t="s">
        <v>94</v>
      </c>
      <c r="B68">
        <v>7</v>
      </c>
      <c r="C68" t="s">
        <v>38</v>
      </c>
      <c r="D68" t="s">
        <v>210</v>
      </c>
      <c r="E68" s="130">
        <v>2935</v>
      </c>
      <c r="F68" s="126">
        <v>2.2999999999999998</v>
      </c>
      <c r="G68" s="130">
        <v>2865</v>
      </c>
      <c r="H68" s="126">
        <v>9.5</v>
      </c>
      <c r="I68" s="126">
        <v>6.9</v>
      </c>
      <c r="J68" s="126">
        <v>68.5</v>
      </c>
      <c r="K68" s="126">
        <v>78.100000000000009</v>
      </c>
      <c r="L68" s="126">
        <v>83.6</v>
      </c>
      <c r="N68" s="127"/>
      <c r="P68" s="127"/>
    </row>
    <row r="69" spans="1:16" x14ac:dyDescent="0.25">
      <c r="A69" t="s">
        <v>94</v>
      </c>
      <c r="B69">
        <v>8</v>
      </c>
      <c r="C69" t="s">
        <v>38</v>
      </c>
      <c r="D69" t="s">
        <v>211</v>
      </c>
      <c r="E69" s="130">
        <v>7830</v>
      </c>
      <c r="F69" s="126">
        <v>3</v>
      </c>
      <c r="G69" s="130">
        <v>7600</v>
      </c>
      <c r="H69" s="126">
        <v>11.5</v>
      </c>
      <c r="I69" s="126">
        <v>9.9</v>
      </c>
      <c r="J69" s="126">
        <v>73</v>
      </c>
      <c r="K69" s="126">
        <v>76.8</v>
      </c>
      <c r="L69" s="126">
        <v>78.600000000000009</v>
      </c>
      <c r="N69" s="127"/>
      <c r="P69" s="127"/>
    </row>
    <row r="70" spans="1:16" x14ac:dyDescent="0.25">
      <c r="A70" t="s">
        <v>94</v>
      </c>
      <c r="B70">
        <v>9</v>
      </c>
      <c r="C70" t="s">
        <v>38</v>
      </c>
      <c r="D70" t="s">
        <v>212</v>
      </c>
      <c r="E70" s="130">
        <v>10315</v>
      </c>
      <c r="F70" s="126">
        <v>2.9000000000000004</v>
      </c>
      <c r="G70" s="130">
        <v>10020</v>
      </c>
      <c r="H70" s="126">
        <v>11.8</v>
      </c>
      <c r="I70" s="126">
        <v>7.7</v>
      </c>
      <c r="J70" s="126">
        <v>69.600000000000009</v>
      </c>
      <c r="K70" s="126">
        <v>77.100000000000009</v>
      </c>
      <c r="L70" s="126">
        <v>80.5</v>
      </c>
      <c r="N70" s="127"/>
      <c r="P70" s="127"/>
    </row>
    <row r="71" spans="1:16" x14ac:dyDescent="0.25">
      <c r="A71" t="s">
        <v>94</v>
      </c>
      <c r="B71" t="s">
        <v>28</v>
      </c>
      <c r="C71" t="s">
        <v>38</v>
      </c>
      <c r="D71" t="s">
        <v>213</v>
      </c>
      <c r="E71" s="130">
        <v>5415</v>
      </c>
      <c r="F71" s="126">
        <v>3.1</v>
      </c>
      <c r="G71" s="130">
        <v>5245</v>
      </c>
      <c r="H71" s="126">
        <v>12</v>
      </c>
      <c r="I71" s="126">
        <v>7.1000000000000005</v>
      </c>
      <c r="J71" s="126">
        <v>63.6</v>
      </c>
      <c r="K71" s="126">
        <v>75.2</v>
      </c>
      <c r="L71" s="126">
        <v>80.900000000000006</v>
      </c>
      <c r="N71" s="127"/>
      <c r="P71" s="127"/>
    </row>
    <row r="72" spans="1:16" x14ac:dyDescent="0.25">
      <c r="A72" t="s">
        <v>94</v>
      </c>
      <c r="B72" t="s">
        <v>29</v>
      </c>
      <c r="C72" t="s">
        <v>38</v>
      </c>
      <c r="D72" t="s">
        <v>214</v>
      </c>
      <c r="E72" s="130">
        <v>6670</v>
      </c>
      <c r="F72" s="126">
        <v>2.9000000000000004</v>
      </c>
      <c r="G72" s="130">
        <v>6475</v>
      </c>
      <c r="H72" s="126">
        <v>11.600000000000001</v>
      </c>
      <c r="I72" s="126">
        <v>10.3</v>
      </c>
      <c r="J72" s="126">
        <v>65.600000000000009</v>
      </c>
      <c r="K72" s="126">
        <v>74.099999999999994</v>
      </c>
      <c r="L72" s="126">
        <v>78.100000000000009</v>
      </c>
      <c r="N72" s="127"/>
      <c r="P72" s="127"/>
    </row>
    <row r="73" spans="1:16" x14ac:dyDescent="0.25">
      <c r="A73" t="s">
        <v>94</v>
      </c>
      <c r="B73" t="s">
        <v>30</v>
      </c>
      <c r="C73" t="s">
        <v>38</v>
      </c>
      <c r="D73" t="s">
        <v>215</v>
      </c>
      <c r="E73" s="130">
        <v>4165</v>
      </c>
      <c r="F73" s="126">
        <v>2.5</v>
      </c>
      <c r="G73" s="130">
        <v>4060</v>
      </c>
      <c r="H73" s="126">
        <v>12.3</v>
      </c>
      <c r="I73" s="126">
        <v>10.8</v>
      </c>
      <c r="J73" s="126">
        <v>67.5</v>
      </c>
      <c r="K73" s="126">
        <v>73.7</v>
      </c>
      <c r="L73" s="126">
        <v>76.900000000000006</v>
      </c>
      <c r="N73" s="127"/>
      <c r="P73" s="127"/>
    </row>
    <row r="74" spans="1:16" x14ac:dyDescent="0.25">
      <c r="A74" t="s">
        <v>94</v>
      </c>
      <c r="B74" t="s">
        <v>31</v>
      </c>
      <c r="C74" t="s">
        <v>38</v>
      </c>
      <c r="D74" t="s">
        <v>216</v>
      </c>
      <c r="E74" s="130">
        <v>14850</v>
      </c>
      <c r="F74" s="126">
        <v>3.6000000000000005</v>
      </c>
      <c r="G74" s="130">
        <v>14315</v>
      </c>
      <c r="H74" s="126">
        <v>13</v>
      </c>
      <c r="I74" s="126">
        <v>9.9</v>
      </c>
      <c r="J74" s="126">
        <v>72.7</v>
      </c>
      <c r="K74" s="126">
        <v>75.7</v>
      </c>
      <c r="L74" s="126">
        <v>77.100000000000009</v>
      </c>
      <c r="N74" s="127"/>
      <c r="P74" s="127"/>
    </row>
    <row r="75" spans="1:16" x14ac:dyDescent="0.25">
      <c r="A75" t="s">
        <v>94</v>
      </c>
      <c r="B75" t="s">
        <v>32</v>
      </c>
      <c r="C75" t="s">
        <v>38</v>
      </c>
      <c r="D75" t="s">
        <v>217</v>
      </c>
      <c r="E75" s="130">
        <v>3840</v>
      </c>
      <c r="F75" s="126">
        <v>3.6000000000000005</v>
      </c>
      <c r="G75" s="130">
        <v>3700</v>
      </c>
      <c r="H75" s="126">
        <v>12.4</v>
      </c>
      <c r="I75" s="126">
        <v>13.5</v>
      </c>
      <c r="J75" s="126">
        <v>69.5</v>
      </c>
      <c r="K75" s="126">
        <v>72.399999999999991</v>
      </c>
      <c r="L75" s="126">
        <v>74.099999999999994</v>
      </c>
      <c r="N75" s="127"/>
      <c r="P75" s="127"/>
    </row>
    <row r="76" spans="1:16" x14ac:dyDescent="0.25">
      <c r="A76" t="s">
        <v>94</v>
      </c>
      <c r="B76" t="s">
        <v>27</v>
      </c>
      <c r="C76" t="s">
        <v>38</v>
      </c>
      <c r="D76" t="s">
        <v>218</v>
      </c>
      <c r="E76" s="130">
        <v>4890</v>
      </c>
      <c r="F76" s="126">
        <v>2.1999999999999997</v>
      </c>
      <c r="G76" s="130">
        <v>4785</v>
      </c>
      <c r="H76" s="126">
        <v>15.6</v>
      </c>
      <c r="I76" s="126">
        <v>11.5</v>
      </c>
      <c r="J76" s="126">
        <v>58.9</v>
      </c>
      <c r="K76" s="126">
        <v>68</v>
      </c>
      <c r="L76" s="126">
        <v>73</v>
      </c>
      <c r="N76" s="127"/>
      <c r="P76" s="127"/>
    </row>
    <row r="77" spans="1:16" x14ac:dyDescent="0.25">
      <c r="A77" t="s">
        <v>94</v>
      </c>
      <c r="B77" t="s">
        <v>33</v>
      </c>
      <c r="C77" t="s">
        <v>38</v>
      </c>
      <c r="D77" t="s">
        <v>219</v>
      </c>
      <c r="E77" s="130">
        <v>6440</v>
      </c>
      <c r="F77" s="126">
        <v>2.9000000000000004</v>
      </c>
      <c r="G77" s="130">
        <v>6255</v>
      </c>
      <c r="H77" s="126">
        <v>12.4</v>
      </c>
      <c r="I77" s="126">
        <v>10.200000000000001</v>
      </c>
      <c r="J77" s="126">
        <v>62.2</v>
      </c>
      <c r="K77" s="126">
        <v>72.2</v>
      </c>
      <c r="L77" s="126">
        <v>77.400000000000006</v>
      </c>
      <c r="N77" s="127"/>
      <c r="P77" s="127"/>
    </row>
    <row r="78" spans="1:16" x14ac:dyDescent="0.25">
      <c r="A78" t="s">
        <v>94</v>
      </c>
      <c r="B78" t="s">
        <v>34</v>
      </c>
      <c r="C78" t="s">
        <v>38</v>
      </c>
      <c r="D78" t="s">
        <v>220</v>
      </c>
      <c r="E78" s="130">
        <v>11690</v>
      </c>
      <c r="F78" s="126">
        <v>2.8000000000000003</v>
      </c>
      <c r="G78" s="130">
        <v>11360</v>
      </c>
      <c r="H78" s="126">
        <v>15.6</v>
      </c>
      <c r="I78" s="126">
        <v>15.5</v>
      </c>
      <c r="J78" s="126">
        <v>62.8</v>
      </c>
      <c r="K78" s="126">
        <v>66.600000000000009</v>
      </c>
      <c r="L78" s="126">
        <v>68.900000000000006</v>
      </c>
      <c r="N78" s="127"/>
      <c r="P78" s="127"/>
    </row>
    <row r="79" spans="1:16" x14ac:dyDescent="0.25">
      <c r="A79" t="s">
        <v>94</v>
      </c>
      <c r="B79" t="s">
        <v>35</v>
      </c>
      <c r="C79" t="s">
        <v>38</v>
      </c>
      <c r="D79" t="s">
        <v>221</v>
      </c>
      <c r="E79" s="130">
        <v>1725</v>
      </c>
      <c r="F79" s="126">
        <v>2.1</v>
      </c>
      <c r="G79" s="130">
        <v>1685</v>
      </c>
      <c r="H79" s="126">
        <v>10.8</v>
      </c>
      <c r="I79" s="126">
        <v>8.1</v>
      </c>
      <c r="J79" s="126">
        <v>71</v>
      </c>
      <c r="K79" s="126">
        <v>78.600000000000009</v>
      </c>
      <c r="L79" s="126">
        <v>81.100000000000009</v>
      </c>
      <c r="N79" s="127"/>
      <c r="P79" s="127"/>
    </row>
    <row r="80" spans="1:16" x14ac:dyDescent="0.25">
      <c r="A80" t="s">
        <v>94</v>
      </c>
      <c r="B80" t="s">
        <v>36</v>
      </c>
      <c r="C80" t="s">
        <v>38</v>
      </c>
      <c r="D80" t="s">
        <v>222</v>
      </c>
      <c r="E80" s="130">
        <v>1750</v>
      </c>
      <c r="F80" s="126">
        <v>3.6000000000000005</v>
      </c>
      <c r="G80" s="130">
        <v>1685</v>
      </c>
      <c r="H80" s="126">
        <v>15.8</v>
      </c>
      <c r="I80" s="126">
        <v>8.4</v>
      </c>
      <c r="J80" s="126">
        <v>60.199999999999996</v>
      </c>
      <c r="K80" s="126">
        <v>70.2</v>
      </c>
      <c r="L80" s="126">
        <v>75.900000000000006</v>
      </c>
      <c r="N80" s="127"/>
      <c r="P80" s="127"/>
    </row>
    <row r="81" spans="1:16" x14ac:dyDescent="0.25">
      <c r="A81" t="s">
        <v>94</v>
      </c>
      <c r="B81" t="s">
        <v>37</v>
      </c>
      <c r="C81" t="s">
        <v>38</v>
      </c>
      <c r="D81" t="s">
        <v>223</v>
      </c>
      <c r="E81" s="130">
        <v>3285</v>
      </c>
      <c r="F81" s="126">
        <v>2.8000000000000003</v>
      </c>
      <c r="G81" s="130">
        <v>3190</v>
      </c>
      <c r="H81" s="126">
        <v>10.9</v>
      </c>
      <c r="I81" s="126">
        <v>8.1</v>
      </c>
      <c r="J81" s="126">
        <v>75.099999999999994</v>
      </c>
      <c r="K81" s="126">
        <v>78.600000000000009</v>
      </c>
      <c r="L81" s="126">
        <v>81</v>
      </c>
      <c r="N81" s="127"/>
      <c r="P81" s="127"/>
    </row>
    <row r="82" spans="1:16" x14ac:dyDescent="0.25">
      <c r="A82" t="s">
        <v>26</v>
      </c>
      <c r="B82">
        <v>1</v>
      </c>
      <c r="C82" t="s">
        <v>27</v>
      </c>
      <c r="D82" t="s">
        <v>224</v>
      </c>
      <c r="E82" s="130">
        <v>3945</v>
      </c>
      <c r="F82" s="126">
        <v>3.8</v>
      </c>
      <c r="G82" s="130">
        <v>3795</v>
      </c>
      <c r="H82" s="126">
        <v>12</v>
      </c>
      <c r="I82" s="126">
        <v>13.4</v>
      </c>
      <c r="J82" s="126">
        <v>61.8</v>
      </c>
      <c r="K82" s="126">
        <v>71.599999999999994</v>
      </c>
      <c r="L82" s="126">
        <v>74.599999999999994</v>
      </c>
      <c r="N82" s="127"/>
      <c r="P82" s="127"/>
    </row>
    <row r="83" spans="1:16" x14ac:dyDescent="0.25">
      <c r="A83" t="s">
        <v>26</v>
      </c>
      <c r="B83">
        <v>2</v>
      </c>
      <c r="C83" t="s">
        <v>27</v>
      </c>
      <c r="D83" t="s">
        <v>225</v>
      </c>
      <c r="E83" s="130">
        <v>17325</v>
      </c>
      <c r="F83" s="126">
        <v>5.8000000000000007</v>
      </c>
      <c r="G83" s="130">
        <v>16315</v>
      </c>
      <c r="H83" s="126">
        <v>13.200000000000001</v>
      </c>
      <c r="I83" s="126">
        <v>6.3</v>
      </c>
      <c r="J83" s="126">
        <v>60</v>
      </c>
      <c r="K83" s="126">
        <v>76.400000000000006</v>
      </c>
      <c r="L83" s="126">
        <v>80.600000000000009</v>
      </c>
      <c r="N83" s="127"/>
      <c r="P83" s="127"/>
    </row>
    <row r="84" spans="1:16" x14ac:dyDescent="0.25">
      <c r="A84" t="s">
        <v>26</v>
      </c>
      <c r="B84">
        <v>3</v>
      </c>
      <c r="C84" t="s">
        <v>27</v>
      </c>
      <c r="D84" t="s">
        <v>226</v>
      </c>
      <c r="E84" s="130">
        <v>14580</v>
      </c>
      <c r="F84" s="126">
        <v>2.9000000000000004</v>
      </c>
      <c r="G84" s="130">
        <v>14165</v>
      </c>
      <c r="H84" s="126">
        <v>10.8</v>
      </c>
      <c r="I84" s="126">
        <v>6.8000000000000007</v>
      </c>
      <c r="J84" s="126">
        <v>61.9</v>
      </c>
      <c r="K84" s="126">
        <v>77.2</v>
      </c>
      <c r="L84" s="126">
        <v>82.4</v>
      </c>
      <c r="N84" s="127"/>
      <c r="P84" s="127"/>
    </row>
    <row r="85" spans="1:16" x14ac:dyDescent="0.25">
      <c r="A85" t="s">
        <v>26</v>
      </c>
      <c r="B85">
        <v>4</v>
      </c>
      <c r="C85" t="s">
        <v>27</v>
      </c>
      <c r="D85" t="s">
        <v>227</v>
      </c>
      <c r="E85" s="130">
        <v>450</v>
      </c>
      <c r="F85" s="126">
        <v>3.8</v>
      </c>
      <c r="G85" s="130">
        <v>435</v>
      </c>
      <c r="H85" s="126">
        <v>12.2</v>
      </c>
      <c r="I85" s="126">
        <v>7.1000000000000005</v>
      </c>
      <c r="J85" s="126">
        <v>66.600000000000009</v>
      </c>
      <c r="K85" s="126">
        <v>77.600000000000009</v>
      </c>
      <c r="L85" s="126">
        <v>80.600000000000009</v>
      </c>
      <c r="N85" s="127"/>
      <c r="P85" s="127"/>
    </row>
    <row r="86" spans="1:16" x14ac:dyDescent="0.25">
      <c r="A86" t="s">
        <v>26</v>
      </c>
      <c r="B86">
        <v>5</v>
      </c>
      <c r="C86" t="s">
        <v>27</v>
      </c>
      <c r="D86" t="s">
        <v>228</v>
      </c>
      <c r="E86" s="130">
        <v>1085</v>
      </c>
      <c r="F86" s="126">
        <v>3</v>
      </c>
      <c r="G86" s="130">
        <v>1055</v>
      </c>
      <c r="H86" s="126">
        <v>11.600000000000001</v>
      </c>
      <c r="I86" s="126">
        <v>8.2000000000000011</v>
      </c>
      <c r="J86" s="126">
        <v>69.400000000000006</v>
      </c>
      <c r="K86" s="126">
        <v>77.8</v>
      </c>
      <c r="L86" s="126">
        <v>80.100000000000009</v>
      </c>
      <c r="N86" s="127"/>
      <c r="P86" s="127"/>
    </row>
    <row r="87" spans="1:16" x14ac:dyDescent="0.25">
      <c r="A87" t="s">
        <v>26</v>
      </c>
      <c r="B87">
        <v>6</v>
      </c>
      <c r="C87" t="s">
        <v>27</v>
      </c>
      <c r="D87" t="s">
        <v>229</v>
      </c>
      <c r="E87" s="130">
        <v>4270</v>
      </c>
      <c r="F87" s="126">
        <v>2.7</v>
      </c>
      <c r="G87" s="130">
        <v>4155</v>
      </c>
      <c r="H87" s="126">
        <v>11.700000000000001</v>
      </c>
      <c r="I87" s="126">
        <v>6.4</v>
      </c>
      <c r="J87" s="126">
        <v>66.8</v>
      </c>
      <c r="K87" s="126">
        <v>77.7</v>
      </c>
      <c r="L87" s="126">
        <v>81.900000000000006</v>
      </c>
      <c r="N87" s="127"/>
      <c r="P87" s="127"/>
    </row>
    <row r="88" spans="1:16" x14ac:dyDescent="0.25">
      <c r="A88" t="s">
        <v>26</v>
      </c>
      <c r="B88">
        <v>7</v>
      </c>
      <c r="C88" t="s">
        <v>27</v>
      </c>
      <c r="D88" t="s">
        <v>230</v>
      </c>
      <c r="E88" s="130">
        <v>1685</v>
      </c>
      <c r="F88" s="126">
        <v>2.6</v>
      </c>
      <c r="G88" s="130">
        <v>1640</v>
      </c>
      <c r="H88" s="126">
        <v>10.9</v>
      </c>
      <c r="I88" s="126">
        <v>6.7</v>
      </c>
      <c r="J88" s="126">
        <v>71.8</v>
      </c>
      <c r="K88" s="126">
        <v>79.600000000000009</v>
      </c>
      <c r="L88" s="126">
        <v>82.4</v>
      </c>
      <c r="N88" s="127"/>
      <c r="P88" s="127"/>
    </row>
    <row r="89" spans="1:16" x14ac:dyDescent="0.25">
      <c r="A89" t="s">
        <v>26</v>
      </c>
      <c r="B89">
        <v>8</v>
      </c>
      <c r="C89" t="s">
        <v>27</v>
      </c>
      <c r="D89" t="s">
        <v>231</v>
      </c>
      <c r="E89" s="130">
        <v>1675</v>
      </c>
      <c r="F89" s="126">
        <v>4.3999999999999995</v>
      </c>
      <c r="G89" s="130">
        <v>1605</v>
      </c>
      <c r="H89" s="126">
        <v>15.7</v>
      </c>
      <c r="I89" s="126">
        <v>10.5</v>
      </c>
      <c r="J89" s="126">
        <v>69.100000000000009</v>
      </c>
      <c r="K89" s="126">
        <v>72.3</v>
      </c>
      <c r="L89" s="126">
        <v>73.8</v>
      </c>
      <c r="N89" s="127"/>
      <c r="P89" s="127"/>
    </row>
    <row r="90" spans="1:16" x14ac:dyDescent="0.25">
      <c r="A90" t="s">
        <v>26</v>
      </c>
      <c r="B90">
        <v>9</v>
      </c>
      <c r="C90" t="s">
        <v>27</v>
      </c>
      <c r="D90" t="s">
        <v>232</v>
      </c>
      <c r="E90" s="130">
        <v>1810</v>
      </c>
      <c r="F90" s="126">
        <v>4.5</v>
      </c>
      <c r="G90" s="130">
        <v>1725</v>
      </c>
      <c r="H90" s="126">
        <v>13.900000000000002</v>
      </c>
      <c r="I90" s="126">
        <v>8.1</v>
      </c>
      <c r="J90" s="126">
        <v>69.5</v>
      </c>
      <c r="K90" s="126">
        <v>75</v>
      </c>
      <c r="L90" s="126">
        <v>78</v>
      </c>
      <c r="N90" s="127"/>
      <c r="P90" s="127"/>
    </row>
    <row r="91" spans="1:16" x14ac:dyDescent="0.25">
      <c r="A91" t="s">
        <v>26</v>
      </c>
      <c r="B91" t="s">
        <v>28</v>
      </c>
      <c r="C91" t="s">
        <v>27</v>
      </c>
      <c r="D91" t="s">
        <v>233</v>
      </c>
      <c r="E91" s="130">
        <v>1610</v>
      </c>
      <c r="F91" s="126">
        <v>5.2</v>
      </c>
      <c r="G91" s="130">
        <v>1525</v>
      </c>
      <c r="H91" s="126">
        <v>14.400000000000002</v>
      </c>
      <c r="I91" s="126">
        <v>6</v>
      </c>
      <c r="J91" s="126">
        <v>65.900000000000006</v>
      </c>
      <c r="K91" s="126">
        <v>76.7</v>
      </c>
      <c r="L91" s="126">
        <v>79.600000000000009</v>
      </c>
      <c r="N91" s="127"/>
      <c r="P91" s="127"/>
    </row>
    <row r="92" spans="1:16" x14ac:dyDescent="0.25">
      <c r="A92" t="s">
        <v>26</v>
      </c>
      <c r="B92" t="s">
        <v>29</v>
      </c>
      <c r="C92" t="s">
        <v>27</v>
      </c>
      <c r="D92" t="s">
        <v>234</v>
      </c>
      <c r="E92" s="130">
        <v>14155</v>
      </c>
      <c r="F92" s="126">
        <v>2.9000000000000004</v>
      </c>
      <c r="G92" s="130">
        <v>13745</v>
      </c>
      <c r="H92" s="126">
        <v>11.600000000000001</v>
      </c>
      <c r="I92" s="126">
        <v>7.5</v>
      </c>
      <c r="J92" s="126">
        <v>67.400000000000006</v>
      </c>
      <c r="K92" s="126">
        <v>78</v>
      </c>
      <c r="L92" s="126">
        <v>80.900000000000006</v>
      </c>
      <c r="N92" s="127"/>
      <c r="P92" s="127"/>
    </row>
    <row r="93" spans="1:16" x14ac:dyDescent="0.25">
      <c r="A93" t="s">
        <v>26</v>
      </c>
      <c r="B93" t="s">
        <v>30</v>
      </c>
      <c r="C93" t="s">
        <v>27</v>
      </c>
      <c r="D93" t="s">
        <v>235</v>
      </c>
      <c r="E93" s="130">
        <v>6505</v>
      </c>
      <c r="F93" s="126">
        <v>3.2</v>
      </c>
      <c r="G93" s="130">
        <v>6295</v>
      </c>
      <c r="H93" s="126">
        <v>13.100000000000001</v>
      </c>
      <c r="I93" s="126">
        <v>8.5</v>
      </c>
      <c r="J93" s="126">
        <v>71.7</v>
      </c>
      <c r="K93" s="126">
        <v>76.2</v>
      </c>
      <c r="L93" s="126">
        <v>78.3</v>
      </c>
      <c r="N93" s="127"/>
      <c r="P93" s="127"/>
    </row>
    <row r="94" spans="1:16" x14ac:dyDescent="0.25">
      <c r="A94" t="s">
        <v>26</v>
      </c>
      <c r="B94" t="s">
        <v>31</v>
      </c>
      <c r="C94" t="s">
        <v>27</v>
      </c>
      <c r="D94" t="s">
        <v>236</v>
      </c>
      <c r="E94" s="130">
        <v>12820</v>
      </c>
      <c r="F94" s="126">
        <v>4.7</v>
      </c>
      <c r="G94" s="130">
        <v>12210</v>
      </c>
      <c r="H94" s="126">
        <v>14.100000000000001</v>
      </c>
      <c r="I94" s="126">
        <v>8.4</v>
      </c>
      <c r="J94" s="126">
        <v>73.3</v>
      </c>
      <c r="K94" s="126">
        <v>76.599999999999994</v>
      </c>
      <c r="L94" s="126">
        <v>77.400000000000006</v>
      </c>
      <c r="N94" s="127"/>
      <c r="P94" s="127"/>
    </row>
    <row r="95" spans="1:16" x14ac:dyDescent="0.25">
      <c r="A95" t="s">
        <v>26</v>
      </c>
      <c r="B95" t="s">
        <v>32</v>
      </c>
      <c r="C95" t="s">
        <v>27</v>
      </c>
      <c r="D95" t="s">
        <v>237</v>
      </c>
      <c r="E95" s="130">
        <v>4155</v>
      </c>
      <c r="F95" s="126">
        <v>2.4</v>
      </c>
      <c r="G95" s="130">
        <v>4055</v>
      </c>
      <c r="H95" s="126">
        <v>11.600000000000001</v>
      </c>
      <c r="I95" s="126">
        <v>9.4</v>
      </c>
      <c r="J95" s="126">
        <v>73.900000000000006</v>
      </c>
      <c r="K95" s="126">
        <v>77.400000000000006</v>
      </c>
      <c r="L95" s="126">
        <v>79</v>
      </c>
      <c r="N95" s="127"/>
      <c r="P95" s="127"/>
    </row>
    <row r="96" spans="1:16" x14ac:dyDescent="0.25">
      <c r="A96" t="s">
        <v>26</v>
      </c>
      <c r="B96" t="s">
        <v>27</v>
      </c>
      <c r="C96" t="s">
        <v>27</v>
      </c>
      <c r="D96" t="s">
        <v>238</v>
      </c>
      <c r="E96" s="130">
        <v>11430</v>
      </c>
      <c r="F96" s="126">
        <v>2.9000000000000004</v>
      </c>
      <c r="G96" s="130">
        <v>11100</v>
      </c>
      <c r="H96" s="126">
        <v>14.000000000000002</v>
      </c>
      <c r="I96" s="126">
        <v>7.8</v>
      </c>
      <c r="J96" s="126">
        <v>67.400000000000006</v>
      </c>
      <c r="K96" s="126">
        <v>75.400000000000006</v>
      </c>
      <c r="L96" s="126">
        <v>78.3</v>
      </c>
      <c r="N96" s="127"/>
      <c r="P96" s="127"/>
    </row>
    <row r="97" spans="1:16" x14ac:dyDescent="0.25">
      <c r="A97" t="s">
        <v>26</v>
      </c>
      <c r="B97" t="s">
        <v>33</v>
      </c>
      <c r="C97" t="s">
        <v>27</v>
      </c>
      <c r="D97" t="s">
        <v>239</v>
      </c>
      <c r="E97" s="130">
        <v>6935</v>
      </c>
      <c r="F97" s="126">
        <v>2.6</v>
      </c>
      <c r="G97" s="130">
        <v>6750</v>
      </c>
      <c r="H97" s="126">
        <v>13.5</v>
      </c>
      <c r="I97" s="126">
        <v>7.8</v>
      </c>
      <c r="J97" s="126">
        <v>66.100000000000009</v>
      </c>
      <c r="K97" s="126">
        <v>74.900000000000006</v>
      </c>
      <c r="L97" s="126">
        <v>78.7</v>
      </c>
      <c r="N97" s="127"/>
      <c r="P97" s="127"/>
    </row>
    <row r="98" spans="1:16" x14ac:dyDescent="0.25">
      <c r="A98" t="s">
        <v>26</v>
      </c>
      <c r="B98" t="s">
        <v>34</v>
      </c>
      <c r="C98" t="s">
        <v>27</v>
      </c>
      <c r="D98" t="s">
        <v>240</v>
      </c>
      <c r="E98" s="130">
        <v>16695</v>
      </c>
      <c r="F98" s="126">
        <v>2.9000000000000004</v>
      </c>
      <c r="G98" s="130">
        <v>16205</v>
      </c>
      <c r="H98" s="126">
        <v>15.8</v>
      </c>
      <c r="I98" s="126">
        <v>11</v>
      </c>
      <c r="J98" s="126">
        <v>67</v>
      </c>
      <c r="K98" s="126">
        <v>71.399999999999991</v>
      </c>
      <c r="L98" s="126">
        <v>73.3</v>
      </c>
      <c r="N98" s="127"/>
      <c r="P98" s="127"/>
    </row>
    <row r="99" spans="1:16" x14ac:dyDescent="0.25">
      <c r="A99" t="s">
        <v>26</v>
      </c>
      <c r="B99" t="s">
        <v>35</v>
      </c>
      <c r="C99" t="s">
        <v>27</v>
      </c>
      <c r="D99" t="s">
        <v>241</v>
      </c>
      <c r="E99" s="130">
        <v>10475</v>
      </c>
      <c r="F99" s="126">
        <v>4.1000000000000005</v>
      </c>
      <c r="G99" s="130">
        <v>10040</v>
      </c>
      <c r="H99" s="126">
        <v>12.5</v>
      </c>
      <c r="I99" s="126">
        <v>6.4</v>
      </c>
      <c r="J99" s="126">
        <v>74.5</v>
      </c>
      <c r="K99" s="126">
        <v>79.600000000000009</v>
      </c>
      <c r="L99" s="126">
        <v>81.2</v>
      </c>
      <c r="N99" s="127"/>
      <c r="P99" s="127"/>
    </row>
    <row r="100" spans="1:16" x14ac:dyDescent="0.25">
      <c r="A100" t="s">
        <v>26</v>
      </c>
      <c r="B100" t="s">
        <v>36</v>
      </c>
      <c r="C100" t="s">
        <v>27</v>
      </c>
      <c r="D100" t="s">
        <v>242</v>
      </c>
      <c r="E100" s="130">
        <v>2635</v>
      </c>
      <c r="F100" s="126">
        <v>6</v>
      </c>
      <c r="G100" s="130">
        <v>2475</v>
      </c>
      <c r="H100" s="126">
        <v>18.3</v>
      </c>
      <c r="I100" s="126">
        <v>8.4</v>
      </c>
      <c r="J100" s="126">
        <v>61.6</v>
      </c>
      <c r="K100" s="126">
        <v>69.900000000000006</v>
      </c>
      <c r="L100" s="126">
        <v>73.3</v>
      </c>
      <c r="N100" s="127"/>
      <c r="P100" s="127"/>
    </row>
    <row r="101" spans="1:16" x14ac:dyDescent="0.25">
      <c r="A101" t="s">
        <v>26</v>
      </c>
      <c r="B101" t="s">
        <v>37</v>
      </c>
      <c r="C101" t="s">
        <v>27</v>
      </c>
      <c r="D101" t="s">
        <v>243</v>
      </c>
      <c r="E101" s="130">
        <v>1085</v>
      </c>
      <c r="F101" s="126">
        <v>4.3999999999999995</v>
      </c>
      <c r="G101" s="130">
        <v>1035</v>
      </c>
      <c r="H101" s="126">
        <v>12.7</v>
      </c>
      <c r="I101" s="126">
        <v>7.2000000000000011</v>
      </c>
      <c r="J101" s="126">
        <v>74.5</v>
      </c>
      <c r="K101" s="126">
        <v>78.3</v>
      </c>
      <c r="L101" s="126">
        <v>80.100000000000009</v>
      </c>
      <c r="N101" s="127"/>
      <c r="P101" s="127"/>
    </row>
    <row r="102" spans="1:16" x14ac:dyDescent="0.25">
      <c r="A102" t="s">
        <v>26</v>
      </c>
      <c r="B102">
        <v>1</v>
      </c>
      <c r="C102" t="s">
        <v>38</v>
      </c>
      <c r="D102" t="s">
        <v>244</v>
      </c>
      <c r="E102" s="130">
        <v>2730</v>
      </c>
      <c r="F102" s="126">
        <v>1.4000000000000001</v>
      </c>
      <c r="G102" s="130">
        <v>2695</v>
      </c>
      <c r="H102" s="126">
        <v>11.9</v>
      </c>
      <c r="I102" s="126">
        <v>12.1</v>
      </c>
      <c r="J102" s="126">
        <v>57.2</v>
      </c>
      <c r="K102" s="126">
        <v>70.8</v>
      </c>
      <c r="L102" s="126">
        <v>76</v>
      </c>
      <c r="N102" s="127"/>
      <c r="P102" s="127"/>
    </row>
    <row r="103" spans="1:16" x14ac:dyDescent="0.25">
      <c r="A103" t="s">
        <v>26</v>
      </c>
      <c r="B103">
        <v>2</v>
      </c>
      <c r="C103" t="s">
        <v>38</v>
      </c>
      <c r="D103" t="s">
        <v>245</v>
      </c>
      <c r="E103" s="130">
        <v>4565</v>
      </c>
      <c r="F103" s="126">
        <v>1.9</v>
      </c>
      <c r="G103" s="130">
        <v>4480</v>
      </c>
      <c r="H103" s="126">
        <v>14.000000000000002</v>
      </c>
      <c r="I103" s="126">
        <v>7.8</v>
      </c>
      <c r="J103" s="126">
        <v>56.900000000000006</v>
      </c>
      <c r="K103" s="126">
        <v>72.5</v>
      </c>
      <c r="L103" s="126">
        <v>78.3</v>
      </c>
      <c r="N103" s="127"/>
      <c r="P103" s="127"/>
    </row>
    <row r="104" spans="1:16" x14ac:dyDescent="0.25">
      <c r="A104" t="s">
        <v>26</v>
      </c>
      <c r="B104">
        <v>3</v>
      </c>
      <c r="C104" t="s">
        <v>38</v>
      </c>
      <c r="D104" t="s">
        <v>246</v>
      </c>
      <c r="E104" s="130">
        <v>8540</v>
      </c>
      <c r="F104" s="126">
        <v>1.3</v>
      </c>
      <c r="G104" s="130">
        <v>8430</v>
      </c>
      <c r="H104" s="126">
        <v>13.600000000000001</v>
      </c>
      <c r="I104" s="126">
        <v>7.3</v>
      </c>
      <c r="J104" s="126">
        <v>62.1</v>
      </c>
      <c r="K104" s="126">
        <v>74</v>
      </c>
      <c r="L104" s="126">
        <v>79.100000000000009</v>
      </c>
      <c r="N104" s="127"/>
      <c r="P104" s="127"/>
    </row>
    <row r="105" spans="1:16" x14ac:dyDescent="0.25">
      <c r="A105" t="s">
        <v>26</v>
      </c>
      <c r="B105">
        <v>4</v>
      </c>
      <c r="C105" t="s">
        <v>38</v>
      </c>
      <c r="D105" t="s">
        <v>247</v>
      </c>
      <c r="E105" s="130">
        <v>115</v>
      </c>
      <c r="F105" s="126">
        <v>0.90000000000000013</v>
      </c>
      <c r="G105" s="130">
        <v>115</v>
      </c>
      <c r="H105" s="126">
        <v>19.100000000000001</v>
      </c>
      <c r="I105" s="126">
        <v>3.5000000000000004</v>
      </c>
      <c r="J105" s="126">
        <v>59.099999999999994</v>
      </c>
      <c r="K105" s="126">
        <v>74.8</v>
      </c>
      <c r="L105" s="126">
        <v>77.400000000000006</v>
      </c>
      <c r="N105" s="127"/>
      <c r="P105" s="127"/>
    </row>
    <row r="106" spans="1:16" x14ac:dyDescent="0.25">
      <c r="A106" t="s">
        <v>26</v>
      </c>
      <c r="B106">
        <v>5</v>
      </c>
      <c r="C106" t="s">
        <v>38</v>
      </c>
      <c r="D106" t="s">
        <v>248</v>
      </c>
      <c r="E106" s="130">
        <v>525</v>
      </c>
      <c r="F106" s="126">
        <v>2.5</v>
      </c>
      <c r="G106" s="130">
        <v>515</v>
      </c>
      <c r="H106" s="126">
        <v>19.900000000000002</v>
      </c>
      <c r="I106" s="126">
        <v>6.4</v>
      </c>
      <c r="J106" s="126">
        <v>64.099999999999994</v>
      </c>
      <c r="K106" s="126">
        <v>71.5</v>
      </c>
      <c r="L106" s="126">
        <v>73.7</v>
      </c>
      <c r="N106" s="127"/>
      <c r="P106" s="127"/>
    </row>
    <row r="107" spans="1:16" x14ac:dyDescent="0.25">
      <c r="A107" t="s">
        <v>26</v>
      </c>
      <c r="B107">
        <v>6</v>
      </c>
      <c r="C107" t="s">
        <v>38</v>
      </c>
      <c r="D107" t="s">
        <v>249</v>
      </c>
      <c r="E107" s="130">
        <v>5820</v>
      </c>
      <c r="F107" s="126">
        <v>0.90000000000000013</v>
      </c>
      <c r="G107" s="130">
        <v>5770</v>
      </c>
      <c r="H107" s="126">
        <v>13.200000000000001</v>
      </c>
      <c r="I107" s="126">
        <v>7.3999999999999995</v>
      </c>
      <c r="J107" s="126">
        <v>62.8</v>
      </c>
      <c r="K107" s="126">
        <v>74</v>
      </c>
      <c r="L107" s="126">
        <v>79.5</v>
      </c>
      <c r="N107" s="127"/>
      <c r="P107" s="127"/>
    </row>
    <row r="108" spans="1:16" x14ac:dyDescent="0.25">
      <c r="A108" t="s">
        <v>26</v>
      </c>
      <c r="B108">
        <v>7</v>
      </c>
      <c r="C108" t="s">
        <v>38</v>
      </c>
      <c r="D108" t="s">
        <v>250</v>
      </c>
      <c r="E108" s="130">
        <v>2550</v>
      </c>
      <c r="F108" s="126">
        <v>1.5</v>
      </c>
      <c r="G108" s="130">
        <v>2515</v>
      </c>
      <c r="H108" s="126">
        <v>12.3</v>
      </c>
      <c r="I108" s="126">
        <v>8.2000000000000011</v>
      </c>
      <c r="J108" s="126">
        <v>68.300000000000011</v>
      </c>
      <c r="K108" s="126">
        <v>76.099999999999994</v>
      </c>
      <c r="L108" s="126">
        <v>79.5</v>
      </c>
      <c r="N108" s="127"/>
      <c r="P108" s="127"/>
    </row>
    <row r="109" spans="1:16" x14ac:dyDescent="0.25">
      <c r="A109" t="s">
        <v>26</v>
      </c>
      <c r="B109">
        <v>8</v>
      </c>
      <c r="C109" t="s">
        <v>38</v>
      </c>
      <c r="D109" t="s">
        <v>251</v>
      </c>
      <c r="E109" s="130">
        <v>8015</v>
      </c>
      <c r="F109" s="126">
        <v>2.5</v>
      </c>
      <c r="G109" s="130">
        <v>7820</v>
      </c>
      <c r="H109" s="126">
        <v>15.299999999999999</v>
      </c>
      <c r="I109" s="126">
        <v>8.7000000000000011</v>
      </c>
      <c r="J109" s="126">
        <v>72.099999999999994</v>
      </c>
      <c r="K109" s="126">
        <v>74.8</v>
      </c>
      <c r="L109" s="126">
        <v>76</v>
      </c>
      <c r="N109" s="127"/>
      <c r="P109" s="127"/>
    </row>
    <row r="110" spans="1:16" x14ac:dyDescent="0.25">
      <c r="A110" t="s">
        <v>26</v>
      </c>
      <c r="B110">
        <v>9</v>
      </c>
      <c r="C110" t="s">
        <v>38</v>
      </c>
      <c r="D110" t="s">
        <v>252</v>
      </c>
      <c r="E110" s="130">
        <v>9635</v>
      </c>
      <c r="F110" s="126">
        <v>2.4</v>
      </c>
      <c r="G110" s="130">
        <v>9405</v>
      </c>
      <c r="H110" s="126">
        <v>15.1</v>
      </c>
      <c r="I110" s="126">
        <v>6.7</v>
      </c>
      <c r="J110" s="126">
        <v>69.2</v>
      </c>
      <c r="K110" s="126">
        <v>75.900000000000006</v>
      </c>
      <c r="L110" s="126">
        <v>78.2</v>
      </c>
      <c r="N110" s="127"/>
      <c r="P110" s="127"/>
    </row>
    <row r="111" spans="1:16" x14ac:dyDescent="0.25">
      <c r="A111" t="s">
        <v>26</v>
      </c>
      <c r="B111" t="s">
        <v>28</v>
      </c>
      <c r="C111" t="s">
        <v>38</v>
      </c>
      <c r="D111" t="s">
        <v>253</v>
      </c>
      <c r="E111" s="130">
        <v>4400</v>
      </c>
      <c r="F111" s="126">
        <v>1.9</v>
      </c>
      <c r="G111" s="130">
        <v>4315</v>
      </c>
      <c r="H111" s="126">
        <v>15.7</v>
      </c>
      <c r="I111" s="126">
        <v>6</v>
      </c>
      <c r="J111" s="126">
        <v>68.600000000000009</v>
      </c>
      <c r="K111" s="126">
        <v>76.099999999999994</v>
      </c>
      <c r="L111" s="126">
        <v>78.3</v>
      </c>
      <c r="N111" s="127"/>
      <c r="P111" s="127"/>
    </row>
    <row r="112" spans="1:16" x14ac:dyDescent="0.25">
      <c r="A112" t="s">
        <v>26</v>
      </c>
      <c r="B112" t="s">
        <v>29</v>
      </c>
      <c r="C112" t="s">
        <v>38</v>
      </c>
      <c r="D112" t="s">
        <v>254</v>
      </c>
      <c r="E112" s="130">
        <v>6230</v>
      </c>
      <c r="F112" s="126">
        <v>1.8000000000000003</v>
      </c>
      <c r="G112" s="130">
        <v>6115</v>
      </c>
      <c r="H112" s="126">
        <v>13.8</v>
      </c>
      <c r="I112" s="126">
        <v>8.2000000000000011</v>
      </c>
      <c r="J112" s="126">
        <v>67.100000000000009</v>
      </c>
      <c r="K112" s="126">
        <v>74.900000000000006</v>
      </c>
      <c r="L112" s="126">
        <v>78</v>
      </c>
      <c r="N112" s="127"/>
      <c r="P112" s="127"/>
    </row>
    <row r="113" spans="1:16" x14ac:dyDescent="0.25">
      <c r="A113" t="s">
        <v>26</v>
      </c>
      <c r="B113" t="s">
        <v>30</v>
      </c>
      <c r="C113" t="s">
        <v>38</v>
      </c>
      <c r="D113" t="s">
        <v>255</v>
      </c>
      <c r="E113" s="130">
        <v>3925</v>
      </c>
      <c r="F113" s="126">
        <v>2.1</v>
      </c>
      <c r="G113" s="130">
        <v>3845</v>
      </c>
      <c r="H113" s="126">
        <v>14.899999999999999</v>
      </c>
      <c r="I113" s="126">
        <v>8.4</v>
      </c>
      <c r="J113" s="126">
        <v>69.400000000000006</v>
      </c>
      <c r="K113" s="126">
        <v>74.5</v>
      </c>
      <c r="L113" s="126">
        <v>76.7</v>
      </c>
      <c r="N113" s="127"/>
      <c r="P113" s="127"/>
    </row>
    <row r="114" spans="1:16" x14ac:dyDescent="0.25">
      <c r="A114" t="s">
        <v>26</v>
      </c>
      <c r="B114" t="s">
        <v>31</v>
      </c>
      <c r="C114" t="s">
        <v>38</v>
      </c>
      <c r="D114" t="s">
        <v>256</v>
      </c>
      <c r="E114" s="130">
        <v>13710</v>
      </c>
      <c r="F114" s="126">
        <v>3</v>
      </c>
      <c r="G114" s="130">
        <v>13300</v>
      </c>
      <c r="H114" s="126">
        <v>15</v>
      </c>
      <c r="I114" s="126">
        <v>8.4</v>
      </c>
      <c r="J114" s="126">
        <v>73</v>
      </c>
      <c r="K114" s="126">
        <v>75.7</v>
      </c>
      <c r="L114" s="126">
        <v>76.599999999999994</v>
      </c>
      <c r="N114" s="127"/>
      <c r="P114" s="127"/>
    </row>
    <row r="115" spans="1:16" x14ac:dyDescent="0.25">
      <c r="A115" t="s">
        <v>26</v>
      </c>
      <c r="B115" t="s">
        <v>32</v>
      </c>
      <c r="C115" t="s">
        <v>38</v>
      </c>
      <c r="D115" t="s">
        <v>257</v>
      </c>
      <c r="E115" s="130">
        <v>3300</v>
      </c>
      <c r="F115" s="126">
        <v>1.6</v>
      </c>
      <c r="G115" s="130">
        <v>3250</v>
      </c>
      <c r="H115" s="126">
        <v>14.000000000000002</v>
      </c>
      <c r="I115" s="126">
        <v>10.4</v>
      </c>
      <c r="J115" s="126">
        <v>71.399999999999991</v>
      </c>
      <c r="K115" s="126">
        <v>74.3</v>
      </c>
      <c r="L115" s="126">
        <v>75.599999999999994</v>
      </c>
      <c r="N115" s="127"/>
      <c r="P115" s="127"/>
    </row>
    <row r="116" spans="1:16" x14ac:dyDescent="0.25">
      <c r="A116" t="s">
        <v>26</v>
      </c>
      <c r="B116" t="s">
        <v>27</v>
      </c>
      <c r="C116" t="s">
        <v>38</v>
      </c>
      <c r="D116" t="s">
        <v>258</v>
      </c>
      <c r="E116" s="130">
        <v>4560</v>
      </c>
      <c r="F116" s="126">
        <v>1.6</v>
      </c>
      <c r="G116" s="130">
        <v>4490</v>
      </c>
      <c r="H116" s="126">
        <v>18</v>
      </c>
      <c r="I116" s="126">
        <v>9</v>
      </c>
      <c r="J116" s="126">
        <v>62.5</v>
      </c>
      <c r="K116" s="126">
        <v>69.800000000000011</v>
      </c>
      <c r="L116" s="126">
        <v>72.899999999999991</v>
      </c>
      <c r="N116" s="127"/>
      <c r="P116" s="127"/>
    </row>
    <row r="117" spans="1:16" x14ac:dyDescent="0.25">
      <c r="A117" t="s">
        <v>26</v>
      </c>
      <c r="B117" t="s">
        <v>33</v>
      </c>
      <c r="C117" t="s">
        <v>38</v>
      </c>
      <c r="D117" t="s">
        <v>259</v>
      </c>
      <c r="E117" s="130">
        <v>6025</v>
      </c>
      <c r="F117" s="126">
        <v>1.4000000000000001</v>
      </c>
      <c r="G117" s="130">
        <v>5945</v>
      </c>
      <c r="H117" s="126">
        <v>14.499999999999998</v>
      </c>
      <c r="I117" s="126">
        <v>8.9</v>
      </c>
      <c r="J117" s="126">
        <v>64.7</v>
      </c>
      <c r="K117" s="126">
        <v>72.7</v>
      </c>
      <c r="L117" s="126">
        <v>76.599999999999994</v>
      </c>
      <c r="N117" s="127"/>
      <c r="P117" s="127"/>
    </row>
    <row r="118" spans="1:16" x14ac:dyDescent="0.25">
      <c r="A118" t="s">
        <v>26</v>
      </c>
      <c r="B118" t="s">
        <v>34</v>
      </c>
      <c r="C118" t="s">
        <v>38</v>
      </c>
      <c r="D118" t="s">
        <v>260</v>
      </c>
      <c r="E118" s="130">
        <v>10680</v>
      </c>
      <c r="F118" s="126">
        <v>1.9</v>
      </c>
      <c r="G118" s="130">
        <v>10475</v>
      </c>
      <c r="H118" s="126">
        <v>19.100000000000001</v>
      </c>
      <c r="I118" s="126">
        <v>12</v>
      </c>
      <c r="J118" s="126">
        <v>64.2</v>
      </c>
      <c r="K118" s="126">
        <v>67.400000000000006</v>
      </c>
      <c r="L118" s="126">
        <v>68.900000000000006</v>
      </c>
      <c r="N118" s="127"/>
      <c r="P118" s="127"/>
    </row>
    <row r="119" spans="1:16" x14ac:dyDescent="0.25">
      <c r="A119" t="s">
        <v>26</v>
      </c>
      <c r="B119" t="s">
        <v>35</v>
      </c>
      <c r="C119" t="s">
        <v>38</v>
      </c>
      <c r="D119" t="s">
        <v>261</v>
      </c>
      <c r="E119" s="130">
        <v>1540</v>
      </c>
      <c r="F119" s="126">
        <v>1.7000000000000002</v>
      </c>
      <c r="G119" s="130">
        <v>1515</v>
      </c>
      <c r="H119" s="126">
        <v>14.400000000000002</v>
      </c>
      <c r="I119" s="126">
        <v>6.3</v>
      </c>
      <c r="J119" s="126">
        <v>71.7</v>
      </c>
      <c r="K119" s="126">
        <v>78.100000000000009</v>
      </c>
      <c r="L119" s="126">
        <v>79.400000000000006</v>
      </c>
      <c r="N119" s="127"/>
      <c r="P119" s="127"/>
    </row>
    <row r="120" spans="1:16" x14ac:dyDescent="0.25">
      <c r="A120" t="s">
        <v>26</v>
      </c>
      <c r="B120" t="s">
        <v>36</v>
      </c>
      <c r="C120" t="s">
        <v>38</v>
      </c>
      <c r="D120" t="s">
        <v>262</v>
      </c>
      <c r="E120" s="130">
        <v>1735</v>
      </c>
      <c r="F120" s="126">
        <v>3.8</v>
      </c>
      <c r="G120" s="130">
        <v>1670</v>
      </c>
      <c r="H120" s="126">
        <v>17.3</v>
      </c>
      <c r="I120" s="126">
        <v>7.0000000000000009</v>
      </c>
      <c r="J120" s="126">
        <v>62.1</v>
      </c>
      <c r="K120" s="126">
        <v>72.099999999999994</v>
      </c>
      <c r="L120" s="126">
        <v>75.7</v>
      </c>
      <c r="N120" s="127"/>
      <c r="P120" s="127"/>
    </row>
    <row r="121" spans="1:16" x14ac:dyDescent="0.25">
      <c r="A121" t="s">
        <v>26</v>
      </c>
      <c r="B121" t="s">
        <v>37</v>
      </c>
      <c r="C121" t="s">
        <v>38</v>
      </c>
      <c r="D121" t="s">
        <v>263</v>
      </c>
      <c r="E121" s="130">
        <v>2705</v>
      </c>
      <c r="F121" s="126">
        <v>1.7000000000000002</v>
      </c>
      <c r="G121" s="130">
        <v>2660</v>
      </c>
      <c r="H121" s="126">
        <v>14.799999999999999</v>
      </c>
      <c r="I121" s="126">
        <v>7.0000000000000009</v>
      </c>
      <c r="J121" s="126">
        <v>73</v>
      </c>
      <c r="K121" s="126">
        <v>76.3</v>
      </c>
      <c r="L121" s="126">
        <v>78.2</v>
      </c>
      <c r="N121" s="127"/>
      <c r="P121" s="127"/>
    </row>
    <row r="122" spans="1:16" x14ac:dyDescent="0.25">
      <c r="A122" t="s">
        <v>100</v>
      </c>
      <c r="B122">
        <v>1</v>
      </c>
      <c r="C122" t="s">
        <v>27</v>
      </c>
      <c r="D122" t="s">
        <v>264</v>
      </c>
      <c r="E122" s="130">
        <v>2795</v>
      </c>
      <c r="F122" s="126">
        <v>9.5</v>
      </c>
      <c r="G122" s="130">
        <v>2530</v>
      </c>
      <c r="H122" s="126">
        <v>21.099999999999998</v>
      </c>
      <c r="I122" s="126">
        <v>7.9</v>
      </c>
      <c r="J122" s="126">
        <v>51</v>
      </c>
      <c r="K122" s="126">
        <v>66.2</v>
      </c>
      <c r="L122" s="126">
        <v>71</v>
      </c>
      <c r="N122" s="127"/>
      <c r="P122" s="127"/>
    </row>
    <row r="123" spans="1:16" x14ac:dyDescent="0.25">
      <c r="A123" t="s">
        <v>100</v>
      </c>
      <c r="B123">
        <v>2</v>
      </c>
      <c r="C123" t="s">
        <v>27</v>
      </c>
      <c r="D123" t="s">
        <v>265</v>
      </c>
      <c r="E123" s="130">
        <v>14860</v>
      </c>
      <c r="F123" s="126">
        <v>11.1</v>
      </c>
      <c r="G123" s="130">
        <v>13215</v>
      </c>
      <c r="H123" s="126">
        <v>17.5</v>
      </c>
      <c r="I123" s="126">
        <v>5.6000000000000005</v>
      </c>
      <c r="J123" s="126">
        <v>64.2</v>
      </c>
      <c r="K123" s="126">
        <v>74.3</v>
      </c>
      <c r="L123" s="126">
        <v>76.900000000000006</v>
      </c>
      <c r="N123" s="127"/>
      <c r="P123" s="127"/>
    </row>
    <row r="124" spans="1:16" x14ac:dyDescent="0.25">
      <c r="A124" t="s">
        <v>100</v>
      </c>
      <c r="B124">
        <v>3</v>
      </c>
      <c r="C124" t="s">
        <v>27</v>
      </c>
      <c r="D124" t="s">
        <v>266</v>
      </c>
      <c r="E124" s="130">
        <v>12855</v>
      </c>
      <c r="F124" s="126">
        <v>6.8000000000000007</v>
      </c>
      <c r="G124" s="130">
        <v>11985</v>
      </c>
      <c r="H124" s="126">
        <v>17.3</v>
      </c>
      <c r="I124" s="126">
        <v>6.4</v>
      </c>
      <c r="J124" s="126">
        <v>67.900000000000006</v>
      </c>
      <c r="K124" s="126">
        <v>74.3</v>
      </c>
      <c r="L124" s="126">
        <v>76.3</v>
      </c>
      <c r="N124" s="127"/>
      <c r="P124" s="127"/>
    </row>
    <row r="125" spans="1:16" x14ac:dyDescent="0.25">
      <c r="A125" t="s">
        <v>100</v>
      </c>
      <c r="B125">
        <v>4</v>
      </c>
      <c r="C125" t="s">
        <v>27</v>
      </c>
      <c r="D125" t="s">
        <v>267</v>
      </c>
      <c r="E125" s="130">
        <v>295</v>
      </c>
      <c r="F125" s="126">
        <v>14.3</v>
      </c>
      <c r="G125" s="130">
        <v>250</v>
      </c>
      <c r="H125" s="126">
        <v>17.899999999999999</v>
      </c>
      <c r="I125" s="126">
        <v>6</v>
      </c>
      <c r="J125" s="126">
        <v>64.5</v>
      </c>
      <c r="K125" s="126">
        <v>74.099999999999994</v>
      </c>
      <c r="L125" s="126">
        <v>76.099999999999994</v>
      </c>
      <c r="N125" s="127"/>
      <c r="P125" s="127"/>
    </row>
    <row r="126" spans="1:16" x14ac:dyDescent="0.25">
      <c r="A126" t="s">
        <v>100</v>
      </c>
      <c r="B126">
        <v>5</v>
      </c>
      <c r="C126" t="s">
        <v>27</v>
      </c>
      <c r="D126" t="s">
        <v>268</v>
      </c>
      <c r="E126" s="130">
        <v>1210</v>
      </c>
      <c r="F126" s="126">
        <v>9.4</v>
      </c>
      <c r="G126" s="130">
        <v>1095</v>
      </c>
      <c r="H126" s="126">
        <v>18.5</v>
      </c>
      <c r="I126" s="126">
        <v>6.1</v>
      </c>
      <c r="J126" s="126">
        <v>69.7</v>
      </c>
      <c r="K126" s="126">
        <v>73.900000000000006</v>
      </c>
      <c r="L126" s="126">
        <v>75.400000000000006</v>
      </c>
      <c r="N126" s="127"/>
      <c r="P126" s="127"/>
    </row>
    <row r="127" spans="1:16" x14ac:dyDescent="0.25">
      <c r="A127" t="s">
        <v>100</v>
      </c>
      <c r="B127">
        <v>6</v>
      </c>
      <c r="C127" t="s">
        <v>27</v>
      </c>
      <c r="D127" t="s">
        <v>269</v>
      </c>
      <c r="E127" s="130">
        <v>3850</v>
      </c>
      <c r="F127" s="126">
        <v>7.1000000000000005</v>
      </c>
      <c r="G127" s="130">
        <v>3580</v>
      </c>
      <c r="H127" s="126">
        <v>17.599999999999998</v>
      </c>
      <c r="I127" s="126">
        <v>5.8000000000000007</v>
      </c>
      <c r="J127" s="126">
        <v>70.899999999999991</v>
      </c>
      <c r="K127" s="126">
        <v>75.099999999999994</v>
      </c>
      <c r="L127" s="126">
        <v>76.599999999999994</v>
      </c>
      <c r="N127" s="127"/>
      <c r="P127" s="127"/>
    </row>
    <row r="128" spans="1:16" x14ac:dyDescent="0.25">
      <c r="A128" t="s">
        <v>100</v>
      </c>
      <c r="B128">
        <v>7</v>
      </c>
      <c r="C128" t="s">
        <v>27</v>
      </c>
      <c r="D128" t="s">
        <v>270</v>
      </c>
      <c r="E128" s="130">
        <v>1680</v>
      </c>
      <c r="F128" s="126">
        <v>6.4</v>
      </c>
      <c r="G128" s="130">
        <v>1575</v>
      </c>
      <c r="H128" s="126">
        <v>16.2</v>
      </c>
      <c r="I128" s="126">
        <v>5.3</v>
      </c>
      <c r="J128" s="126">
        <v>74.5</v>
      </c>
      <c r="K128" s="126">
        <v>77.400000000000006</v>
      </c>
      <c r="L128" s="126">
        <v>78.5</v>
      </c>
      <c r="N128" s="127"/>
      <c r="P128" s="127"/>
    </row>
    <row r="129" spans="1:16" x14ac:dyDescent="0.25">
      <c r="A129" t="s">
        <v>100</v>
      </c>
      <c r="B129">
        <v>8</v>
      </c>
      <c r="C129" t="s">
        <v>27</v>
      </c>
      <c r="D129" t="s">
        <v>271</v>
      </c>
      <c r="E129" s="130">
        <v>3125</v>
      </c>
      <c r="F129" s="126">
        <v>9</v>
      </c>
      <c r="G129" s="130">
        <v>2845</v>
      </c>
      <c r="H129" s="126">
        <v>21.2</v>
      </c>
      <c r="I129" s="126">
        <v>7.8</v>
      </c>
      <c r="J129" s="126">
        <v>68</v>
      </c>
      <c r="K129" s="126">
        <v>70.300000000000011</v>
      </c>
      <c r="L129" s="126">
        <v>71</v>
      </c>
      <c r="N129" s="127"/>
      <c r="P129" s="127"/>
    </row>
    <row r="130" spans="1:16" x14ac:dyDescent="0.25">
      <c r="A130" t="s">
        <v>100</v>
      </c>
      <c r="B130">
        <v>9</v>
      </c>
      <c r="C130" t="s">
        <v>27</v>
      </c>
      <c r="D130" t="s">
        <v>272</v>
      </c>
      <c r="E130" s="130">
        <v>1805</v>
      </c>
      <c r="F130" s="126">
        <v>10.200000000000001</v>
      </c>
      <c r="G130" s="130">
        <v>1620</v>
      </c>
      <c r="H130" s="126">
        <v>19.400000000000002</v>
      </c>
      <c r="I130" s="126">
        <v>6.5</v>
      </c>
      <c r="J130" s="126">
        <v>69.300000000000011</v>
      </c>
      <c r="K130" s="126">
        <v>72.3</v>
      </c>
      <c r="L130" s="126">
        <v>74.099999999999994</v>
      </c>
      <c r="N130" s="127"/>
      <c r="P130" s="127"/>
    </row>
    <row r="131" spans="1:16" x14ac:dyDescent="0.25">
      <c r="A131" t="s">
        <v>100</v>
      </c>
      <c r="B131" t="s">
        <v>28</v>
      </c>
      <c r="C131" t="s">
        <v>27</v>
      </c>
      <c r="D131" t="s">
        <v>273</v>
      </c>
      <c r="E131" s="130">
        <v>1040</v>
      </c>
      <c r="F131" s="126">
        <v>11.600000000000001</v>
      </c>
      <c r="G131" s="130">
        <v>920</v>
      </c>
      <c r="H131" s="126">
        <v>19.2</v>
      </c>
      <c r="I131" s="126">
        <v>8.6000000000000014</v>
      </c>
      <c r="J131" s="126">
        <v>67.400000000000006</v>
      </c>
      <c r="K131" s="126">
        <v>71.3</v>
      </c>
      <c r="L131" s="126">
        <v>72.2</v>
      </c>
      <c r="N131" s="127"/>
      <c r="P131" s="127"/>
    </row>
    <row r="132" spans="1:16" x14ac:dyDescent="0.25">
      <c r="A132" t="s">
        <v>100</v>
      </c>
      <c r="B132" t="s">
        <v>29</v>
      </c>
      <c r="C132" t="s">
        <v>27</v>
      </c>
      <c r="D132" t="s">
        <v>274</v>
      </c>
      <c r="E132" s="130">
        <v>10870</v>
      </c>
      <c r="F132" s="126">
        <v>7.8</v>
      </c>
      <c r="G132" s="130">
        <v>10025</v>
      </c>
      <c r="H132" s="126">
        <v>16.8</v>
      </c>
      <c r="I132" s="126">
        <v>7.7</v>
      </c>
      <c r="J132" s="126">
        <v>69</v>
      </c>
      <c r="K132" s="126">
        <v>74.099999999999994</v>
      </c>
      <c r="L132" s="126">
        <v>75.5</v>
      </c>
      <c r="N132" s="127"/>
      <c r="P132" s="127"/>
    </row>
    <row r="133" spans="1:16" x14ac:dyDescent="0.25">
      <c r="A133" t="s">
        <v>100</v>
      </c>
      <c r="B133" t="s">
        <v>30</v>
      </c>
      <c r="C133" t="s">
        <v>27</v>
      </c>
      <c r="D133" t="s">
        <v>275</v>
      </c>
      <c r="E133" s="130">
        <v>5825</v>
      </c>
      <c r="F133" s="126">
        <v>7.8</v>
      </c>
      <c r="G133" s="130">
        <v>5370</v>
      </c>
      <c r="H133" s="126">
        <v>17.400000000000002</v>
      </c>
      <c r="I133" s="126">
        <v>7.6</v>
      </c>
      <c r="J133" s="126">
        <v>71.599999999999994</v>
      </c>
      <c r="K133" s="126">
        <v>74.099999999999994</v>
      </c>
      <c r="L133" s="126">
        <v>74.900000000000006</v>
      </c>
      <c r="N133" s="127"/>
      <c r="P133" s="127"/>
    </row>
    <row r="134" spans="1:16" x14ac:dyDescent="0.25">
      <c r="A134" t="s">
        <v>100</v>
      </c>
      <c r="B134" t="s">
        <v>31</v>
      </c>
      <c r="C134" t="s">
        <v>27</v>
      </c>
      <c r="D134" t="s">
        <v>276</v>
      </c>
      <c r="E134" s="130">
        <v>13575</v>
      </c>
      <c r="F134" s="126">
        <v>9.8000000000000007</v>
      </c>
      <c r="G134" s="130">
        <v>12245</v>
      </c>
      <c r="H134" s="126">
        <v>17.5</v>
      </c>
      <c r="I134" s="126">
        <v>6.8000000000000007</v>
      </c>
      <c r="J134" s="126">
        <v>73.099999999999994</v>
      </c>
      <c r="K134" s="126">
        <v>75.099999999999994</v>
      </c>
      <c r="L134" s="126">
        <v>75.7</v>
      </c>
      <c r="N134" s="127"/>
      <c r="P134" s="127"/>
    </row>
    <row r="135" spans="1:16" x14ac:dyDescent="0.25">
      <c r="A135" t="s">
        <v>100</v>
      </c>
      <c r="B135" t="s">
        <v>32</v>
      </c>
      <c r="C135" t="s">
        <v>27</v>
      </c>
      <c r="D135" t="s">
        <v>277</v>
      </c>
      <c r="E135" s="130">
        <v>3780</v>
      </c>
      <c r="F135" s="126">
        <v>5.9</v>
      </c>
      <c r="G135" s="130">
        <v>3555</v>
      </c>
      <c r="H135" s="126">
        <v>17.5</v>
      </c>
      <c r="I135" s="126">
        <v>7.6</v>
      </c>
      <c r="J135" s="126">
        <v>71.599999999999994</v>
      </c>
      <c r="K135" s="126">
        <v>74.099999999999994</v>
      </c>
      <c r="L135" s="126">
        <v>74.900000000000006</v>
      </c>
      <c r="N135" s="127"/>
      <c r="P135" s="127"/>
    </row>
    <row r="136" spans="1:16" x14ac:dyDescent="0.25">
      <c r="A136" t="s">
        <v>100</v>
      </c>
      <c r="B136" t="s">
        <v>27</v>
      </c>
      <c r="C136" t="s">
        <v>27</v>
      </c>
      <c r="D136" t="s">
        <v>278</v>
      </c>
      <c r="E136" s="130">
        <v>11365</v>
      </c>
      <c r="F136" s="126">
        <v>6.9</v>
      </c>
      <c r="G136" s="130">
        <v>10585</v>
      </c>
      <c r="H136" s="126">
        <v>19.7</v>
      </c>
      <c r="I136" s="126">
        <v>7.1000000000000005</v>
      </c>
      <c r="J136" s="126">
        <v>68</v>
      </c>
      <c r="K136" s="126">
        <v>71.899999999999991</v>
      </c>
      <c r="L136" s="126">
        <v>73.2</v>
      </c>
      <c r="N136" s="127"/>
      <c r="P136" s="127"/>
    </row>
    <row r="137" spans="1:16" x14ac:dyDescent="0.25">
      <c r="A137" t="s">
        <v>100</v>
      </c>
      <c r="B137" t="s">
        <v>33</v>
      </c>
      <c r="C137" t="s">
        <v>27</v>
      </c>
      <c r="D137" t="s">
        <v>279</v>
      </c>
      <c r="E137" s="130">
        <v>6670</v>
      </c>
      <c r="F137" s="126">
        <v>6.6000000000000005</v>
      </c>
      <c r="G137" s="130">
        <v>6230</v>
      </c>
      <c r="H137" s="126">
        <v>19.3</v>
      </c>
      <c r="I137" s="126">
        <v>6.5</v>
      </c>
      <c r="J137" s="126">
        <v>68</v>
      </c>
      <c r="K137" s="126">
        <v>72.599999999999994</v>
      </c>
      <c r="L137" s="126">
        <v>74.2</v>
      </c>
      <c r="N137" s="127"/>
      <c r="P137" s="127"/>
    </row>
    <row r="138" spans="1:16" x14ac:dyDescent="0.25">
      <c r="A138" t="s">
        <v>100</v>
      </c>
      <c r="B138" t="s">
        <v>34</v>
      </c>
      <c r="C138" t="s">
        <v>27</v>
      </c>
      <c r="D138" t="s">
        <v>280</v>
      </c>
      <c r="E138" s="130">
        <v>13545</v>
      </c>
      <c r="F138" s="126">
        <v>6.9</v>
      </c>
      <c r="G138" s="130">
        <v>12605</v>
      </c>
      <c r="H138" s="126">
        <v>21.9</v>
      </c>
      <c r="I138" s="126">
        <v>8.9</v>
      </c>
      <c r="J138" s="126">
        <v>65.5</v>
      </c>
      <c r="K138" s="126">
        <v>68.2</v>
      </c>
      <c r="L138" s="126">
        <v>69.2</v>
      </c>
      <c r="N138" s="127"/>
      <c r="P138" s="127"/>
    </row>
    <row r="139" spans="1:16" x14ac:dyDescent="0.25">
      <c r="A139" t="s">
        <v>100</v>
      </c>
      <c r="B139" t="s">
        <v>35</v>
      </c>
      <c r="C139" t="s">
        <v>27</v>
      </c>
      <c r="D139" t="s">
        <v>281</v>
      </c>
      <c r="E139" s="130">
        <v>5860</v>
      </c>
      <c r="F139" s="126">
        <v>7.3999999999999995</v>
      </c>
      <c r="G139" s="130">
        <v>5430</v>
      </c>
      <c r="H139" s="126">
        <v>16.8</v>
      </c>
      <c r="I139" s="126">
        <v>6</v>
      </c>
      <c r="J139" s="126">
        <v>73.3</v>
      </c>
      <c r="K139" s="126">
        <v>76.400000000000006</v>
      </c>
      <c r="L139" s="126">
        <v>77.2</v>
      </c>
      <c r="N139" s="127"/>
      <c r="P139" s="127"/>
    </row>
    <row r="140" spans="1:16" x14ac:dyDescent="0.25">
      <c r="A140" t="s">
        <v>100</v>
      </c>
      <c r="B140" t="s">
        <v>36</v>
      </c>
      <c r="C140" t="s">
        <v>27</v>
      </c>
      <c r="D140" t="s">
        <v>282</v>
      </c>
      <c r="E140" s="130">
        <v>2875</v>
      </c>
      <c r="F140" s="126">
        <v>6.9</v>
      </c>
      <c r="G140" s="130">
        <v>2675</v>
      </c>
      <c r="H140" s="126">
        <v>23.900000000000002</v>
      </c>
      <c r="I140" s="126">
        <v>6.9</v>
      </c>
      <c r="J140" s="126">
        <v>61.6</v>
      </c>
      <c r="K140" s="126">
        <v>67.100000000000009</v>
      </c>
      <c r="L140" s="126">
        <v>69.2</v>
      </c>
      <c r="N140" s="127"/>
      <c r="P140" s="127"/>
    </row>
    <row r="141" spans="1:16" x14ac:dyDescent="0.25">
      <c r="A141" t="s">
        <v>100</v>
      </c>
      <c r="B141" t="s">
        <v>37</v>
      </c>
      <c r="C141" t="s">
        <v>27</v>
      </c>
      <c r="D141" t="s">
        <v>283</v>
      </c>
      <c r="E141" s="130">
        <v>1270</v>
      </c>
      <c r="F141" s="126">
        <v>7.9</v>
      </c>
      <c r="G141" s="130">
        <v>1170</v>
      </c>
      <c r="H141" s="126">
        <v>18.8</v>
      </c>
      <c r="I141" s="126">
        <v>6.4</v>
      </c>
      <c r="J141" s="126">
        <v>71.7</v>
      </c>
      <c r="K141" s="126">
        <v>74</v>
      </c>
      <c r="L141" s="126">
        <v>74.8</v>
      </c>
      <c r="N141" s="127"/>
      <c r="P141" s="127"/>
    </row>
    <row r="142" spans="1:16" x14ac:dyDescent="0.25">
      <c r="A142" t="s">
        <v>100</v>
      </c>
      <c r="B142">
        <v>1</v>
      </c>
      <c r="C142" t="s">
        <v>38</v>
      </c>
      <c r="D142" t="s">
        <v>284</v>
      </c>
      <c r="E142" s="130">
        <v>2270</v>
      </c>
      <c r="F142" s="126">
        <v>2.1999999999999997</v>
      </c>
      <c r="G142" s="130">
        <v>2220</v>
      </c>
      <c r="H142" s="126">
        <v>21.2</v>
      </c>
      <c r="I142" s="126">
        <v>6.4</v>
      </c>
      <c r="J142" s="126">
        <v>44.9</v>
      </c>
      <c r="K142" s="126">
        <v>66.100000000000009</v>
      </c>
      <c r="L142" s="126">
        <v>72.3</v>
      </c>
      <c r="N142" s="127"/>
      <c r="P142" s="127"/>
    </row>
    <row r="143" spans="1:16" x14ac:dyDescent="0.25">
      <c r="A143" t="s">
        <v>100</v>
      </c>
      <c r="B143">
        <v>2</v>
      </c>
      <c r="C143" t="s">
        <v>38</v>
      </c>
      <c r="D143" t="s">
        <v>285</v>
      </c>
      <c r="E143" s="130">
        <v>3300</v>
      </c>
      <c r="F143" s="126">
        <v>3</v>
      </c>
      <c r="G143" s="130">
        <v>3200</v>
      </c>
      <c r="H143" s="126">
        <v>17.200000000000003</v>
      </c>
      <c r="I143" s="126">
        <v>6</v>
      </c>
      <c r="J143" s="126">
        <v>62.4</v>
      </c>
      <c r="K143" s="126">
        <v>74.099999999999994</v>
      </c>
      <c r="L143" s="126">
        <v>76.900000000000006</v>
      </c>
      <c r="N143" s="127"/>
      <c r="P143" s="127"/>
    </row>
    <row r="144" spans="1:16" x14ac:dyDescent="0.25">
      <c r="A144" t="s">
        <v>100</v>
      </c>
      <c r="B144">
        <v>3</v>
      </c>
      <c r="C144" t="s">
        <v>38</v>
      </c>
      <c r="D144" t="s">
        <v>286</v>
      </c>
      <c r="E144" s="130">
        <v>6780</v>
      </c>
      <c r="F144" s="126">
        <v>1.9</v>
      </c>
      <c r="G144" s="130">
        <v>6655</v>
      </c>
      <c r="H144" s="126">
        <v>17.899999999999999</v>
      </c>
      <c r="I144" s="126">
        <v>5.8000000000000007</v>
      </c>
      <c r="J144" s="126">
        <v>68.800000000000011</v>
      </c>
      <c r="K144" s="126">
        <v>74.3</v>
      </c>
      <c r="L144" s="126">
        <v>76.2</v>
      </c>
      <c r="N144" s="127"/>
      <c r="P144" s="127"/>
    </row>
    <row r="145" spans="1:16" x14ac:dyDescent="0.25">
      <c r="A145" t="s">
        <v>100</v>
      </c>
      <c r="B145">
        <v>4</v>
      </c>
      <c r="C145" t="s">
        <v>38</v>
      </c>
      <c r="D145" t="s">
        <v>287</v>
      </c>
      <c r="E145" s="130">
        <v>125</v>
      </c>
      <c r="F145" s="126">
        <v>2.4</v>
      </c>
      <c r="G145" s="130">
        <v>125</v>
      </c>
      <c r="H145" s="126">
        <v>26</v>
      </c>
      <c r="I145" s="126">
        <v>4.9000000000000004</v>
      </c>
      <c r="J145" s="126">
        <v>53.7</v>
      </c>
      <c r="K145" s="126">
        <v>64.2</v>
      </c>
      <c r="L145" s="126">
        <v>69.100000000000009</v>
      </c>
      <c r="N145" s="127"/>
      <c r="P145" s="127"/>
    </row>
    <row r="146" spans="1:16" x14ac:dyDescent="0.25">
      <c r="A146" t="s">
        <v>100</v>
      </c>
      <c r="B146">
        <v>5</v>
      </c>
      <c r="C146" t="s">
        <v>38</v>
      </c>
      <c r="D146" t="s">
        <v>288</v>
      </c>
      <c r="E146" s="130">
        <v>595</v>
      </c>
      <c r="F146" s="126">
        <v>2.9000000000000004</v>
      </c>
      <c r="G146" s="130">
        <v>575</v>
      </c>
      <c r="H146" s="126">
        <v>25.6</v>
      </c>
      <c r="I146" s="126">
        <v>4.3999999999999995</v>
      </c>
      <c r="J146" s="126">
        <v>65</v>
      </c>
      <c r="K146" s="126">
        <v>68.7</v>
      </c>
      <c r="L146" s="126">
        <v>70</v>
      </c>
      <c r="N146" s="127"/>
      <c r="P146" s="127"/>
    </row>
    <row r="147" spans="1:16" x14ac:dyDescent="0.25">
      <c r="A147" t="s">
        <v>100</v>
      </c>
      <c r="B147">
        <v>6</v>
      </c>
      <c r="C147" t="s">
        <v>38</v>
      </c>
      <c r="D147" t="s">
        <v>289</v>
      </c>
      <c r="E147" s="130">
        <v>5345</v>
      </c>
      <c r="F147" s="126">
        <v>1.6</v>
      </c>
      <c r="G147" s="130">
        <v>5255</v>
      </c>
      <c r="H147" s="126">
        <v>19.100000000000001</v>
      </c>
      <c r="I147" s="126">
        <v>5.4</v>
      </c>
      <c r="J147" s="126">
        <v>70.2</v>
      </c>
      <c r="K147" s="126">
        <v>74.2</v>
      </c>
      <c r="L147" s="126">
        <v>75.5</v>
      </c>
      <c r="N147" s="127"/>
      <c r="P147" s="127"/>
    </row>
    <row r="148" spans="1:16" x14ac:dyDescent="0.25">
      <c r="A148" t="s">
        <v>100</v>
      </c>
      <c r="B148">
        <v>7</v>
      </c>
      <c r="C148" t="s">
        <v>38</v>
      </c>
      <c r="D148" t="s">
        <v>290</v>
      </c>
      <c r="E148" s="130">
        <v>2450</v>
      </c>
      <c r="F148" s="126">
        <v>2.1999999999999997</v>
      </c>
      <c r="G148" s="130">
        <v>2400</v>
      </c>
      <c r="H148" s="126">
        <v>18.099999999999998</v>
      </c>
      <c r="I148" s="126">
        <v>5.7</v>
      </c>
      <c r="J148" s="126">
        <v>71</v>
      </c>
      <c r="K148" s="126">
        <v>74.599999999999994</v>
      </c>
      <c r="L148" s="126">
        <v>76.2</v>
      </c>
      <c r="N148" s="127"/>
      <c r="P148" s="127"/>
    </row>
    <row r="149" spans="1:16" x14ac:dyDescent="0.25">
      <c r="A149" t="s">
        <v>100</v>
      </c>
      <c r="B149">
        <v>8</v>
      </c>
      <c r="C149" t="s">
        <v>38</v>
      </c>
      <c r="D149" t="s">
        <v>291</v>
      </c>
      <c r="E149" s="130">
        <v>11410</v>
      </c>
      <c r="F149" s="126">
        <v>3</v>
      </c>
      <c r="G149" s="130">
        <v>11060</v>
      </c>
      <c r="H149" s="126">
        <v>18.7</v>
      </c>
      <c r="I149" s="126">
        <v>6.9</v>
      </c>
      <c r="J149" s="126">
        <v>71.8</v>
      </c>
      <c r="K149" s="126">
        <v>73.8</v>
      </c>
      <c r="L149" s="126">
        <v>74.400000000000006</v>
      </c>
      <c r="N149" s="127"/>
      <c r="P149" s="127"/>
    </row>
    <row r="150" spans="1:16" x14ac:dyDescent="0.25">
      <c r="A150" t="s">
        <v>100</v>
      </c>
      <c r="B150">
        <v>9</v>
      </c>
      <c r="C150" t="s">
        <v>38</v>
      </c>
      <c r="D150" t="s">
        <v>292</v>
      </c>
      <c r="E150" s="130">
        <v>9935</v>
      </c>
      <c r="F150" s="126">
        <v>3.4000000000000004</v>
      </c>
      <c r="G150" s="130">
        <v>9595</v>
      </c>
      <c r="H150" s="126">
        <v>18.8</v>
      </c>
      <c r="I150" s="126">
        <v>5.1000000000000005</v>
      </c>
      <c r="J150" s="126">
        <v>72.099999999999994</v>
      </c>
      <c r="K150" s="126">
        <v>75.2</v>
      </c>
      <c r="L150" s="126">
        <v>76.2</v>
      </c>
      <c r="N150" s="127"/>
      <c r="P150" s="127"/>
    </row>
    <row r="151" spans="1:16" x14ac:dyDescent="0.25">
      <c r="A151" t="s">
        <v>100</v>
      </c>
      <c r="B151" t="s">
        <v>28</v>
      </c>
      <c r="C151" t="s">
        <v>38</v>
      </c>
      <c r="D151" t="s">
        <v>293</v>
      </c>
      <c r="E151" s="130">
        <v>3205</v>
      </c>
      <c r="F151" s="126">
        <v>3.5000000000000004</v>
      </c>
      <c r="G151" s="130">
        <v>3095</v>
      </c>
      <c r="H151" s="126">
        <v>18</v>
      </c>
      <c r="I151" s="126">
        <v>6.2</v>
      </c>
      <c r="J151" s="126">
        <v>72.7</v>
      </c>
      <c r="K151" s="126">
        <v>75</v>
      </c>
      <c r="L151" s="126">
        <v>75.8</v>
      </c>
      <c r="N151" s="127"/>
      <c r="P151" s="127"/>
    </row>
    <row r="152" spans="1:16" x14ac:dyDescent="0.25">
      <c r="A152" t="s">
        <v>100</v>
      </c>
      <c r="B152" t="s">
        <v>29</v>
      </c>
      <c r="C152" t="s">
        <v>38</v>
      </c>
      <c r="D152" t="s">
        <v>294</v>
      </c>
      <c r="E152" s="130">
        <v>5270</v>
      </c>
      <c r="F152" s="126">
        <v>3</v>
      </c>
      <c r="G152" s="130">
        <v>5110</v>
      </c>
      <c r="H152" s="126">
        <v>17.400000000000002</v>
      </c>
      <c r="I152" s="126">
        <v>5.9</v>
      </c>
      <c r="J152" s="126">
        <v>70.300000000000011</v>
      </c>
      <c r="K152" s="126">
        <v>75.3</v>
      </c>
      <c r="L152" s="126">
        <v>76.7</v>
      </c>
      <c r="N152" s="127"/>
      <c r="P152" s="127"/>
    </row>
    <row r="153" spans="1:16" x14ac:dyDescent="0.25">
      <c r="A153" t="s">
        <v>100</v>
      </c>
      <c r="B153" t="s">
        <v>30</v>
      </c>
      <c r="C153" t="s">
        <v>38</v>
      </c>
      <c r="D153" t="s">
        <v>295</v>
      </c>
      <c r="E153" s="130">
        <v>3290</v>
      </c>
      <c r="F153" s="126">
        <v>3.4000000000000004</v>
      </c>
      <c r="G153" s="130">
        <v>3175</v>
      </c>
      <c r="H153" s="126">
        <v>20.6</v>
      </c>
      <c r="I153" s="126">
        <v>7.0000000000000009</v>
      </c>
      <c r="J153" s="126">
        <v>68.600000000000009</v>
      </c>
      <c r="K153" s="126">
        <v>71.3</v>
      </c>
      <c r="L153" s="126">
        <v>72.399999999999991</v>
      </c>
      <c r="N153" s="127"/>
      <c r="P153" s="127"/>
    </row>
    <row r="154" spans="1:16" x14ac:dyDescent="0.25">
      <c r="A154" t="s">
        <v>100</v>
      </c>
      <c r="B154" t="s">
        <v>31</v>
      </c>
      <c r="C154" t="s">
        <v>38</v>
      </c>
      <c r="D154" t="s">
        <v>296</v>
      </c>
      <c r="E154" s="130">
        <v>12285</v>
      </c>
      <c r="F154" s="126">
        <v>2.8000000000000003</v>
      </c>
      <c r="G154" s="130">
        <v>11935</v>
      </c>
      <c r="H154" s="126">
        <v>17.899999999999999</v>
      </c>
      <c r="I154" s="126">
        <v>6.1</v>
      </c>
      <c r="J154" s="126">
        <v>73.8</v>
      </c>
      <c r="K154" s="126">
        <v>75.400000000000006</v>
      </c>
      <c r="L154" s="126">
        <v>76</v>
      </c>
      <c r="N154" s="127"/>
      <c r="P154" s="127"/>
    </row>
    <row r="155" spans="1:16" x14ac:dyDescent="0.25">
      <c r="A155" t="s">
        <v>100</v>
      </c>
      <c r="B155" t="s">
        <v>32</v>
      </c>
      <c r="C155" t="s">
        <v>38</v>
      </c>
      <c r="D155" t="s">
        <v>297</v>
      </c>
      <c r="E155" s="130">
        <v>2430</v>
      </c>
      <c r="F155" s="126">
        <v>2.1</v>
      </c>
      <c r="G155" s="130">
        <v>2380</v>
      </c>
      <c r="H155" s="126">
        <v>19.100000000000001</v>
      </c>
      <c r="I155" s="126">
        <v>8.4</v>
      </c>
      <c r="J155" s="126">
        <v>69.300000000000011</v>
      </c>
      <c r="K155" s="126">
        <v>71.7</v>
      </c>
      <c r="L155" s="126">
        <v>72.5</v>
      </c>
      <c r="N155" s="127"/>
      <c r="P155" s="127"/>
    </row>
    <row r="156" spans="1:16" x14ac:dyDescent="0.25">
      <c r="A156" t="s">
        <v>100</v>
      </c>
      <c r="B156" t="s">
        <v>27</v>
      </c>
      <c r="C156" t="s">
        <v>38</v>
      </c>
      <c r="D156" t="s">
        <v>298</v>
      </c>
      <c r="E156" s="130">
        <v>3985</v>
      </c>
      <c r="F156" s="126">
        <v>2.1999999999999997</v>
      </c>
      <c r="G156" s="130">
        <v>3895</v>
      </c>
      <c r="H156" s="126">
        <v>23.200000000000003</v>
      </c>
      <c r="I156" s="126">
        <v>7.2000000000000011</v>
      </c>
      <c r="J156" s="126">
        <v>64.099999999999994</v>
      </c>
      <c r="K156" s="126">
        <v>68.2</v>
      </c>
      <c r="L156" s="126">
        <v>69.600000000000009</v>
      </c>
      <c r="N156" s="127"/>
      <c r="P156" s="127"/>
    </row>
    <row r="157" spans="1:16" x14ac:dyDescent="0.25">
      <c r="A157" t="s">
        <v>100</v>
      </c>
      <c r="B157" t="s">
        <v>33</v>
      </c>
      <c r="C157" t="s">
        <v>38</v>
      </c>
      <c r="D157" t="s">
        <v>299</v>
      </c>
      <c r="E157" s="130">
        <v>5120</v>
      </c>
      <c r="F157" s="126">
        <v>2.1</v>
      </c>
      <c r="G157" s="130">
        <v>5010</v>
      </c>
      <c r="H157" s="126">
        <v>18.7</v>
      </c>
      <c r="I157" s="126">
        <v>7.3</v>
      </c>
      <c r="J157" s="126">
        <v>67.2</v>
      </c>
      <c r="K157" s="126">
        <v>72.3</v>
      </c>
      <c r="L157" s="126">
        <v>74</v>
      </c>
      <c r="N157" s="127"/>
      <c r="P157" s="127"/>
    </row>
    <row r="158" spans="1:16" x14ac:dyDescent="0.25">
      <c r="A158" t="s">
        <v>100</v>
      </c>
      <c r="B158" t="s">
        <v>34</v>
      </c>
      <c r="C158" t="s">
        <v>38</v>
      </c>
      <c r="D158" t="s">
        <v>300</v>
      </c>
      <c r="E158" s="130">
        <v>8480</v>
      </c>
      <c r="F158" s="126">
        <v>2.7</v>
      </c>
      <c r="G158" s="130">
        <v>8250</v>
      </c>
      <c r="H158" s="126">
        <v>22.8</v>
      </c>
      <c r="I158" s="126">
        <v>8.7000000000000011</v>
      </c>
      <c r="J158" s="126">
        <v>65.100000000000009</v>
      </c>
      <c r="K158" s="126">
        <v>67.7</v>
      </c>
      <c r="L158" s="126">
        <v>68.5</v>
      </c>
      <c r="N158" s="127"/>
      <c r="P158" s="127"/>
    </row>
    <row r="159" spans="1:16" x14ac:dyDescent="0.25">
      <c r="A159" t="s">
        <v>100</v>
      </c>
      <c r="B159" t="s">
        <v>35</v>
      </c>
      <c r="C159" t="s">
        <v>38</v>
      </c>
      <c r="D159" t="s">
        <v>301</v>
      </c>
      <c r="E159" s="130">
        <v>1255</v>
      </c>
      <c r="F159" s="126">
        <v>2.2999999999999998</v>
      </c>
      <c r="G159" s="130">
        <v>1225</v>
      </c>
      <c r="H159" s="126">
        <v>17.599999999999998</v>
      </c>
      <c r="I159" s="126">
        <v>6.1</v>
      </c>
      <c r="J159" s="126">
        <v>71.899999999999991</v>
      </c>
      <c r="K159" s="126">
        <v>75</v>
      </c>
      <c r="L159" s="126">
        <v>76.3</v>
      </c>
      <c r="N159" s="127"/>
      <c r="P159" s="127"/>
    </row>
    <row r="160" spans="1:16" x14ac:dyDescent="0.25">
      <c r="A160" t="s">
        <v>100</v>
      </c>
      <c r="B160" t="s">
        <v>36</v>
      </c>
      <c r="C160" t="s">
        <v>38</v>
      </c>
      <c r="D160" t="s">
        <v>302</v>
      </c>
      <c r="E160" s="130">
        <v>2145</v>
      </c>
      <c r="F160" s="126">
        <v>3.8</v>
      </c>
      <c r="G160" s="130">
        <v>2065</v>
      </c>
      <c r="H160" s="126">
        <v>21.5</v>
      </c>
      <c r="I160" s="126">
        <v>6.3</v>
      </c>
      <c r="J160" s="126">
        <v>66.8</v>
      </c>
      <c r="K160" s="126">
        <v>70.7</v>
      </c>
      <c r="L160" s="126">
        <v>72.2</v>
      </c>
      <c r="N160" s="127"/>
      <c r="P160" s="127"/>
    </row>
    <row r="161" spans="1:16" x14ac:dyDescent="0.25">
      <c r="A161" t="s">
        <v>100</v>
      </c>
      <c r="B161" t="s">
        <v>37</v>
      </c>
      <c r="C161" t="s">
        <v>38</v>
      </c>
      <c r="D161" t="s">
        <v>303</v>
      </c>
      <c r="E161" s="130">
        <v>2735</v>
      </c>
      <c r="F161" s="126">
        <v>2.6</v>
      </c>
      <c r="G161" s="130">
        <v>2665</v>
      </c>
      <c r="H161" s="126">
        <v>19.400000000000002</v>
      </c>
      <c r="I161" s="126">
        <v>6.8000000000000007</v>
      </c>
      <c r="J161" s="126">
        <v>70.899999999999991</v>
      </c>
      <c r="K161" s="126">
        <v>72.7</v>
      </c>
      <c r="L161" s="126">
        <v>73.8</v>
      </c>
      <c r="N161" s="127"/>
      <c r="P161" s="127"/>
    </row>
    <row r="162" spans="1:16" x14ac:dyDescent="0.25">
      <c r="A162" t="s">
        <v>92</v>
      </c>
      <c r="B162">
        <v>1</v>
      </c>
      <c r="C162" t="s">
        <v>39</v>
      </c>
      <c r="D162" t="s">
        <v>304</v>
      </c>
      <c r="E162" s="130">
        <v>7375</v>
      </c>
      <c r="F162" s="126">
        <v>0.90000000000000013</v>
      </c>
      <c r="G162" s="130">
        <v>7310</v>
      </c>
      <c r="H162" s="126">
        <v>2.8000000000000003</v>
      </c>
      <c r="I162" s="126">
        <v>10.4</v>
      </c>
      <c r="J162" s="126">
        <v>69.600000000000009</v>
      </c>
      <c r="K162" s="126">
        <v>79.600000000000009</v>
      </c>
      <c r="L162" s="126">
        <v>86.8</v>
      </c>
      <c r="N162" s="127"/>
      <c r="P162" s="127"/>
    </row>
    <row r="163" spans="1:16" x14ac:dyDescent="0.25">
      <c r="A163" t="s">
        <v>92</v>
      </c>
      <c r="B163">
        <v>2</v>
      </c>
      <c r="C163" t="s">
        <v>39</v>
      </c>
      <c r="D163" t="s">
        <v>305</v>
      </c>
      <c r="E163" s="130">
        <v>28605</v>
      </c>
      <c r="F163" s="126">
        <v>2.1999999999999997</v>
      </c>
      <c r="G163" s="130">
        <v>27965</v>
      </c>
      <c r="H163" s="126">
        <v>7.3</v>
      </c>
      <c r="I163" s="126">
        <v>8.9</v>
      </c>
      <c r="J163" s="126">
        <v>56.2</v>
      </c>
      <c r="K163" s="126">
        <v>75.900000000000006</v>
      </c>
      <c r="L163" s="126">
        <v>83.8</v>
      </c>
      <c r="N163" s="127"/>
      <c r="P163" s="127"/>
    </row>
    <row r="164" spans="1:16" x14ac:dyDescent="0.25">
      <c r="A164" t="s">
        <v>92</v>
      </c>
      <c r="B164">
        <v>3</v>
      </c>
      <c r="C164" t="s">
        <v>39</v>
      </c>
      <c r="D164" t="s">
        <v>306</v>
      </c>
      <c r="E164" s="130">
        <v>29545</v>
      </c>
      <c r="F164" s="126">
        <v>0.5</v>
      </c>
      <c r="G164" s="130">
        <v>29385</v>
      </c>
      <c r="H164" s="126">
        <v>6.6000000000000005</v>
      </c>
      <c r="I164" s="126">
        <v>11.200000000000001</v>
      </c>
      <c r="J164" s="126">
        <v>53.1</v>
      </c>
      <c r="K164" s="126">
        <v>71.5</v>
      </c>
      <c r="L164" s="126">
        <v>82.300000000000011</v>
      </c>
      <c r="N164" s="127"/>
      <c r="P164" s="127"/>
    </row>
    <row r="165" spans="1:16" x14ac:dyDescent="0.25">
      <c r="A165" t="s">
        <v>92</v>
      </c>
      <c r="B165">
        <v>4</v>
      </c>
      <c r="C165" t="s">
        <v>39</v>
      </c>
      <c r="D165" t="s">
        <v>307</v>
      </c>
      <c r="E165" s="130">
        <v>560</v>
      </c>
      <c r="F165" s="126">
        <v>0.90000000000000013</v>
      </c>
      <c r="G165" s="130">
        <v>555</v>
      </c>
      <c r="H165" s="126">
        <v>8</v>
      </c>
      <c r="I165" s="126">
        <v>7.6</v>
      </c>
      <c r="J165" s="126">
        <v>74</v>
      </c>
      <c r="K165" s="126">
        <v>81.2</v>
      </c>
      <c r="L165" s="126">
        <v>84.399999999999991</v>
      </c>
      <c r="N165" s="127"/>
      <c r="P165" s="127"/>
    </row>
    <row r="166" spans="1:16" x14ac:dyDescent="0.25">
      <c r="A166" t="s">
        <v>92</v>
      </c>
      <c r="B166">
        <v>5</v>
      </c>
      <c r="C166" t="s">
        <v>39</v>
      </c>
      <c r="D166" t="s">
        <v>308</v>
      </c>
      <c r="E166" s="130">
        <v>2105</v>
      </c>
      <c r="F166" s="126">
        <v>0.6</v>
      </c>
      <c r="G166" s="130">
        <v>2095</v>
      </c>
      <c r="H166" s="126">
        <v>10.100000000000001</v>
      </c>
      <c r="I166" s="126">
        <v>12.2</v>
      </c>
      <c r="J166" s="126">
        <v>60.8</v>
      </c>
      <c r="K166" s="126">
        <v>71.899999999999991</v>
      </c>
      <c r="L166" s="126">
        <v>77.7</v>
      </c>
      <c r="N166" s="127"/>
      <c r="P166" s="127"/>
    </row>
    <row r="167" spans="1:16" x14ac:dyDescent="0.25">
      <c r="A167" t="s">
        <v>92</v>
      </c>
      <c r="B167">
        <v>6</v>
      </c>
      <c r="C167" t="s">
        <v>39</v>
      </c>
      <c r="D167" t="s">
        <v>309</v>
      </c>
      <c r="E167" s="130">
        <v>12155</v>
      </c>
      <c r="F167" s="126">
        <v>0.5</v>
      </c>
      <c r="G167" s="130">
        <v>12095</v>
      </c>
      <c r="H167" s="126">
        <v>6.8000000000000007</v>
      </c>
      <c r="I167" s="126">
        <v>10.200000000000001</v>
      </c>
      <c r="J167" s="126">
        <v>52.1</v>
      </c>
      <c r="K167" s="126">
        <v>70.899999999999991</v>
      </c>
      <c r="L167" s="126">
        <v>83</v>
      </c>
      <c r="N167" s="127"/>
      <c r="P167" s="127"/>
    </row>
    <row r="168" spans="1:16" x14ac:dyDescent="0.25">
      <c r="A168" t="s">
        <v>92</v>
      </c>
      <c r="B168">
        <v>7</v>
      </c>
      <c r="C168" t="s">
        <v>39</v>
      </c>
      <c r="D168" t="s">
        <v>310</v>
      </c>
      <c r="E168" s="130">
        <v>6035</v>
      </c>
      <c r="F168" s="126">
        <v>0.70000000000000007</v>
      </c>
      <c r="G168" s="130">
        <v>5990</v>
      </c>
      <c r="H168" s="126">
        <v>7.3</v>
      </c>
      <c r="I168" s="126">
        <v>8.6000000000000014</v>
      </c>
      <c r="J168" s="126">
        <v>57.9</v>
      </c>
      <c r="K168" s="126">
        <v>75</v>
      </c>
      <c r="L168" s="126">
        <v>84.1</v>
      </c>
      <c r="N168" s="127"/>
      <c r="P168" s="127"/>
    </row>
    <row r="169" spans="1:16" x14ac:dyDescent="0.25">
      <c r="A169" t="s">
        <v>92</v>
      </c>
      <c r="B169">
        <v>8</v>
      </c>
      <c r="C169" t="s">
        <v>39</v>
      </c>
      <c r="D169" t="s">
        <v>311</v>
      </c>
      <c r="E169" s="130">
        <v>10345</v>
      </c>
      <c r="F169" s="126">
        <v>0.90000000000000013</v>
      </c>
      <c r="G169" s="130">
        <v>10250</v>
      </c>
      <c r="H169" s="126">
        <v>9</v>
      </c>
      <c r="I169" s="126">
        <v>13.600000000000001</v>
      </c>
      <c r="J169" s="126">
        <v>68.7</v>
      </c>
      <c r="K169" s="126">
        <v>73.900000000000006</v>
      </c>
      <c r="L169" s="126">
        <v>77.400000000000006</v>
      </c>
      <c r="N169" s="127"/>
      <c r="P169" s="127"/>
    </row>
    <row r="170" spans="1:16" x14ac:dyDescent="0.25">
      <c r="A170" t="s">
        <v>92</v>
      </c>
      <c r="B170">
        <v>9</v>
      </c>
      <c r="C170" t="s">
        <v>39</v>
      </c>
      <c r="D170" t="s">
        <v>312</v>
      </c>
      <c r="E170" s="130">
        <v>13140</v>
      </c>
      <c r="F170" s="126">
        <v>1.3</v>
      </c>
      <c r="G170" s="130">
        <v>12965</v>
      </c>
      <c r="H170" s="126">
        <v>9.8000000000000007</v>
      </c>
      <c r="I170" s="126">
        <v>9.9</v>
      </c>
      <c r="J170" s="126">
        <v>65.5</v>
      </c>
      <c r="K170" s="126">
        <v>74.5</v>
      </c>
      <c r="L170" s="126">
        <v>80.300000000000011</v>
      </c>
      <c r="N170" s="127"/>
      <c r="P170" s="127"/>
    </row>
    <row r="171" spans="1:16" x14ac:dyDescent="0.25">
      <c r="A171" t="s">
        <v>92</v>
      </c>
      <c r="B171" t="s">
        <v>28</v>
      </c>
      <c r="C171" t="s">
        <v>39</v>
      </c>
      <c r="D171" t="s">
        <v>313</v>
      </c>
      <c r="E171" s="130">
        <v>6675</v>
      </c>
      <c r="F171" s="126">
        <v>1.5</v>
      </c>
      <c r="G171" s="130">
        <v>6580</v>
      </c>
      <c r="H171" s="126">
        <v>8.9</v>
      </c>
      <c r="I171" s="126">
        <v>10.4</v>
      </c>
      <c r="J171" s="126">
        <v>63.1</v>
      </c>
      <c r="K171" s="126">
        <v>72.5</v>
      </c>
      <c r="L171" s="126">
        <v>80.7</v>
      </c>
      <c r="N171" s="127"/>
      <c r="P171" s="127"/>
    </row>
    <row r="172" spans="1:16" x14ac:dyDescent="0.25">
      <c r="A172" t="s">
        <v>92</v>
      </c>
      <c r="B172" t="s">
        <v>29</v>
      </c>
      <c r="C172" t="s">
        <v>39</v>
      </c>
      <c r="D172" t="s">
        <v>314</v>
      </c>
      <c r="E172" s="130">
        <v>24595</v>
      </c>
      <c r="F172" s="126">
        <v>0.90000000000000013</v>
      </c>
      <c r="G172" s="130">
        <v>24385</v>
      </c>
      <c r="H172" s="126">
        <v>7.2000000000000011</v>
      </c>
      <c r="I172" s="126">
        <v>12.2</v>
      </c>
      <c r="J172" s="126">
        <v>60.3</v>
      </c>
      <c r="K172" s="126">
        <v>74.5</v>
      </c>
      <c r="L172" s="126">
        <v>80.600000000000009</v>
      </c>
      <c r="N172" s="127"/>
      <c r="P172" s="127"/>
    </row>
    <row r="173" spans="1:16" x14ac:dyDescent="0.25">
      <c r="A173" t="s">
        <v>92</v>
      </c>
      <c r="B173" t="s">
        <v>30</v>
      </c>
      <c r="C173" t="s">
        <v>39</v>
      </c>
      <c r="D173" t="s">
        <v>315</v>
      </c>
      <c r="E173" s="130">
        <v>11260</v>
      </c>
      <c r="F173" s="126">
        <v>0.8</v>
      </c>
      <c r="G173" s="130">
        <v>11170</v>
      </c>
      <c r="H173" s="126">
        <v>7.7</v>
      </c>
      <c r="I173" s="126">
        <v>13.4</v>
      </c>
      <c r="J173" s="126">
        <v>59.5</v>
      </c>
      <c r="K173" s="126">
        <v>72.3</v>
      </c>
      <c r="L173" s="126">
        <v>78.900000000000006</v>
      </c>
      <c r="N173" s="127"/>
      <c r="P173" s="127"/>
    </row>
    <row r="174" spans="1:16" x14ac:dyDescent="0.25">
      <c r="A174" t="s">
        <v>92</v>
      </c>
      <c r="B174" t="s">
        <v>31</v>
      </c>
      <c r="C174" t="s">
        <v>39</v>
      </c>
      <c r="D174" t="s">
        <v>316</v>
      </c>
      <c r="E174" s="130">
        <v>32435</v>
      </c>
      <c r="F174" s="126">
        <v>1.3</v>
      </c>
      <c r="G174" s="130">
        <v>32005</v>
      </c>
      <c r="H174" s="126">
        <v>8.6000000000000014</v>
      </c>
      <c r="I174" s="126">
        <v>13</v>
      </c>
      <c r="J174" s="126">
        <v>70.5</v>
      </c>
      <c r="K174" s="126">
        <v>75.400000000000006</v>
      </c>
      <c r="L174" s="126">
        <v>78.400000000000006</v>
      </c>
      <c r="N174" s="127"/>
      <c r="P174" s="127"/>
    </row>
    <row r="175" spans="1:16" x14ac:dyDescent="0.25">
      <c r="A175" t="s">
        <v>92</v>
      </c>
      <c r="B175" t="s">
        <v>32</v>
      </c>
      <c r="C175" t="s">
        <v>39</v>
      </c>
      <c r="D175" t="s">
        <v>317</v>
      </c>
      <c r="E175" s="130">
        <v>8830</v>
      </c>
      <c r="F175" s="126">
        <v>0.5</v>
      </c>
      <c r="G175" s="130">
        <v>8780</v>
      </c>
      <c r="H175" s="126">
        <v>7.5</v>
      </c>
      <c r="I175" s="126">
        <v>17.100000000000001</v>
      </c>
      <c r="J175" s="126">
        <v>68.400000000000006</v>
      </c>
      <c r="K175" s="126">
        <v>72.5</v>
      </c>
      <c r="L175" s="126">
        <v>75.5</v>
      </c>
      <c r="N175" s="127"/>
      <c r="P175" s="127"/>
    </row>
    <row r="176" spans="1:16" x14ac:dyDescent="0.25">
      <c r="A176" t="s">
        <v>92</v>
      </c>
      <c r="B176" t="s">
        <v>27</v>
      </c>
      <c r="C176" t="s">
        <v>39</v>
      </c>
      <c r="D176" t="s">
        <v>318</v>
      </c>
      <c r="E176" s="130">
        <v>18230</v>
      </c>
      <c r="F176" s="126">
        <v>0.70000000000000007</v>
      </c>
      <c r="G176" s="130">
        <v>18100</v>
      </c>
      <c r="H176" s="126">
        <v>9.5</v>
      </c>
      <c r="I176" s="126">
        <v>13.700000000000001</v>
      </c>
      <c r="J176" s="126">
        <v>52</v>
      </c>
      <c r="K176" s="126">
        <v>67.5</v>
      </c>
      <c r="L176" s="126">
        <v>76.7</v>
      </c>
      <c r="N176" s="127"/>
      <c r="P176" s="127"/>
    </row>
    <row r="177" spans="1:16" x14ac:dyDescent="0.25">
      <c r="A177" t="s">
        <v>92</v>
      </c>
      <c r="B177" t="s">
        <v>33</v>
      </c>
      <c r="C177" t="s">
        <v>39</v>
      </c>
      <c r="D177" t="s">
        <v>319</v>
      </c>
      <c r="E177" s="130">
        <v>14440</v>
      </c>
      <c r="F177" s="126">
        <v>0.8</v>
      </c>
      <c r="G177" s="130">
        <v>14325</v>
      </c>
      <c r="H177" s="126">
        <v>9</v>
      </c>
      <c r="I177" s="126">
        <v>13.3</v>
      </c>
      <c r="J177" s="126">
        <v>51.300000000000004</v>
      </c>
      <c r="K177" s="126">
        <v>66.900000000000006</v>
      </c>
      <c r="L177" s="126">
        <v>77.7</v>
      </c>
      <c r="N177" s="127"/>
      <c r="P177" s="127"/>
    </row>
    <row r="178" spans="1:16" x14ac:dyDescent="0.25">
      <c r="A178" t="s">
        <v>92</v>
      </c>
      <c r="B178" t="s">
        <v>34</v>
      </c>
      <c r="C178" t="s">
        <v>39</v>
      </c>
      <c r="D178" t="s">
        <v>320</v>
      </c>
      <c r="E178" s="130">
        <v>32290</v>
      </c>
      <c r="F178" s="126">
        <v>0.70000000000000007</v>
      </c>
      <c r="G178" s="130">
        <v>32075</v>
      </c>
      <c r="H178" s="126">
        <v>9.7000000000000011</v>
      </c>
      <c r="I178" s="126">
        <v>17.8</v>
      </c>
      <c r="J178" s="126">
        <v>62.4</v>
      </c>
      <c r="K178" s="126">
        <v>68.600000000000009</v>
      </c>
      <c r="L178" s="126">
        <v>72.5</v>
      </c>
      <c r="N178" s="127"/>
      <c r="P178" s="127"/>
    </row>
    <row r="179" spans="1:16" x14ac:dyDescent="0.25">
      <c r="A179" t="s">
        <v>92</v>
      </c>
      <c r="B179" t="s">
        <v>35</v>
      </c>
      <c r="C179" t="s">
        <v>39</v>
      </c>
      <c r="D179" t="s">
        <v>321</v>
      </c>
      <c r="E179" s="130">
        <v>14855</v>
      </c>
      <c r="F179" s="126">
        <v>0.8</v>
      </c>
      <c r="G179" s="130">
        <v>14735</v>
      </c>
      <c r="H179" s="126">
        <v>6.7</v>
      </c>
      <c r="I179" s="126">
        <v>8.3000000000000007</v>
      </c>
      <c r="J179" s="126">
        <v>69.400000000000006</v>
      </c>
      <c r="K179" s="126">
        <v>81.300000000000011</v>
      </c>
      <c r="L179" s="126">
        <v>85</v>
      </c>
      <c r="N179" s="127"/>
      <c r="P179" s="127"/>
    </row>
    <row r="180" spans="1:16" x14ac:dyDescent="0.25">
      <c r="A180" t="s">
        <v>92</v>
      </c>
      <c r="B180" t="s">
        <v>36</v>
      </c>
      <c r="C180" t="s">
        <v>39</v>
      </c>
      <c r="D180" t="s">
        <v>322</v>
      </c>
      <c r="E180" s="130">
        <v>4365</v>
      </c>
      <c r="F180" s="126">
        <v>2.4</v>
      </c>
      <c r="G180" s="130">
        <v>4260</v>
      </c>
      <c r="H180" s="126">
        <v>13</v>
      </c>
      <c r="I180" s="126">
        <v>8.7999999999999989</v>
      </c>
      <c r="J180" s="126">
        <v>50.6</v>
      </c>
      <c r="K180" s="126">
        <v>68.2</v>
      </c>
      <c r="L180" s="126">
        <v>78.3</v>
      </c>
      <c r="N180" s="127"/>
      <c r="P180" s="127"/>
    </row>
    <row r="181" spans="1:16" x14ac:dyDescent="0.25">
      <c r="A181" t="s">
        <v>92</v>
      </c>
      <c r="B181" t="s">
        <v>37</v>
      </c>
      <c r="C181" t="s">
        <v>39</v>
      </c>
      <c r="D181" t="s">
        <v>323</v>
      </c>
      <c r="E181" s="130">
        <v>5120</v>
      </c>
      <c r="F181" s="126">
        <v>0.8</v>
      </c>
      <c r="G181" s="130">
        <v>5080</v>
      </c>
      <c r="H181" s="126">
        <v>8.9</v>
      </c>
      <c r="I181" s="126">
        <v>10.5</v>
      </c>
      <c r="J181" s="126">
        <v>65.3</v>
      </c>
      <c r="K181" s="126">
        <v>74.099999999999994</v>
      </c>
      <c r="L181" s="126">
        <v>80.600000000000009</v>
      </c>
      <c r="N181" s="127"/>
      <c r="P181" s="127"/>
    </row>
    <row r="182" spans="1:16" x14ac:dyDescent="0.25">
      <c r="A182" t="s">
        <v>94</v>
      </c>
      <c r="B182">
        <v>1</v>
      </c>
      <c r="C182" t="s">
        <v>39</v>
      </c>
      <c r="D182" t="s">
        <v>324</v>
      </c>
      <c r="E182" s="130">
        <v>7105</v>
      </c>
      <c r="F182" s="126">
        <v>1.5</v>
      </c>
      <c r="G182" s="130">
        <v>7000</v>
      </c>
      <c r="H182" s="126">
        <v>12</v>
      </c>
      <c r="I182" s="126">
        <v>11.4</v>
      </c>
      <c r="J182" s="126">
        <v>59.4</v>
      </c>
      <c r="K182" s="126">
        <v>72.899999999999991</v>
      </c>
      <c r="L182" s="126">
        <v>76.599999999999994</v>
      </c>
      <c r="N182" s="127"/>
      <c r="P182" s="127"/>
    </row>
    <row r="183" spans="1:16" x14ac:dyDescent="0.25">
      <c r="A183" t="s">
        <v>94</v>
      </c>
      <c r="B183">
        <v>2</v>
      </c>
      <c r="C183" t="s">
        <v>39</v>
      </c>
      <c r="D183" t="s">
        <v>325</v>
      </c>
      <c r="E183" s="130">
        <v>23775</v>
      </c>
      <c r="F183" s="126">
        <v>5</v>
      </c>
      <c r="G183" s="130">
        <v>22575</v>
      </c>
      <c r="H183" s="126">
        <v>10.7</v>
      </c>
      <c r="I183" s="126">
        <v>6.4</v>
      </c>
      <c r="J183" s="126">
        <v>55.300000000000004</v>
      </c>
      <c r="K183" s="126">
        <v>76.5</v>
      </c>
      <c r="L183" s="126">
        <v>82.9</v>
      </c>
      <c r="N183" s="127"/>
      <c r="P183" s="127"/>
    </row>
    <row r="184" spans="1:16" x14ac:dyDescent="0.25">
      <c r="A184" t="s">
        <v>94</v>
      </c>
      <c r="B184">
        <v>3</v>
      </c>
      <c r="C184" t="s">
        <v>39</v>
      </c>
      <c r="D184" t="s">
        <v>326</v>
      </c>
      <c r="E184" s="130">
        <v>25625</v>
      </c>
      <c r="F184" s="126">
        <v>2.8000000000000003</v>
      </c>
      <c r="G184" s="130">
        <v>24900</v>
      </c>
      <c r="H184" s="126">
        <v>9.5</v>
      </c>
      <c r="I184" s="126">
        <v>8.7999999999999989</v>
      </c>
      <c r="J184" s="126">
        <v>58.8</v>
      </c>
      <c r="K184" s="126">
        <v>74.099999999999994</v>
      </c>
      <c r="L184" s="126">
        <v>81.800000000000011</v>
      </c>
      <c r="N184" s="127"/>
      <c r="P184" s="127"/>
    </row>
    <row r="185" spans="1:16" x14ac:dyDescent="0.25">
      <c r="A185" t="s">
        <v>94</v>
      </c>
      <c r="B185">
        <v>4</v>
      </c>
      <c r="C185" t="s">
        <v>39</v>
      </c>
      <c r="D185" t="s">
        <v>327</v>
      </c>
      <c r="E185" s="130">
        <v>595</v>
      </c>
      <c r="F185" s="126">
        <v>2.5</v>
      </c>
      <c r="G185" s="130">
        <v>580</v>
      </c>
      <c r="H185" s="126">
        <v>10.200000000000001</v>
      </c>
      <c r="I185" s="126">
        <v>8.7999999999999989</v>
      </c>
      <c r="J185" s="126">
        <v>66.3</v>
      </c>
      <c r="K185" s="126">
        <v>77.400000000000006</v>
      </c>
      <c r="L185" s="126">
        <v>81</v>
      </c>
      <c r="N185" s="127"/>
      <c r="P185" s="127"/>
    </row>
    <row r="186" spans="1:16" x14ac:dyDescent="0.25">
      <c r="A186" t="s">
        <v>94</v>
      </c>
      <c r="B186">
        <v>5</v>
      </c>
      <c r="C186" t="s">
        <v>39</v>
      </c>
      <c r="D186" t="s">
        <v>328</v>
      </c>
      <c r="E186" s="130">
        <v>1905</v>
      </c>
      <c r="F186" s="126">
        <v>3.6000000000000005</v>
      </c>
      <c r="G186" s="130">
        <v>1835</v>
      </c>
      <c r="H186" s="126">
        <v>13.3</v>
      </c>
      <c r="I186" s="126">
        <v>8.1</v>
      </c>
      <c r="J186" s="126">
        <v>63.5</v>
      </c>
      <c r="K186" s="126">
        <v>74.2</v>
      </c>
      <c r="L186" s="126">
        <v>78.600000000000009</v>
      </c>
      <c r="N186" s="127"/>
      <c r="P186" s="127"/>
    </row>
    <row r="187" spans="1:16" x14ac:dyDescent="0.25">
      <c r="A187" t="s">
        <v>94</v>
      </c>
      <c r="B187">
        <v>6</v>
      </c>
      <c r="C187" t="s">
        <v>39</v>
      </c>
      <c r="D187" t="s">
        <v>329</v>
      </c>
      <c r="E187" s="130">
        <v>10975</v>
      </c>
      <c r="F187" s="126">
        <v>2.1</v>
      </c>
      <c r="G187" s="130">
        <v>10745</v>
      </c>
      <c r="H187" s="126">
        <v>9.4</v>
      </c>
      <c r="I187" s="126">
        <v>7.0000000000000009</v>
      </c>
      <c r="J187" s="126">
        <v>59.9</v>
      </c>
      <c r="K187" s="126">
        <v>75.5</v>
      </c>
      <c r="L187" s="126">
        <v>83.6</v>
      </c>
      <c r="N187" s="127"/>
      <c r="P187" s="127"/>
    </row>
    <row r="188" spans="1:16" x14ac:dyDescent="0.25">
      <c r="A188" t="s">
        <v>94</v>
      </c>
      <c r="B188">
        <v>7</v>
      </c>
      <c r="C188" t="s">
        <v>39</v>
      </c>
      <c r="D188" t="s">
        <v>330</v>
      </c>
      <c r="E188" s="130">
        <v>4880</v>
      </c>
      <c r="F188" s="126">
        <v>2.8000000000000003</v>
      </c>
      <c r="G188" s="130">
        <v>4740</v>
      </c>
      <c r="H188" s="126">
        <v>9.1999999999999993</v>
      </c>
      <c r="I188" s="126">
        <v>6.7</v>
      </c>
      <c r="J188" s="126">
        <v>70.300000000000011</v>
      </c>
      <c r="K188" s="126">
        <v>79.400000000000006</v>
      </c>
      <c r="L188" s="126">
        <v>84.1</v>
      </c>
      <c r="N188" s="127"/>
      <c r="P188" s="127"/>
    </row>
    <row r="189" spans="1:16" x14ac:dyDescent="0.25">
      <c r="A189" t="s">
        <v>94</v>
      </c>
      <c r="B189">
        <v>8</v>
      </c>
      <c r="C189" t="s">
        <v>39</v>
      </c>
      <c r="D189" t="s">
        <v>331</v>
      </c>
      <c r="E189" s="130">
        <v>9410</v>
      </c>
      <c r="F189" s="126">
        <v>3.3000000000000003</v>
      </c>
      <c r="G189" s="130">
        <v>9095</v>
      </c>
      <c r="H189" s="126">
        <v>11.5</v>
      </c>
      <c r="I189" s="126">
        <v>10.100000000000001</v>
      </c>
      <c r="J189" s="126">
        <v>72.7</v>
      </c>
      <c r="K189" s="126">
        <v>76.599999999999994</v>
      </c>
      <c r="L189" s="126">
        <v>78.400000000000006</v>
      </c>
      <c r="N189" s="127"/>
      <c r="P189" s="127"/>
    </row>
    <row r="190" spans="1:16" x14ac:dyDescent="0.25">
      <c r="A190" t="s">
        <v>94</v>
      </c>
      <c r="B190">
        <v>9</v>
      </c>
      <c r="C190" t="s">
        <v>39</v>
      </c>
      <c r="D190" t="s">
        <v>332</v>
      </c>
      <c r="E190" s="130">
        <v>12345</v>
      </c>
      <c r="F190" s="126">
        <v>3.1</v>
      </c>
      <c r="G190" s="130">
        <v>11960</v>
      </c>
      <c r="H190" s="126">
        <v>11.8</v>
      </c>
      <c r="I190" s="126">
        <v>7.8</v>
      </c>
      <c r="J190" s="126">
        <v>69.5</v>
      </c>
      <c r="K190" s="126">
        <v>76.8</v>
      </c>
      <c r="L190" s="126">
        <v>80.400000000000006</v>
      </c>
      <c r="N190" s="127"/>
      <c r="P190" s="127"/>
    </row>
    <row r="191" spans="1:16" x14ac:dyDescent="0.25">
      <c r="A191" t="s">
        <v>94</v>
      </c>
      <c r="B191" t="s">
        <v>28</v>
      </c>
      <c r="C191" t="s">
        <v>39</v>
      </c>
      <c r="D191" t="s">
        <v>333</v>
      </c>
      <c r="E191" s="130">
        <v>7280</v>
      </c>
      <c r="F191" s="126">
        <v>3.6999999999999997</v>
      </c>
      <c r="G191" s="130">
        <v>7010</v>
      </c>
      <c r="H191" s="126">
        <v>11.600000000000001</v>
      </c>
      <c r="I191" s="126">
        <v>7.1000000000000005</v>
      </c>
      <c r="J191" s="126">
        <v>62.4</v>
      </c>
      <c r="K191" s="126">
        <v>74.8</v>
      </c>
      <c r="L191" s="126">
        <v>81.300000000000011</v>
      </c>
      <c r="N191" s="127"/>
      <c r="P191" s="127"/>
    </row>
    <row r="192" spans="1:16" x14ac:dyDescent="0.25">
      <c r="A192" t="s">
        <v>94</v>
      </c>
      <c r="B192" t="s">
        <v>29</v>
      </c>
      <c r="C192" t="s">
        <v>39</v>
      </c>
      <c r="D192" t="s">
        <v>334</v>
      </c>
      <c r="E192" s="130">
        <v>22305</v>
      </c>
      <c r="F192" s="126">
        <v>3.9</v>
      </c>
      <c r="G192" s="130">
        <v>21435</v>
      </c>
      <c r="H192" s="126">
        <v>10</v>
      </c>
      <c r="I192" s="126">
        <v>9.1999999999999993</v>
      </c>
      <c r="J192" s="126">
        <v>66.2</v>
      </c>
      <c r="K192" s="126">
        <v>77</v>
      </c>
      <c r="L192" s="126">
        <v>80.800000000000011</v>
      </c>
      <c r="N192" s="127"/>
      <c r="P192" s="127"/>
    </row>
    <row r="193" spans="1:16" x14ac:dyDescent="0.25">
      <c r="A193" t="s">
        <v>94</v>
      </c>
      <c r="B193" t="s">
        <v>30</v>
      </c>
      <c r="C193" t="s">
        <v>39</v>
      </c>
      <c r="D193" t="s">
        <v>335</v>
      </c>
      <c r="E193" s="130">
        <v>11510</v>
      </c>
      <c r="F193" s="126">
        <v>3.3000000000000003</v>
      </c>
      <c r="G193" s="130">
        <v>11130</v>
      </c>
      <c r="H193" s="126">
        <v>11</v>
      </c>
      <c r="I193" s="126">
        <v>10.3</v>
      </c>
      <c r="J193" s="126">
        <v>69.100000000000009</v>
      </c>
      <c r="K193" s="126">
        <v>75.7</v>
      </c>
      <c r="L193" s="126">
        <v>78.7</v>
      </c>
      <c r="N193" s="127"/>
      <c r="P193" s="127"/>
    </row>
    <row r="194" spans="1:16" x14ac:dyDescent="0.25">
      <c r="A194" t="s">
        <v>94</v>
      </c>
      <c r="B194" t="s">
        <v>31</v>
      </c>
      <c r="C194" t="s">
        <v>39</v>
      </c>
      <c r="D194" t="s">
        <v>336</v>
      </c>
      <c r="E194" s="130">
        <v>29325</v>
      </c>
      <c r="F194" s="126">
        <v>4.3000000000000007</v>
      </c>
      <c r="G194" s="130">
        <v>28080</v>
      </c>
      <c r="H194" s="126">
        <v>12</v>
      </c>
      <c r="I194" s="126">
        <v>9.6</v>
      </c>
      <c r="J194" s="126">
        <v>73.3</v>
      </c>
      <c r="K194" s="126">
        <v>76.900000000000006</v>
      </c>
      <c r="L194" s="126">
        <v>78.3</v>
      </c>
      <c r="N194" s="127"/>
      <c r="P194" s="127"/>
    </row>
    <row r="195" spans="1:16" x14ac:dyDescent="0.25">
      <c r="A195" t="s">
        <v>94</v>
      </c>
      <c r="B195" t="s">
        <v>32</v>
      </c>
      <c r="C195" t="s">
        <v>39</v>
      </c>
      <c r="D195" t="s">
        <v>337</v>
      </c>
      <c r="E195" s="130">
        <v>8355</v>
      </c>
      <c r="F195" s="126">
        <v>3.5000000000000004</v>
      </c>
      <c r="G195" s="130">
        <v>8060</v>
      </c>
      <c r="H195" s="126">
        <v>10.6</v>
      </c>
      <c r="I195" s="126">
        <v>12.3</v>
      </c>
      <c r="J195" s="126">
        <v>71.399999999999991</v>
      </c>
      <c r="K195" s="126">
        <v>75.3</v>
      </c>
      <c r="L195" s="126">
        <v>77.100000000000009</v>
      </c>
      <c r="N195" s="127"/>
      <c r="P195" s="127"/>
    </row>
    <row r="196" spans="1:16" x14ac:dyDescent="0.25">
      <c r="A196" t="s">
        <v>94</v>
      </c>
      <c r="B196" t="s">
        <v>27</v>
      </c>
      <c r="C196" t="s">
        <v>39</v>
      </c>
      <c r="D196" t="s">
        <v>338</v>
      </c>
      <c r="E196" s="130">
        <v>17075</v>
      </c>
      <c r="F196" s="126">
        <v>2.9000000000000004</v>
      </c>
      <c r="G196" s="130">
        <v>16585</v>
      </c>
      <c r="H196" s="126">
        <v>12.6</v>
      </c>
      <c r="I196" s="126">
        <v>10</v>
      </c>
      <c r="J196" s="126">
        <v>62.5</v>
      </c>
      <c r="K196" s="126">
        <v>72.5</v>
      </c>
      <c r="L196" s="126">
        <v>77.3</v>
      </c>
      <c r="N196" s="127"/>
      <c r="P196" s="127"/>
    </row>
    <row r="197" spans="1:16" x14ac:dyDescent="0.25">
      <c r="A197" t="s">
        <v>94</v>
      </c>
      <c r="B197" t="s">
        <v>33</v>
      </c>
      <c r="C197" t="s">
        <v>39</v>
      </c>
      <c r="D197" t="s">
        <v>339</v>
      </c>
      <c r="E197" s="130">
        <v>13610</v>
      </c>
      <c r="F197" s="126">
        <v>3.2</v>
      </c>
      <c r="G197" s="130">
        <v>13180</v>
      </c>
      <c r="H197" s="126">
        <v>11.3</v>
      </c>
      <c r="I197" s="126">
        <v>9.5</v>
      </c>
      <c r="J197" s="126">
        <v>62.9</v>
      </c>
      <c r="K197" s="126">
        <v>73.8</v>
      </c>
      <c r="L197" s="126">
        <v>79.100000000000009</v>
      </c>
      <c r="N197" s="127"/>
      <c r="P197" s="127"/>
    </row>
    <row r="198" spans="1:16" x14ac:dyDescent="0.25">
      <c r="A198" t="s">
        <v>94</v>
      </c>
      <c r="B198" t="s">
        <v>34</v>
      </c>
      <c r="C198" t="s">
        <v>39</v>
      </c>
      <c r="D198" t="s">
        <v>340</v>
      </c>
      <c r="E198" s="130">
        <v>30405</v>
      </c>
      <c r="F198" s="126">
        <v>3.5000000000000004</v>
      </c>
      <c r="G198" s="130">
        <v>29335</v>
      </c>
      <c r="H198" s="126">
        <v>13.700000000000001</v>
      </c>
      <c r="I198" s="126">
        <v>13.600000000000001</v>
      </c>
      <c r="J198" s="126">
        <v>65.3</v>
      </c>
      <c r="K198" s="126">
        <v>70.2</v>
      </c>
      <c r="L198" s="126">
        <v>72.599999999999994</v>
      </c>
      <c r="N198" s="127"/>
      <c r="P198" s="127"/>
    </row>
    <row r="199" spans="1:16" x14ac:dyDescent="0.25">
      <c r="A199" t="s">
        <v>94</v>
      </c>
      <c r="B199" t="s">
        <v>35</v>
      </c>
      <c r="C199" t="s">
        <v>39</v>
      </c>
      <c r="D199" t="s">
        <v>341</v>
      </c>
      <c r="E199" s="130">
        <v>13615</v>
      </c>
      <c r="F199" s="126">
        <v>4.1000000000000005</v>
      </c>
      <c r="G199" s="130">
        <v>13055</v>
      </c>
      <c r="H199" s="126">
        <v>10.3</v>
      </c>
      <c r="I199" s="126">
        <v>7.3999999999999995</v>
      </c>
      <c r="J199" s="126">
        <v>73.7</v>
      </c>
      <c r="K199" s="126">
        <v>80.100000000000009</v>
      </c>
      <c r="L199" s="126">
        <v>82.300000000000011</v>
      </c>
      <c r="N199" s="127"/>
      <c r="P199" s="127"/>
    </row>
    <row r="200" spans="1:16" x14ac:dyDescent="0.25">
      <c r="A200" t="s">
        <v>94</v>
      </c>
      <c r="B200" t="s">
        <v>36</v>
      </c>
      <c r="C200" t="s">
        <v>39</v>
      </c>
      <c r="D200" t="s">
        <v>342</v>
      </c>
      <c r="E200" s="130">
        <v>4300</v>
      </c>
      <c r="F200" s="126">
        <v>5</v>
      </c>
      <c r="G200" s="130">
        <v>4085</v>
      </c>
      <c r="H200" s="126">
        <v>16.100000000000001</v>
      </c>
      <c r="I200" s="126">
        <v>8</v>
      </c>
      <c r="J200" s="126">
        <v>60</v>
      </c>
      <c r="K200" s="126">
        <v>70.8</v>
      </c>
      <c r="L200" s="126">
        <v>75.900000000000006</v>
      </c>
      <c r="N200" s="127"/>
      <c r="P200" s="127"/>
    </row>
    <row r="201" spans="1:16" x14ac:dyDescent="0.25">
      <c r="A201" t="s">
        <v>94</v>
      </c>
      <c r="B201" t="s">
        <v>37</v>
      </c>
      <c r="C201" t="s">
        <v>39</v>
      </c>
      <c r="D201" t="s">
        <v>343</v>
      </c>
      <c r="E201" s="130">
        <v>4580</v>
      </c>
      <c r="F201" s="126">
        <v>3.4000000000000004</v>
      </c>
      <c r="G201" s="130">
        <v>4425</v>
      </c>
      <c r="H201" s="126">
        <v>11</v>
      </c>
      <c r="I201" s="126">
        <v>8.1</v>
      </c>
      <c r="J201" s="126">
        <v>74.599999999999994</v>
      </c>
      <c r="K201" s="126">
        <v>78.5</v>
      </c>
      <c r="L201" s="126">
        <v>80.900000000000006</v>
      </c>
      <c r="N201" s="127"/>
      <c r="P201" s="127"/>
    </row>
    <row r="202" spans="1:16" x14ac:dyDescent="0.25">
      <c r="A202" t="s">
        <v>26</v>
      </c>
      <c r="B202">
        <v>1</v>
      </c>
      <c r="C202" t="s">
        <v>39</v>
      </c>
      <c r="D202" t="s">
        <v>344</v>
      </c>
      <c r="E202" s="130">
        <v>6675</v>
      </c>
      <c r="F202" s="126">
        <v>2.8000000000000003</v>
      </c>
      <c r="G202" s="130">
        <v>6485</v>
      </c>
      <c r="H202" s="126">
        <v>12</v>
      </c>
      <c r="I202" s="126">
        <v>12.8</v>
      </c>
      <c r="J202" s="126">
        <v>59.9</v>
      </c>
      <c r="K202" s="126">
        <v>71.2</v>
      </c>
      <c r="L202" s="126">
        <v>75.2</v>
      </c>
      <c r="N202" s="127"/>
      <c r="P202" s="127"/>
    </row>
    <row r="203" spans="1:16" x14ac:dyDescent="0.25">
      <c r="A203" t="s">
        <v>26</v>
      </c>
      <c r="B203">
        <v>2</v>
      </c>
      <c r="C203" t="s">
        <v>39</v>
      </c>
      <c r="D203" t="s">
        <v>345</v>
      </c>
      <c r="E203" s="130">
        <v>21890</v>
      </c>
      <c r="F203" s="126">
        <v>5</v>
      </c>
      <c r="G203" s="130">
        <v>20795</v>
      </c>
      <c r="H203" s="126">
        <v>13.3</v>
      </c>
      <c r="I203" s="126">
        <v>6.6000000000000005</v>
      </c>
      <c r="J203" s="126">
        <v>59.3</v>
      </c>
      <c r="K203" s="126">
        <v>75.599999999999994</v>
      </c>
      <c r="L203" s="126">
        <v>80.100000000000009</v>
      </c>
      <c r="N203" s="127"/>
      <c r="P203" s="127"/>
    </row>
    <row r="204" spans="1:16" x14ac:dyDescent="0.25">
      <c r="A204" t="s">
        <v>26</v>
      </c>
      <c r="B204">
        <v>3</v>
      </c>
      <c r="C204" t="s">
        <v>39</v>
      </c>
      <c r="D204" t="s">
        <v>346</v>
      </c>
      <c r="E204" s="130">
        <v>23125</v>
      </c>
      <c r="F204" s="126">
        <v>2.2999999999999998</v>
      </c>
      <c r="G204" s="130">
        <v>22595</v>
      </c>
      <c r="H204" s="126">
        <v>11.9</v>
      </c>
      <c r="I204" s="126">
        <v>7.0000000000000009</v>
      </c>
      <c r="J204" s="126">
        <v>62</v>
      </c>
      <c r="K204" s="126">
        <v>76</v>
      </c>
      <c r="L204" s="126">
        <v>81.100000000000009</v>
      </c>
      <c r="N204" s="127"/>
      <c r="P204" s="127"/>
    </row>
    <row r="205" spans="1:16" x14ac:dyDescent="0.25">
      <c r="A205" t="s">
        <v>26</v>
      </c>
      <c r="B205">
        <v>4</v>
      </c>
      <c r="C205" t="s">
        <v>39</v>
      </c>
      <c r="D205" t="s">
        <v>347</v>
      </c>
      <c r="E205" s="130">
        <v>565</v>
      </c>
      <c r="F205" s="126">
        <v>3.2</v>
      </c>
      <c r="G205" s="130">
        <v>550</v>
      </c>
      <c r="H205" s="126">
        <v>13.700000000000001</v>
      </c>
      <c r="I205" s="126">
        <v>6.4</v>
      </c>
      <c r="J205" s="126">
        <v>65</v>
      </c>
      <c r="K205" s="126">
        <v>77</v>
      </c>
      <c r="L205" s="126">
        <v>80</v>
      </c>
      <c r="N205" s="127"/>
      <c r="P205" s="127"/>
    </row>
    <row r="206" spans="1:16" x14ac:dyDescent="0.25">
      <c r="A206" t="s">
        <v>26</v>
      </c>
      <c r="B206">
        <v>5</v>
      </c>
      <c r="C206" t="s">
        <v>39</v>
      </c>
      <c r="D206" t="s">
        <v>348</v>
      </c>
      <c r="E206" s="130">
        <v>1615</v>
      </c>
      <c r="F206" s="126">
        <v>2.8000000000000003</v>
      </c>
      <c r="G206" s="130">
        <v>1565</v>
      </c>
      <c r="H206" s="126">
        <v>14.3</v>
      </c>
      <c r="I206" s="126">
        <v>7.6</v>
      </c>
      <c r="J206" s="126">
        <v>67.7</v>
      </c>
      <c r="K206" s="126">
        <v>75.8</v>
      </c>
      <c r="L206" s="126">
        <v>78.100000000000009</v>
      </c>
      <c r="N206" s="127"/>
      <c r="P206" s="127"/>
    </row>
    <row r="207" spans="1:16" x14ac:dyDescent="0.25">
      <c r="A207" t="s">
        <v>26</v>
      </c>
      <c r="B207">
        <v>6</v>
      </c>
      <c r="C207" t="s">
        <v>39</v>
      </c>
      <c r="D207" t="s">
        <v>349</v>
      </c>
      <c r="E207" s="130">
        <v>10090</v>
      </c>
      <c r="F207" s="126">
        <v>1.6</v>
      </c>
      <c r="G207" s="130">
        <v>9925</v>
      </c>
      <c r="H207" s="126">
        <v>12.6</v>
      </c>
      <c r="I207" s="126">
        <v>7.0000000000000009</v>
      </c>
      <c r="J207" s="126">
        <v>64.5</v>
      </c>
      <c r="K207" s="126">
        <v>75.599999999999994</v>
      </c>
      <c r="L207" s="126">
        <v>80.5</v>
      </c>
      <c r="N207" s="127"/>
      <c r="P207" s="127"/>
    </row>
    <row r="208" spans="1:16" x14ac:dyDescent="0.25">
      <c r="A208" t="s">
        <v>26</v>
      </c>
      <c r="B208">
        <v>7</v>
      </c>
      <c r="C208" t="s">
        <v>39</v>
      </c>
      <c r="D208" t="s">
        <v>350</v>
      </c>
      <c r="E208" s="130">
        <v>4235</v>
      </c>
      <c r="F208" s="126">
        <v>1.9</v>
      </c>
      <c r="G208" s="130">
        <v>4150</v>
      </c>
      <c r="H208" s="126">
        <v>11.700000000000001</v>
      </c>
      <c r="I208" s="126">
        <v>7.6</v>
      </c>
      <c r="J208" s="126">
        <v>69.7</v>
      </c>
      <c r="K208" s="126">
        <v>77.5</v>
      </c>
      <c r="L208" s="126">
        <v>80.7</v>
      </c>
      <c r="N208" s="127"/>
      <c r="P208" s="127"/>
    </row>
    <row r="209" spans="1:16" x14ac:dyDescent="0.25">
      <c r="A209" t="s">
        <v>26</v>
      </c>
      <c r="B209">
        <v>8</v>
      </c>
      <c r="C209" t="s">
        <v>39</v>
      </c>
      <c r="D209" t="s">
        <v>351</v>
      </c>
      <c r="E209" s="130">
        <v>9690</v>
      </c>
      <c r="F209" s="126">
        <v>2.8000000000000003</v>
      </c>
      <c r="G209" s="130">
        <v>9420</v>
      </c>
      <c r="H209" s="126">
        <v>15.4</v>
      </c>
      <c r="I209" s="126">
        <v>9</v>
      </c>
      <c r="J209" s="126">
        <v>71.599999999999994</v>
      </c>
      <c r="K209" s="126">
        <v>74.400000000000006</v>
      </c>
      <c r="L209" s="126">
        <v>75.7</v>
      </c>
      <c r="N209" s="127"/>
      <c r="P209" s="127"/>
    </row>
    <row r="210" spans="1:16" x14ac:dyDescent="0.25">
      <c r="A210" t="s">
        <v>26</v>
      </c>
      <c r="B210">
        <v>9</v>
      </c>
      <c r="C210" t="s">
        <v>39</v>
      </c>
      <c r="D210" t="s">
        <v>352</v>
      </c>
      <c r="E210" s="130">
        <v>11445</v>
      </c>
      <c r="F210" s="126">
        <v>2.7</v>
      </c>
      <c r="G210" s="130">
        <v>11135</v>
      </c>
      <c r="H210" s="126">
        <v>14.899999999999999</v>
      </c>
      <c r="I210" s="126">
        <v>6.9</v>
      </c>
      <c r="J210" s="126">
        <v>69.300000000000011</v>
      </c>
      <c r="K210" s="126">
        <v>75.7</v>
      </c>
      <c r="L210" s="126">
        <v>78.100000000000009</v>
      </c>
      <c r="N210" s="127"/>
      <c r="P210" s="127"/>
    </row>
    <row r="211" spans="1:16" x14ac:dyDescent="0.25">
      <c r="A211" t="s">
        <v>26</v>
      </c>
      <c r="B211" t="s">
        <v>28</v>
      </c>
      <c r="C211" t="s">
        <v>39</v>
      </c>
      <c r="D211" t="s">
        <v>353</v>
      </c>
      <c r="E211" s="130">
        <v>6010</v>
      </c>
      <c r="F211" s="126">
        <v>2.8000000000000003</v>
      </c>
      <c r="G211" s="130">
        <v>5840</v>
      </c>
      <c r="H211" s="126">
        <v>15.4</v>
      </c>
      <c r="I211" s="126">
        <v>6</v>
      </c>
      <c r="J211" s="126">
        <v>67.900000000000006</v>
      </c>
      <c r="K211" s="126">
        <v>76.2</v>
      </c>
      <c r="L211" s="126">
        <v>78.600000000000009</v>
      </c>
      <c r="N211" s="127"/>
      <c r="P211" s="127"/>
    </row>
    <row r="212" spans="1:16" x14ac:dyDescent="0.25">
      <c r="A212" t="s">
        <v>26</v>
      </c>
      <c r="B212" t="s">
        <v>29</v>
      </c>
      <c r="C212" t="s">
        <v>39</v>
      </c>
      <c r="D212" t="s">
        <v>354</v>
      </c>
      <c r="E212" s="130">
        <v>20385</v>
      </c>
      <c r="F212" s="126">
        <v>2.6</v>
      </c>
      <c r="G212" s="130">
        <v>19860</v>
      </c>
      <c r="H212" s="126">
        <v>12.3</v>
      </c>
      <c r="I212" s="126">
        <v>7.7</v>
      </c>
      <c r="J212" s="126">
        <v>67.300000000000011</v>
      </c>
      <c r="K212" s="126">
        <v>77.100000000000009</v>
      </c>
      <c r="L212" s="126">
        <v>80</v>
      </c>
      <c r="N212" s="127"/>
      <c r="P212" s="127"/>
    </row>
    <row r="213" spans="1:16" x14ac:dyDescent="0.25">
      <c r="A213" t="s">
        <v>26</v>
      </c>
      <c r="B213" t="s">
        <v>30</v>
      </c>
      <c r="C213" t="s">
        <v>39</v>
      </c>
      <c r="D213" t="s">
        <v>355</v>
      </c>
      <c r="E213" s="130">
        <v>10430</v>
      </c>
      <c r="F213" s="126">
        <v>2.8000000000000003</v>
      </c>
      <c r="G213" s="130">
        <v>10140</v>
      </c>
      <c r="H213" s="126">
        <v>13.8</v>
      </c>
      <c r="I213" s="126">
        <v>8.5</v>
      </c>
      <c r="J213" s="126">
        <v>70.8</v>
      </c>
      <c r="K213" s="126">
        <v>75.599999999999994</v>
      </c>
      <c r="L213" s="126">
        <v>77.7</v>
      </c>
      <c r="N213" s="127"/>
      <c r="P213" s="127"/>
    </row>
    <row r="214" spans="1:16" x14ac:dyDescent="0.25">
      <c r="A214" t="s">
        <v>26</v>
      </c>
      <c r="B214" t="s">
        <v>31</v>
      </c>
      <c r="C214" t="s">
        <v>39</v>
      </c>
      <c r="D214" t="s">
        <v>356</v>
      </c>
      <c r="E214" s="130">
        <v>26530</v>
      </c>
      <c r="F214" s="126">
        <v>3.8</v>
      </c>
      <c r="G214" s="130">
        <v>25515</v>
      </c>
      <c r="H214" s="126">
        <v>14.6</v>
      </c>
      <c r="I214" s="126">
        <v>8.4</v>
      </c>
      <c r="J214" s="126">
        <v>73.099999999999994</v>
      </c>
      <c r="K214" s="126">
        <v>76.099999999999994</v>
      </c>
      <c r="L214" s="126">
        <v>77</v>
      </c>
      <c r="N214" s="127"/>
      <c r="P214" s="127"/>
    </row>
    <row r="215" spans="1:16" x14ac:dyDescent="0.25">
      <c r="A215" t="s">
        <v>26</v>
      </c>
      <c r="B215" t="s">
        <v>32</v>
      </c>
      <c r="C215" t="s">
        <v>39</v>
      </c>
      <c r="D215" t="s">
        <v>357</v>
      </c>
      <c r="E215" s="130">
        <v>7455</v>
      </c>
      <c r="F215" s="126">
        <v>2</v>
      </c>
      <c r="G215" s="130">
        <v>7305</v>
      </c>
      <c r="H215" s="126">
        <v>12.7</v>
      </c>
      <c r="I215" s="126">
        <v>9.9</v>
      </c>
      <c r="J215" s="126">
        <v>72.8</v>
      </c>
      <c r="K215" s="126">
        <v>76</v>
      </c>
      <c r="L215" s="126">
        <v>77.5</v>
      </c>
      <c r="N215" s="127"/>
      <c r="P215" s="127"/>
    </row>
    <row r="216" spans="1:16" x14ac:dyDescent="0.25">
      <c r="A216" t="s">
        <v>26</v>
      </c>
      <c r="B216" t="s">
        <v>27</v>
      </c>
      <c r="C216" t="s">
        <v>39</v>
      </c>
      <c r="D216" t="s">
        <v>358</v>
      </c>
      <c r="E216" s="130">
        <v>15990</v>
      </c>
      <c r="F216" s="126">
        <v>2.5</v>
      </c>
      <c r="G216" s="130">
        <v>15590</v>
      </c>
      <c r="H216" s="126">
        <v>15.2</v>
      </c>
      <c r="I216" s="126">
        <v>8.1</v>
      </c>
      <c r="J216" s="126">
        <v>66</v>
      </c>
      <c r="K216" s="126">
        <v>73.8</v>
      </c>
      <c r="L216" s="126">
        <v>76.7</v>
      </c>
      <c r="N216" s="127"/>
      <c r="P216" s="127"/>
    </row>
    <row r="217" spans="1:16" x14ac:dyDescent="0.25">
      <c r="A217" t="s">
        <v>26</v>
      </c>
      <c r="B217" t="s">
        <v>33</v>
      </c>
      <c r="C217" t="s">
        <v>39</v>
      </c>
      <c r="D217" t="s">
        <v>359</v>
      </c>
      <c r="E217" s="130">
        <v>12960</v>
      </c>
      <c r="F217" s="126">
        <v>2.1</v>
      </c>
      <c r="G217" s="130">
        <v>12695</v>
      </c>
      <c r="H217" s="126">
        <v>13.900000000000002</v>
      </c>
      <c r="I217" s="126">
        <v>8.3000000000000007</v>
      </c>
      <c r="J217" s="126">
        <v>65.400000000000006</v>
      </c>
      <c r="K217" s="126">
        <v>73.900000000000006</v>
      </c>
      <c r="L217" s="126">
        <v>77.7</v>
      </c>
      <c r="N217" s="127"/>
      <c r="P217" s="127"/>
    </row>
    <row r="218" spans="1:16" x14ac:dyDescent="0.25">
      <c r="A218" t="s">
        <v>26</v>
      </c>
      <c r="B218" t="s">
        <v>34</v>
      </c>
      <c r="C218" t="s">
        <v>39</v>
      </c>
      <c r="D218" t="s">
        <v>360</v>
      </c>
      <c r="E218" s="130">
        <v>27370</v>
      </c>
      <c r="F218" s="126">
        <v>2.5</v>
      </c>
      <c r="G218" s="130">
        <v>26685</v>
      </c>
      <c r="H218" s="126">
        <v>17.100000000000001</v>
      </c>
      <c r="I218" s="126">
        <v>11.4</v>
      </c>
      <c r="J218" s="126">
        <v>65.900000000000006</v>
      </c>
      <c r="K218" s="126">
        <v>69.800000000000011</v>
      </c>
      <c r="L218" s="126">
        <v>71.5</v>
      </c>
      <c r="N218" s="127"/>
      <c r="P218" s="127"/>
    </row>
    <row r="219" spans="1:16" x14ac:dyDescent="0.25">
      <c r="A219" t="s">
        <v>26</v>
      </c>
      <c r="B219" t="s">
        <v>35</v>
      </c>
      <c r="C219" t="s">
        <v>39</v>
      </c>
      <c r="D219" t="s">
        <v>361</v>
      </c>
      <c r="E219" s="130">
        <v>12015</v>
      </c>
      <c r="F219" s="126">
        <v>3.8</v>
      </c>
      <c r="G219" s="130">
        <v>11560</v>
      </c>
      <c r="H219" s="126">
        <v>12.7</v>
      </c>
      <c r="I219" s="126">
        <v>6.4</v>
      </c>
      <c r="J219" s="126">
        <v>74.099999999999994</v>
      </c>
      <c r="K219" s="126">
        <v>79.400000000000006</v>
      </c>
      <c r="L219" s="126">
        <v>80.900000000000006</v>
      </c>
      <c r="N219" s="127"/>
      <c r="P219" s="127"/>
    </row>
    <row r="220" spans="1:16" x14ac:dyDescent="0.25">
      <c r="A220" t="s">
        <v>26</v>
      </c>
      <c r="B220" t="s">
        <v>36</v>
      </c>
      <c r="C220" t="s">
        <v>39</v>
      </c>
      <c r="D220" t="s">
        <v>362</v>
      </c>
      <c r="E220" s="130">
        <v>4370</v>
      </c>
      <c r="F220" s="126">
        <v>5.2</v>
      </c>
      <c r="G220" s="130">
        <v>4145</v>
      </c>
      <c r="H220" s="126">
        <v>17.899999999999999</v>
      </c>
      <c r="I220" s="126">
        <v>7.8</v>
      </c>
      <c r="J220" s="126">
        <v>61.8</v>
      </c>
      <c r="K220" s="126">
        <v>70.8</v>
      </c>
      <c r="L220" s="126">
        <v>74.2</v>
      </c>
      <c r="N220" s="127"/>
      <c r="P220" s="127"/>
    </row>
    <row r="221" spans="1:16" x14ac:dyDescent="0.25">
      <c r="A221" t="s">
        <v>26</v>
      </c>
      <c r="B221" t="s">
        <v>37</v>
      </c>
      <c r="C221" t="s">
        <v>39</v>
      </c>
      <c r="D221" t="s">
        <v>363</v>
      </c>
      <c r="E221" s="130">
        <v>3790</v>
      </c>
      <c r="F221" s="126">
        <v>2.5</v>
      </c>
      <c r="G221" s="130">
        <v>3695</v>
      </c>
      <c r="H221" s="126">
        <v>14.200000000000001</v>
      </c>
      <c r="I221" s="126">
        <v>7.1000000000000005</v>
      </c>
      <c r="J221" s="126">
        <v>73.400000000000006</v>
      </c>
      <c r="K221" s="126">
        <v>76.900000000000006</v>
      </c>
      <c r="L221" s="126">
        <v>78.7</v>
      </c>
      <c r="N221" s="127"/>
      <c r="P221" s="127"/>
    </row>
    <row r="222" spans="1:16" x14ac:dyDescent="0.25">
      <c r="A222" t="s">
        <v>100</v>
      </c>
      <c r="B222">
        <v>1</v>
      </c>
      <c r="C222" t="s">
        <v>39</v>
      </c>
      <c r="D222" t="s">
        <v>364</v>
      </c>
      <c r="E222" s="130">
        <v>5060</v>
      </c>
      <c r="F222" s="126">
        <v>6.2</v>
      </c>
      <c r="G222" s="130">
        <v>4745</v>
      </c>
      <c r="H222" s="126">
        <v>21.2</v>
      </c>
      <c r="I222" s="126">
        <v>7.2000000000000011</v>
      </c>
      <c r="J222" s="126">
        <v>48.1</v>
      </c>
      <c r="K222" s="126">
        <v>66.2</v>
      </c>
      <c r="L222" s="126">
        <v>71.599999999999994</v>
      </c>
      <c r="N222" s="127"/>
      <c r="P222" s="127"/>
    </row>
    <row r="223" spans="1:16" x14ac:dyDescent="0.25">
      <c r="A223" t="s">
        <v>100</v>
      </c>
      <c r="B223">
        <v>2</v>
      </c>
      <c r="C223" t="s">
        <v>39</v>
      </c>
      <c r="D223" t="s">
        <v>365</v>
      </c>
      <c r="E223" s="130">
        <v>18160</v>
      </c>
      <c r="F223" s="126">
        <v>9.6</v>
      </c>
      <c r="G223" s="130">
        <v>16415</v>
      </c>
      <c r="H223" s="126">
        <v>17.400000000000002</v>
      </c>
      <c r="I223" s="126">
        <v>5.7</v>
      </c>
      <c r="J223" s="126">
        <v>63.800000000000004</v>
      </c>
      <c r="K223" s="126">
        <v>74.3</v>
      </c>
      <c r="L223" s="126">
        <v>76.900000000000006</v>
      </c>
      <c r="N223" s="127"/>
      <c r="P223" s="127"/>
    </row>
    <row r="224" spans="1:16" x14ac:dyDescent="0.25">
      <c r="A224" t="s">
        <v>100</v>
      </c>
      <c r="B224">
        <v>3</v>
      </c>
      <c r="C224" t="s">
        <v>39</v>
      </c>
      <c r="D224" t="s">
        <v>366</v>
      </c>
      <c r="E224" s="130">
        <v>19635</v>
      </c>
      <c r="F224" s="126">
        <v>5.1000000000000005</v>
      </c>
      <c r="G224" s="130">
        <v>18640</v>
      </c>
      <c r="H224" s="126">
        <v>17.5</v>
      </c>
      <c r="I224" s="126">
        <v>6.2</v>
      </c>
      <c r="J224" s="126">
        <v>68.2</v>
      </c>
      <c r="K224" s="126">
        <v>74.3</v>
      </c>
      <c r="L224" s="126">
        <v>76.3</v>
      </c>
      <c r="N224" s="127"/>
      <c r="P224" s="127"/>
    </row>
    <row r="225" spans="1:16" x14ac:dyDescent="0.25">
      <c r="A225" t="s">
        <v>100</v>
      </c>
      <c r="B225">
        <v>4</v>
      </c>
      <c r="C225" t="s">
        <v>39</v>
      </c>
      <c r="D225" t="s">
        <v>367</v>
      </c>
      <c r="E225" s="130">
        <v>420</v>
      </c>
      <c r="F225" s="126">
        <v>10.7</v>
      </c>
      <c r="G225" s="130">
        <v>375</v>
      </c>
      <c r="H225" s="126">
        <v>20.6</v>
      </c>
      <c r="I225" s="126">
        <v>5.6000000000000005</v>
      </c>
      <c r="J225" s="126">
        <v>61</v>
      </c>
      <c r="K225" s="126">
        <v>70.899999999999991</v>
      </c>
      <c r="L225" s="126">
        <v>73.8</v>
      </c>
      <c r="N225" s="127"/>
      <c r="P225" s="127"/>
    </row>
    <row r="226" spans="1:16" x14ac:dyDescent="0.25">
      <c r="A226" t="s">
        <v>100</v>
      </c>
      <c r="B226">
        <v>5</v>
      </c>
      <c r="C226" t="s">
        <v>39</v>
      </c>
      <c r="D226" t="s">
        <v>368</v>
      </c>
      <c r="E226" s="130">
        <v>1805</v>
      </c>
      <c r="F226" s="126">
        <v>7.2000000000000011</v>
      </c>
      <c r="G226" s="130">
        <v>1675</v>
      </c>
      <c r="H226" s="126">
        <v>21</v>
      </c>
      <c r="I226" s="126">
        <v>5.5</v>
      </c>
      <c r="J226" s="126">
        <v>68.100000000000009</v>
      </c>
      <c r="K226" s="126">
        <v>72.099999999999994</v>
      </c>
      <c r="L226" s="126">
        <v>73.5</v>
      </c>
      <c r="N226" s="127"/>
      <c r="P226" s="127"/>
    </row>
    <row r="227" spans="1:16" x14ac:dyDescent="0.25">
      <c r="A227" t="s">
        <v>100</v>
      </c>
      <c r="B227">
        <v>6</v>
      </c>
      <c r="C227" t="s">
        <v>39</v>
      </c>
      <c r="D227" t="s">
        <v>369</v>
      </c>
      <c r="E227" s="130">
        <v>9195</v>
      </c>
      <c r="F227" s="126">
        <v>3.9</v>
      </c>
      <c r="G227" s="130">
        <v>8830</v>
      </c>
      <c r="H227" s="126">
        <v>18.5</v>
      </c>
      <c r="I227" s="126">
        <v>5.6000000000000005</v>
      </c>
      <c r="J227" s="126">
        <v>70.399999999999991</v>
      </c>
      <c r="K227" s="126">
        <v>74.599999999999994</v>
      </c>
      <c r="L227" s="126">
        <v>76</v>
      </c>
      <c r="N227" s="127"/>
      <c r="P227" s="127"/>
    </row>
    <row r="228" spans="1:16" x14ac:dyDescent="0.25">
      <c r="A228" t="s">
        <v>100</v>
      </c>
      <c r="B228">
        <v>7</v>
      </c>
      <c r="C228" t="s">
        <v>39</v>
      </c>
      <c r="D228" t="s">
        <v>370</v>
      </c>
      <c r="E228" s="130">
        <v>4130</v>
      </c>
      <c r="F228" s="126">
        <v>3.9</v>
      </c>
      <c r="G228" s="130">
        <v>3970</v>
      </c>
      <c r="H228" s="126">
        <v>17.400000000000002</v>
      </c>
      <c r="I228" s="126">
        <v>5.5</v>
      </c>
      <c r="J228" s="126">
        <v>72.399999999999991</v>
      </c>
      <c r="K228" s="126">
        <v>75.7</v>
      </c>
      <c r="L228" s="126">
        <v>77.100000000000009</v>
      </c>
      <c r="N228" s="127"/>
      <c r="P228" s="127"/>
    </row>
    <row r="229" spans="1:16" x14ac:dyDescent="0.25">
      <c r="A229" t="s">
        <v>100</v>
      </c>
      <c r="B229">
        <v>8</v>
      </c>
      <c r="C229" t="s">
        <v>39</v>
      </c>
      <c r="D229" t="s">
        <v>371</v>
      </c>
      <c r="E229" s="130">
        <v>14535</v>
      </c>
      <c r="F229" s="126">
        <v>4.3000000000000007</v>
      </c>
      <c r="G229" s="130">
        <v>13905</v>
      </c>
      <c r="H229" s="126">
        <v>19.2</v>
      </c>
      <c r="I229" s="126">
        <v>7.1000000000000005</v>
      </c>
      <c r="J229" s="126">
        <v>71</v>
      </c>
      <c r="K229" s="126">
        <v>73.099999999999994</v>
      </c>
      <c r="L229" s="126">
        <v>73.7</v>
      </c>
      <c r="N229" s="127"/>
      <c r="P229" s="127"/>
    </row>
    <row r="230" spans="1:16" x14ac:dyDescent="0.25">
      <c r="A230" t="s">
        <v>100</v>
      </c>
      <c r="B230">
        <v>9</v>
      </c>
      <c r="C230" t="s">
        <v>39</v>
      </c>
      <c r="D230" t="s">
        <v>372</v>
      </c>
      <c r="E230" s="130">
        <v>11740</v>
      </c>
      <c r="F230" s="126">
        <v>4.5</v>
      </c>
      <c r="G230" s="130">
        <v>11215</v>
      </c>
      <c r="H230" s="126">
        <v>18.899999999999999</v>
      </c>
      <c r="I230" s="126">
        <v>5.3</v>
      </c>
      <c r="J230" s="126">
        <v>71.7</v>
      </c>
      <c r="K230" s="126">
        <v>74.8</v>
      </c>
      <c r="L230" s="126">
        <v>75.900000000000006</v>
      </c>
      <c r="N230" s="127"/>
      <c r="P230" s="127"/>
    </row>
    <row r="231" spans="1:16" x14ac:dyDescent="0.25">
      <c r="A231" t="s">
        <v>100</v>
      </c>
      <c r="B231" t="s">
        <v>28</v>
      </c>
      <c r="C231" t="s">
        <v>39</v>
      </c>
      <c r="D231" t="s">
        <v>373</v>
      </c>
      <c r="E231" s="130">
        <v>4245</v>
      </c>
      <c r="F231" s="126">
        <v>5.5</v>
      </c>
      <c r="G231" s="130">
        <v>4015</v>
      </c>
      <c r="H231" s="126">
        <v>18.3</v>
      </c>
      <c r="I231" s="126">
        <v>6.7</v>
      </c>
      <c r="J231" s="126">
        <v>71.399999999999991</v>
      </c>
      <c r="K231" s="126">
        <v>74.2</v>
      </c>
      <c r="L231" s="126">
        <v>75</v>
      </c>
      <c r="N231" s="127"/>
      <c r="P231" s="127"/>
    </row>
    <row r="232" spans="1:16" x14ac:dyDescent="0.25">
      <c r="A232" t="s">
        <v>100</v>
      </c>
      <c r="B232" t="s">
        <v>29</v>
      </c>
      <c r="C232" t="s">
        <v>39</v>
      </c>
      <c r="D232" t="s">
        <v>374</v>
      </c>
      <c r="E232" s="130">
        <v>16140</v>
      </c>
      <c r="F232" s="126">
        <v>6.2</v>
      </c>
      <c r="G232" s="130">
        <v>15140</v>
      </c>
      <c r="H232" s="126">
        <v>17</v>
      </c>
      <c r="I232" s="126">
        <v>7.1000000000000005</v>
      </c>
      <c r="J232" s="126">
        <v>69.5</v>
      </c>
      <c r="K232" s="126">
        <v>74.5</v>
      </c>
      <c r="L232" s="126">
        <v>75.900000000000006</v>
      </c>
      <c r="N232" s="127"/>
      <c r="P232" s="127"/>
    </row>
    <row r="233" spans="1:16" x14ac:dyDescent="0.25">
      <c r="A233" t="s">
        <v>100</v>
      </c>
      <c r="B233" t="s">
        <v>30</v>
      </c>
      <c r="C233" t="s">
        <v>39</v>
      </c>
      <c r="D233" t="s">
        <v>375</v>
      </c>
      <c r="E233" s="130">
        <v>9110</v>
      </c>
      <c r="F233" s="126">
        <v>6.2</v>
      </c>
      <c r="G233" s="130">
        <v>8550</v>
      </c>
      <c r="H233" s="126">
        <v>18.600000000000001</v>
      </c>
      <c r="I233" s="126">
        <v>7.3999999999999995</v>
      </c>
      <c r="J233" s="126">
        <v>70.5</v>
      </c>
      <c r="K233" s="126">
        <v>73</v>
      </c>
      <c r="L233" s="126">
        <v>74</v>
      </c>
      <c r="N233" s="127"/>
      <c r="P233" s="127"/>
    </row>
    <row r="234" spans="1:16" x14ac:dyDescent="0.25">
      <c r="A234" t="s">
        <v>100</v>
      </c>
      <c r="B234" t="s">
        <v>31</v>
      </c>
      <c r="C234" t="s">
        <v>39</v>
      </c>
      <c r="D234" t="s">
        <v>376</v>
      </c>
      <c r="E234" s="130">
        <v>25860</v>
      </c>
      <c r="F234" s="126">
        <v>6.5</v>
      </c>
      <c r="G234" s="130">
        <v>24180</v>
      </c>
      <c r="H234" s="126">
        <v>17.7</v>
      </c>
      <c r="I234" s="126">
        <v>6.4</v>
      </c>
      <c r="J234" s="126">
        <v>73.400000000000006</v>
      </c>
      <c r="K234" s="126">
        <v>75.2</v>
      </c>
      <c r="L234" s="126">
        <v>75.900000000000006</v>
      </c>
      <c r="N234" s="127"/>
      <c r="P234" s="127"/>
    </row>
    <row r="235" spans="1:16" x14ac:dyDescent="0.25">
      <c r="A235" t="s">
        <v>100</v>
      </c>
      <c r="B235" t="s">
        <v>32</v>
      </c>
      <c r="C235" t="s">
        <v>39</v>
      </c>
      <c r="D235" t="s">
        <v>377</v>
      </c>
      <c r="E235" s="130">
        <v>6210</v>
      </c>
      <c r="F235" s="126">
        <v>4.3999999999999995</v>
      </c>
      <c r="G235" s="130">
        <v>5940</v>
      </c>
      <c r="H235" s="126">
        <v>18.099999999999998</v>
      </c>
      <c r="I235" s="126">
        <v>7.9</v>
      </c>
      <c r="J235" s="126">
        <v>70.7</v>
      </c>
      <c r="K235" s="126">
        <v>73.2</v>
      </c>
      <c r="L235" s="126">
        <v>73.900000000000006</v>
      </c>
      <c r="N235" s="127"/>
      <c r="P235" s="127"/>
    </row>
    <row r="236" spans="1:16" x14ac:dyDescent="0.25">
      <c r="A236" t="s">
        <v>100</v>
      </c>
      <c r="B236" t="s">
        <v>27</v>
      </c>
      <c r="C236" t="s">
        <v>39</v>
      </c>
      <c r="D236" t="s">
        <v>378</v>
      </c>
      <c r="E236" s="130">
        <v>15350</v>
      </c>
      <c r="F236" s="126">
        <v>5.7</v>
      </c>
      <c r="G236" s="130">
        <v>14480</v>
      </c>
      <c r="H236" s="126">
        <v>20.700000000000003</v>
      </c>
      <c r="I236" s="126">
        <v>7.1000000000000005</v>
      </c>
      <c r="J236" s="126">
        <v>67</v>
      </c>
      <c r="K236" s="126">
        <v>70.899999999999991</v>
      </c>
      <c r="L236" s="126">
        <v>72.2</v>
      </c>
      <c r="N236" s="127"/>
      <c r="P236" s="127"/>
    </row>
    <row r="237" spans="1:16" x14ac:dyDescent="0.25">
      <c r="A237" t="s">
        <v>100</v>
      </c>
      <c r="B237" t="s">
        <v>33</v>
      </c>
      <c r="C237" t="s">
        <v>39</v>
      </c>
      <c r="D237" t="s">
        <v>379</v>
      </c>
      <c r="E237" s="130">
        <v>11790</v>
      </c>
      <c r="F237" s="126">
        <v>4.5999999999999996</v>
      </c>
      <c r="G237" s="130">
        <v>11240</v>
      </c>
      <c r="H237" s="126">
        <v>19</v>
      </c>
      <c r="I237" s="126">
        <v>6.8000000000000007</v>
      </c>
      <c r="J237" s="126">
        <v>67.600000000000009</v>
      </c>
      <c r="K237" s="126">
        <v>72.5</v>
      </c>
      <c r="L237" s="126">
        <v>74.099999999999994</v>
      </c>
      <c r="N237" s="127"/>
      <c r="P237" s="127"/>
    </row>
    <row r="238" spans="1:16" x14ac:dyDescent="0.25">
      <c r="A238" t="s">
        <v>100</v>
      </c>
      <c r="B238" t="s">
        <v>34</v>
      </c>
      <c r="C238" t="s">
        <v>39</v>
      </c>
      <c r="D238" t="s">
        <v>380</v>
      </c>
      <c r="E238" s="130">
        <v>22025</v>
      </c>
      <c r="F238" s="126">
        <v>5.3</v>
      </c>
      <c r="G238" s="130">
        <v>20855</v>
      </c>
      <c r="H238" s="126">
        <v>22.2</v>
      </c>
      <c r="I238" s="126">
        <v>8.7999999999999989</v>
      </c>
      <c r="J238" s="126">
        <v>65.3</v>
      </c>
      <c r="K238" s="126">
        <v>68</v>
      </c>
      <c r="L238" s="126">
        <v>69</v>
      </c>
      <c r="N238" s="127"/>
      <c r="P238" s="127"/>
    </row>
    <row r="239" spans="1:16" x14ac:dyDescent="0.25">
      <c r="A239" t="s">
        <v>100</v>
      </c>
      <c r="B239" t="s">
        <v>35</v>
      </c>
      <c r="C239" t="s">
        <v>39</v>
      </c>
      <c r="D239" t="s">
        <v>381</v>
      </c>
      <c r="E239" s="130">
        <v>7115</v>
      </c>
      <c r="F239" s="126">
        <v>6.5</v>
      </c>
      <c r="G239" s="130">
        <v>6655</v>
      </c>
      <c r="H239" s="126">
        <v>16.900000000000002</v>
      </c>
      <c r="I239" s="126">
        <v>6</v>
      </c>
      <c r="J239" s="126">
        <v>73</v>
      </c>
      <c r="K239" s="126">
        <v>76.2</v>
      </c>
      <c r="L239" s="126">
        <v>77.100000000000009</v>
      </c>
      <c r="N239" s="127"/>
      <c r="P239" s="127"/>
    </row>
    <row r="240" spans="1:16" x14ac:dyDescent="0.25">
      <c r="A240" t="s">
        <v>100</v>
      </c>
      <c r="B240" t="s">
        <v>36</v>
      </c>
      <c r="C240" t="s">
        <v>39</v>
      </c>
      <c r="D240" t="s">
        <v>382</v>
      </c>
      <c r="E240" s="130">
        <v>5020</v>
      </c>
      <c r="F240" s="126">
        <v>5.6000000000000005</v>
      </c>
      <c r="G240" s="130">
        <v>4740</v>
      </c>
      <c r="H240" s="126">
        <v>22.900000000000002</v>
      </c>
      <c r="I240" s="126">
        <v>6.6000000000000005</v>
      </c>
      <c r="J240" s="126">
        <v>63.9</v>
      </c>
      <c r="K240" s="126">
        <v>68.7</v>
      </c>
      <c r="L240" s="126">
        <v>70.5</v>
      </c>
      <c r="N240" s="127"/>
      <c r="P240" s="127"/>
    </row>
    <row r="241" spans="1:16" x14ac:dyDescent="0.25">
      <c r="A241" t="s">
        <v>100</v>
      </c>
      <c r="B241" t="s">
        <v>37</v>
      </c>
      <c r="C241" t="s">
        <v>39</v>
      </c>
      <c r="D241" t="s">
        <v>383</v>
      </c>
      <c r="E241" s="130">
        <v>4005</v>
      </c>
      <c r="F241" s="126">
        <v>4.3000000000000007</v>
      </c>
      <c r="G241" s="130">
        <v>3835</v>
      </c>
      <c r="H241" s="126">
        <v>19.2</v>
      </c>
      <c r="I241" s="126">
        <v>6.7</v>
      </c>
      <c r="J241" s="126">
        <v>71.099999999999994</v>
      </c>
      <c r="K241" s="126">
        <v>73.099999999999994</v>
      </c>
      <c r="L241" s="126">
        <v>74.099999999999994</v>
      </c>
      <c r="N241" s="127"/>
      <c r="P241" s="127"/>
    </row>
  </sheetData>
  <conditionalFormatting sqref="E2:E241 G2:G241">
    <cfRule type="expression" dxfId="0" priority="1">
      <formula>AND(E2&lt;22.5,E2&gt;0)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workbookViewId="0">
      <selection activeCell="A9" sqref="A9"/>
    </sheetView>
  </sheetViews>
  <sheetFormatPr defaultColWidth="9.140625" defaultRowHeight="15" x14ac:dyDescent="0.25"/>
  <cols>
    <col min="1" max="1" width="11.42578125" style="91" customWidth="1"/>
    <col min="2" max="2" width="125.7109375" style="91" bestFit="1" customWidth="1"/>
    <col min="3" max="3" width="38.5703125" style="91" bestFit="1" customWidth="1"/>
    <col min="4" max="4" width="19" style="91" bestFit="1" customWidth="1"/>
    <col min="5" max="16384" width="9.140625" style="91"/>
  </cols>
  <sheetData>
    <row r="1" spans="1:4" x14ac:dyDescent="0.25">
      <c r="A1"/>
    </row>
    <row r="9" spans="1:4" ht="18" x14ac:dyDescent="0.25">
      <c r="A9" s="92" t="s">
        <v>808</v>
      </c>
    </row>
    <row r="10" spans="1:4" ht="18" x14ac:dyDescent="0.25">
      <c r="A10" s="93" t="s">
        <v>706</v>
      </c>
    </row>
    <row r="11" spans="1:4" ht="18" x14ac:dyDescent="0.25">
      <c r="A11" s="93" t="s">
        <v>729</v>
      </c>
    </row>
    <row r="13" spans="1:4" x14ac:dyDescent="0.25">
      <c r="A13" s="94" t="s">
        <v>707</v>
      </c>
      <c r="B13" s="94" t="s">
        <v>708</v>
      </c>
      <c r="C13" s="94" t="s">
        <v>709</v>
      </c>
      <c r="D13" s="95" t="s">
        <v>710</v>
      </c>
    </row>
    <row r="14" spans="1:4" x14ac:dyDescent="0.25">
      <c r="A14" s="96" t="s">
        <v>711</v>
      </c>
      <c r="B14" s="97" t="s">
        <v>730</v>
      </c>
      <c r="C14" s="97" t="s">
        <v>712</v>
      </c>
      <c r="D14" s="97" t="s">
        <v>713</v>
      </c>
    </row>
    <row r="15" spans="1:4" x14ac:dyDescent="0.25">
      <c r="A15" s="96" t="s">
        <v>714</v>
      </c>
      <c r="B15" s="97" t="s">
        <v>731</v>
      </c>
      <c r="C15" s="97" t="s">
        <v>712</v>
      </c>
      <c r="D15" s="97" t="s">
        <v>713</v>
      </c>
    </row>
    <row r="16" spans="1:4" x14ac:dyDescent="0.25">
      <c r="A16" s="96" t="s">
        <v>715</v>
      </c>
      <c r="B16" s="97" t="s">
        <v>732</v>
      </c>
      <c r="C16" s="97" t="s">
        <v>716</v>
      </c>
      <c r="D16" s="97" t="s">
        <v>717</v>
      </c>
    </row>
    <row r="17" spans="1:8" x14ac:dyDescent="0.25">
      <c r="A17" s="96" t="s">
        <v>718</v>
      </c>
      <c r="B17" s="97" t="s">
        <v>805</v>
      </c>
      <c r="C17" s="97" t="s">
        <v>719</v>
      </c>
      <c r="D17" s="97" t="s">
        <v>720</v>
      </c>
    </row>
    <row r="18" spans="1:8" x14ac:dyDescent="0.25">
      <c r="A18" s="3"/>
      <c r="B18" s="3"/>
    </row>
    <row r="19" spans="1:8" x14ac:dyDescent="0.25">
      <c r="A19" s="98"/>
      <c r="B19" s="3"/>
    </row>
    <row r="21" spans="1:8" x14ac:dyDescent="0.25">
      <c r="A21" s="178" t="s">
        <v>721</v>
      </c>
      <c r="B21" s="99"/>
    </row>
    <row r="22" spans="1:8" ht="28.5" x14ac:dyDescent="0.25">
      <c r="A22" s="179" t="s">
        <v>722</v>
      </c>
      <c r="B22" s="100" t="s">
        <v>723</v>
      </c>
      <c r="C22" s="91" t="s">
        <v>54</v>
      </c>
      <c r="D22" s="91" t="s">
        <v>54</v>
      </c>
    </row>
    <row r="23" spans="1:8" ht="43.5" x14ac:dyDescent="0.25">
      <c r="A23" s="180" t="s">
        <v>724</v>
      </c>
      <c r="B23" s="101" t="s">
        <v>725</v>
      </c>
      <c r="D23" s="91" t="s">
        <v>54</v>
      </c>
    </row>
    <row r="24" spans="1:8" x14ac:dyDescent="0.25">
      <c r="A24" s="181"/>
      <c r="B24" s="102" t="s">
        <v>726</v>
      </c>
    </row>
    <row r="26" spans="1:8" x14ac:dyDescent="0.25">
      <c r="A26" s="98"/>
    </row>
    <row r="27" spans="1:8" x14ac:dyDescent="0.25">
      <c r="H27" s="91" t="s">
        <v>54</v>
      </c>
    </row>
    <row r="33" spans="2:2" x14ac:dyDescent="0.25">
      <c r="B33" s="91" t="s">
        <v>54</v>
      </c>
    </row>
  </sheetData>
  <hyperlinks>
    <hyperlink ref="A14" location="'Table 1a'!A1" display="Table 1a"/>
    <hyperlink ref="B24" r:id="rId1"/>
    <hyperlink ref="A15" location="'Table 1b'!A1" display="Table 1b"/>
    <hyperlink ref="A16" location="'Table 1c'!A1" display="Table 1c"/>
    <hyperlink ref="A17" location="'Table 1d'!A1" display="Table 1d"/>
  </hyperlinks>
  <pageMargins left="0.7" right="0.7" top="0.75" bottom="0.75" header="0.3" footer="0.3"/>
  <pageSetup paperSize="9" scale="67" orientation="landscape" verticalDpi="4"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294"/>
  <sheetViews>
    <sheetView zoomScaleNormal="100" workbookViewId="0">
      <pane xSplit="3" ySplit="13" topLeftCell="D14" activePane="bottomRight" state="frozen"/>
      <selection activeCell="V2" sqref="V2"/>
      <selection pane="topRight" activeCell="V2" sqref="V2"/>
      <selection pane="bottomLeft" activeCell="V2" sqref="V2"/>
      <selection pane="bottomRight"/>
    </sheetView>
  </sheetViews>
  <sheetFormatPr defaultColWidth="9.140625" defaultRowHeight="14.25" x14ac:dyDescent="0.2"/>
  <cols>
    <col min="1" max="1" width="7.7109375" style="3" customWidth="1"/>
    <col min="2" max="2" width="12.42578125" style="3" customWidth="1"/>
    <col min="3" max="3" width="38.85546875" style="3" customWidth="1"/>
    <col min="4" max="4" width="15.140625" style="3" customWidth="1"/>
    <col min="5" max="5" width="12.140625" style="108" customWidth="1"/>
    <col min="6" max="6" width="11.5703125" style="3" customWidth="1"/>
    <col min="7" max="10" width="12.42578125" style="108" customWidth="1"/>
    <col min="11" max="11" width="12.28515625" style="108" customWidth="1"/>
    <col min="12" max="12" width="13.28515625" style="3" customWidth="1"/>
    <col min="13" max="13" width="12" style="3" customWidth="1"/>
    <col min="14" max="16" width="11.140625" style="3" customWidth="1"/>
    <col min="17" max="22" width="9.140625" style="5"/>
    <col min="23" max="23" width="23.42578125" style="5" hidden="1" customWidth="1"/>
    <col min="24" max="24" width="3.140625" style="5" hidden="1" customWidth="1"/>
    <col min="25" max="27" width="21" style="5" hidden="1" customWidth="1"/>
    <col min="28" max="38" width="9.140625" style="5" hidden="1" customWidth="1"/>
    <col min="39" max="80" width="9.140625" style="5"/>
    <col min="81" max="16384" width="9.140625" style="3"/>
  </cols>
  <sheetData>
    <row r="1" spans="1:80" ht="14.25" customHeight="1" x14ac:dyDescent="0.2">
      <c r="A1" s="2" t="s">
        <v>733</v>
      </c>
      <c r="C1" s="4"/>
      <c r="D1" s="4"/>
      <c r="E1" s="107"/>
      <c r="F1" s="4"/>
      <c r="G1" s="107"/>
      <c r="H1" s="107"/>
      <c r="I1" s="107"/>
      <c r="J1" s="107"/>
      <c r="K1" s="107"/>
      <c r="L1" s="4"/>
      <c r="M1" s="4"/>
      <c r="N1" s="4"/>
      <c r="O1" s="4"/>
    </row>
    <row r="2" spans="1:80" ht="14.25" customHeight="1" x14ac:dyDescent="0.2">
      <c r="A2" s="6" t="s">
        <v>53</v>
      </c>
      <c r="C2" s="4"/>
      <c r="D2" s="4"/>
      <c r="E2" s="107"/>
      <c r="F2" s="4"/>
      <c r="G2" s="107"/>
      <c r="H2" s="107"/>
      <c r="I2" s="107"/>
      <c r="J2" s="107"/>
      <c r="K2" s="107"/>
      <c r="L2" s="4"/>
      <c r="M2" s="4"/>
      <c r="N2" s="4"/>
      <c r="O2" s="4"/>
    </row>
    <row r="3" spans="1:80" x14ac:dyDescent="0.2">
      <c r="A3" s="7" t="s">
        <v>807</v>
      </c>
      <c r="C3" s="4"/>
      <c r="D3" s="4"/>
      <c r="E3" s="107"/>
      <c r="F3" s="4"/>
      <c r="G3" s="107"/>
      <c r="H3" s="107"/>
      <c r="I3" s="107"/>
      <c r="J3" s="107"/>
      <c r="K3" s="107"/>
      <c r="L3" s="4"/>
      <c r="M3" s="4"/>
      <c r="N3" s="4"/>
      <c r="O3" s="4"/>
    </row>
    <row r="4" spans="1:80" x14ac:dyDescent="0.2">
      <c r="A4" s="7" t="s">
        <v>734</v>
      </c>
      <c r="C4" s="4"/>
      <c r="D4" s="4"/>
      <c r="E4" s="107" t="s">
        <v>54</v>
      </c>
      <c r="F4" s="4"/>
      <c r="G4" s="107"/>
      <c r="H4" s="107"/>
      <c r="I4" s="107"/>
      <c r="J4" s="107"/>
      <c r="K4" s="107"/>
      <c r="L4" s="4"/>
      <c r="M4" s="4"/>
      <c r="N4" s="4"/>
      <c r="O4" s="4"/>
    </row>
    <row r="5" spans="1:80" ht="9.75" customHeight="1" x14ac:dyDescent="0.2"/>
    <row r="6" spans="1:80" ht="26.25" customHeight="1" x14ac:dyDescent="0.2">
      <c r="A6" s="198" t="s">
        <v>55</v>
      </c>
      <c r="B6" s="198"/>
      <c r="C6" s="198"/>
      <c r="D6" s="198"/>
      <c r="E6" s="198"/>
      <c r="F6" s="198"/>
      <c r="G6" s="198"/>
      <c r="H6" s="198"/>
      <c r="I6" s="198"/>
      <c r="J6" s="198"/>
      <c r="K6" s="198"/>
      <c r="L6" s="198"/>
      <c r="M6" s="198"/>
      <c r="N6" s="198"/>
      <c r="Y6" s="5" t="s">
        <v>39</v>
      </c>
      <c r="AB6" s="3"/>
    </row>
    <row r="7" spans="1:80" ht="10.5" customHeight="1" thickBot="1" x14ac:dyDescent="0.25">
      <c r="B7" s="4"/>
      <c r="C7" s="4"/>
      <c r="D7" s="4"/>
      <c r="E7" s="107"/>
      <c r="F7" s="4"/>
      <c r="G7" s="107"/>
      <c r="H7" s="107"/>
      <c r="I7" s="107"/>
      <c r="J7" s="107"/>
      <c r="K7" s="107"/>
      <c r="L7" s="4"/>
      <c r="M7" s="4"/>
      <c r="N7" s="4"/>
      <c r="O7" s="4"/>
      <c r="P7" s="5"/>
      <c r="R7" s="38"/>
      <c r="Y7" s="5" t="s">
        <v>56</v>
      </c>
    </row>
    <row r="8" spans="1:80" ht="36.75" customHeight="1" thickBot="1" x14ac:dyDescent="0.25">
      <c r="B8" s="196" t="s">
        <v>727</v>
      </c>
      <c r="C8" s="197"/>
      <c r="D8" s="4"/>
      <c r="E8" s="107"/>
      <c r="F8" s="4"/>
      <c r="G8" s="107"/>
      <c r="H8" s="107"/>
      <c r="I8" s="107"/>
      <c r="J8" s="107"/>
      <c r="K8" s="107"/>
      <c r="L8" s="4"/>
      <c r="M8" s="4"/>
      <c r="N8" s="4"/>
      <c r="O8" s="4"/>
      <c r="P8" s="5"/>
      <c r="R8" s="38"/>
    </row>
    <row r="9" spans="1:80" x14ac:dyDescent="0.2">
      <c r="B9" s="9" t="s">
        <v>57</v>
      </c>
      <c r="C9" s="10" t="s">
        <v>58</v>
      </c>
      <c r="D9" s="4"/>
      <c r="E9" s="107"/>
      <c r="F9" s="11"/>
      <c r="G9" s="114"/>
      <c r="H9" s="114"/>
      <c r="I9" s="107"/>
      <c r="J9" s="107"/>
      <c r="K9" s="107"/>
      <c r="L9" s="4"/>
      <c r="M9" s="4"/>
      <c r="N9" s="4"/>
      <c r="O9" s="4"/>
      <c r="P9" s="12">
        <v>14</v>
      </c>
      <c r="R9" s="38"/>
      <c r="Y9" s="5" t="s">
        <v>59</v>
      </c>
    </row>
    <row r="10" spans="1:80" ht="26.25" thickBot="1" x14ac:dyDescent="0.25">
      <c r="B10" s="13" t="s">
        <v>784</v>
      </c>
      <c r="C10" s="14" t="s">
        <v>39</v>
      </c>
      <c r="D10" s="4"/>
      <c r="E10" s="107"/>
      <c r="F10" s="11"/>
      <c r="G10" s="114"/>
      <c r="H10" s="114"/>
      <c r="I10" s="107"/>
      <c r="J10" s="107"/>
      <c r="K10" s="107"/>
      <c r="L10" s="4"/>
      <c r="M10" s="4"/>
      <c r="N10" s="4"/>
      <c r="O10" s="4"/>
      <c r="P10" s="12"/>
      <c r="R10" s="38"/>
    </row>
    <row r="11" spans="1:80" x14ac:dyDescent="0.2">
      <c r="A11" s="15"/>
      <c r="B11" s="16"/>
      <c r="C11" s="16"/>
      <c r="D11" s="16"/>
      <c r="E11" s="109"/>
      <c r="F11" s="17"/>
      <c r="G11" s="109"/>
      <c r="H11" s="109"/>
      <c r="I11" s="109"/>
      <c r="J11" s="109"/>
      <c r="K11" s="109"/>
      <c r="L11" s="17"/>
      <c r="M11" s="17"/>
      <c r="N11" s="17"/>
      <c r="O11" s="17"/>
      <c r="P11" s="5"/>
      <c r="R11" s="38"/>
      <c r="CB11" s="3"/>
    </row>
    <row r="12" spans="1:80" s="15" customFormat="1" x14ac:dyDescent="0.2">
      <c r="A12" s="169"/>
      <c r="B12" s="80"/>
      <c r="C12" s="187"/>
      <c r="D12" s="199" t="str">
        <f>C9</f>
        <v>One year after graduation (2008/09 cohort)</v>
      </c>
      <c r="E12" s="200"/>
      <c r="F12" s="200"/>
      <c r="G12" s="200"/>
      <c r="H12" s="200"/>
      <c r="I12" s="200"/>
      <c r="J12" s="200"/>
      <c r="K12" s="200"/>
      <c r="L12" s="200"/>
      <c r="M12" s="200"/>
      <c r="N12" s="200"/>
      <c r="O12" s="201"/>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row>
    <row r="13" spans="1:80" ht="61.5" x14ac:dyDescent="0.2">
      <c r="A13" s="170" t="s">
        <v>735</v>
      </c>
      <c r="B13" s="69" t="s">
        <v>61</v>
      </c>
      <c r="C13" s="81" t="s">
        <v>62</v>
      </c>
      <c r="D13" s="70" t="s">
        <v>736</v>
      </c>
      <c r="E13" s="110" t="s">
        <v>737</v>
      </c>
      <c r="F13" s="69" t="s">
        <v>775</v>
      </c>
      <c r="G13" s="110" t="s">
        <v>738</v>
      </c>
      <c r="H13" s="110" t="s">
        <v>739</v>
      </c>
      <c r="I13" s="110" t="s">
        <v>740</v>
      </c>
      <c r="J13" s="117" t="s">
        <v>741</v>
      </c>
      <c r="K13" s="110" t="s">
        <v>742</v>
      </c>
      <c r="L13" s="55" t="s">
        <v>743</v>
      </c>
      <c r="M13" s="68" t="s">
        <v>795</v>
      </c>
      <c r="N13" s="68" t="s">
        <v>796</v>
      </c>
      <c r="O13" s="67" t="s">
        <v>797</v>
      </c>
      <c r="P13" s="5"/>
      <c r="Y13" s="5" t="s">
        <v>58</v>
      </c>
      <c r="CB13" s="3"/>
    </row>
    <row r="14" spans="1:80" x14ac:dyDescent="0.2">
      <c r="A14" s="22" t="s">
        <v>39</v>
      </c>
      <c r="B14" s="23"/>
      <c r="C14" s="189"/>
      <c r="D14" s="165"/>
      <c r="E14" s="111"/>
      <c r="F14" s="25"/>
      <c r="G14" s="111"/>
      <c r="H14" s="111"/>
      <c r="I14" s="111"/>
      <c r="J14" s="111"/>
      <c r="K14" s="111"/>
      <c r="L14" s="27"/>
      <c r="M14" s="28"/>
      <c r="N14" s="28"/>
      <c r="O14" s="29"/>
      <c r="P14" s="5"/>
      <c r="CB14" s="3"/>
    </row>
    <row r="15" spans="1:80" x14ac:dyDescent="0.2">
      <c r="A15" s="30" t="s">
        <v>39</v>
      </c>
      <c r="B15" s="49">
        <v>1</v>
      </c>
      <c r="C15" s="183" t="s">
        <v>63</v>
      </c>
      <c r="D15" s="166">
        <f ca="1">IFERROR(VLOOKUP($B15&amp;VLOOKUP($C$10,$W$18:$X$23,2,FALSE),INDIRECT($Y$21),AE$20,FALSE),"")</f>
        <v>6675</v>
      </c>
      <c r="E15" s="112">
        <f ca="1">IFERROR(VLOOKUP($B15&amp;VLOOKUP($C$10,$W$18:$X$23,2,FALSE),INDIRECT($Y$21),AF$20,FALSE),"")</f>
        <v>2.7</v>
      </c>
      <c r="F15" s="105">
        <f ca="1">IFERROR(VLOOKUP($B15&amp;VLOOKUP($C$10,$W$18:$X$23,2,FALSE),INDIRECT($Y$21),AG$20,FALSE),"")</f>
        <v>6495</v>
      </c>
      <c r="G15" s="112">
        <f ca="1">IFERROR(VLOOKUP($B15&amp;VLOOKUP($C$10,$W$18:$X$23,2,FALSE),INDIRECT($Y$21),AH$20,FALSE),"")</f>
        <v>6</v>
      </c>
      <c r="H15" s="112">
        <f ca="1">IFERROR(VLOOKUP($B15&amp;VLOOKUP($C$10,$W$18:$X$23,2,FALSE),INDIRECT($Y$21),AI$20,FALSE),"")</f>
        <v>8.2000000000000011</v>
      </c>
      <c r="I15" s="112">
        <f t="shared" ref="H15:K30" ca="1" si="0">IFERROR(VLOOKUP($B15&amp;VLOOKUP($C$10,$W$18:$X$23,2,FALSE),INDIRECT($Y$21),AJ$20,FALSE),"")</f>
        <v>68.400000000000006</v>
      </c>
      <c r="J15" s="112">
        <f t="shared" ca="1" si="0"/>
        <v>77.400000000000006</v>
      </c>
      <c r="K15" s="112">
        <f t="shared" ca="1" si="0"/>
        <v>85.8</v>
      </c>
      <c r="L15" s="106">
        <f ca="1">IFERROR(VLOOKUP($B15&amp;$X$17,INDIRECT($Y$18),AA$20,FALSE),"")</f>
        <v>4425</v>
      </c>
      <c r="M15" s="34">
        <f ca="1">IFERROR(VLOOKUP($B15&amp;$X$17,INDIRECT($Y$18),AB$20,FALSE),"")</f>
        <v>32500</v>
      </c>
      <c r="N15" s="34">
        <f t="shared" ref="N15:O30" ca="1" si="1">IFERROR(VLOOKUP($B15&amp;$X$17,INDIRECT($Y$18),AC$20,FALSE),"")</f>
        <v>35500</v>
      </c>
      <c r="O15" s="35">
        <f t="shared" ca="1" si="1"/>
        <v>37500</v>
      </c>
      <c r="P15" s="24"/>
      <c r="Q15" s="36"/>
      <c r="CB15" s="3"/>
    </row>
    <row r="16" spans="1:80" x14ac:dyDescent="0.2">
      <c r="A16" s="30" t="s">
        <v>39</v>
      </c>
      <c r="B16" s="49">
        <v>2</v>
      </c>
      <c r="C16" s="183" t="s">
        <v>64</v>
      </c>
      <c r="D16" s="166">
        <f t="shared" ref="D16:K34" ca="1" si="2">IFERROR(VLOOKUP($B16&amp;VLOOKUP($C$10,$W$18:$X$23,2,FALSE),INDIRECT($Y$21),AE$20,FALSE),"")</f>
        <v>21890</v>
      </c>
      <c r="E16" s="112">
        <f t="shared" ca="1" si="2"/>
        <v>4.3000000000000007</v>
      </c>
      <c r="F16" s="105">
        <f t="shared" ca="1" si="2"/>
        <v>20950</v>
      </c>
      <c r="G16" s="112">
        <f t="shared" ca="1" si="2"/>
        <v>8.7999999999999989</v>
      </c>
      <c r="H16" s="112">
        <f t="shared" ca="1" si="0"/>
        <v>7.1000000000000005</v>
      </c>
      <c r="I16" s="112">
        <f t="shared" ca="1" si="0"/>
        <v>54.300000000000004</v>
      </c>
      <c r="J16" s="112">
        <f t="shared" ca="1" si="0"/>
        <v>74.2</v>
      </c>
      <c r="K16" s="112">
        <f t="shared" ca="1" si="0"/>
        <v>84.1</v>
      </c>
      <c r="L16" s="106">
        <f t="shared" ref="L16:O34" ca="1" si="3">IFERROR(VLOOKUP($B16&amp;$X$17,INDIRECT($Y$18),AA$20,FALSE),"")</f>
        <v>11000</v>
      </c>
      <c r="M16" s="34">
        <f t="shared" ca="1" si="3"/>
        <v>18000</v>
      </c>
      <c r="N16" s="34">
        <f t="shared" ca="1" si="1"/>
        <v>23000</v>
      </c>
      <c r="O16" s="35">
        <f t="shared" ca="1" si="1"/>
        <v>28000</v>
      </c>
      <c r="P16" s="5"/>
      <c r="W16" s="5">
        <f>IF(C10="All",3,2)</f>
        <v>3</v>
      </c>
      <c r="CB16" s="3"/>
    </row>
    <row r="17" spans="1:80" x14ac:dyDescent="0.2">
      <c r="A17" s="30" t="s">
        <v>39</v>
      </c>
      <c r="B17" s="49">
        <v>3</v>
      </c>
      <c r="C17" s="183" t="s">
        <v>65</v>
      </c>
      <c r="D17" s="166">
        <f t="shared" ca="1" si="2"/>
        <v>23125</v>
      </c>
      <c r="E17" s="112">
        <f t="shared" ca="1" si="2"/>
        <v>1.7000000000000002</v>
      </c>
      <c r="F17" s="105">
        <f t="shared" ca="1" si="2"/>
        <v>22725</v>
      </c>
      <c r="G17" s="112">
        <f t="shared" ca="1" si="2"/>
        <v>6.2</v>
      </c>
      <c r="H17" s="112">
        <f t="shared" ca="1" si="0"/>
        <v>9.1</v>
      </c>
      <c r="I17" s="112">
        <f t="shared" ca="1" si="0"/>
        <v>49.1</v>
      </c>
      <c r="J17" s="112">
        <f t="shared" ca="1" si="0"/>
        <v>71.5</v>
      </c>
      <c r="K17" s="112">
        <f t="shared" ca="1" si="0"/>
        <v>84.7</v>
      </c>
      <c r="L17" s="106">
        <f t="shared" ca="1" si="3"/>
        <v>10700</v>
      </c>
      <c r="M17" s="34">
        <f t="shared" ca="1" si="3"/>
        <v>10000</v>
      </c>
      <c r="N17" s="34">
        <f t="shared" ca="1" si="1"/>
        <v>14500</v>
      </c>
      <c r="O17" s="35">
        <f t="shared" ca="1" si="1"/>
        <v>19000</v>
      </c>
      <c r="P17" s="5"/>
      <c r="Q17" s="5" t="s">
        <v>54</v>
      </c>
      <c r="X17" s="37" t="str">
        <f>VLOOKUP(C10,W18:Y23,2,FALSE)</f>
        <v>All</v>
      </c>
      <c r="CB17" s="3"/>
    </row>
    <row r="18" spans="1:80" x14ac:dyDescent="0.2">
      <c r="A18" s="30" t="s">
        <v>39</v>
      </c>
      <c r="B18" s="49">
        <v>4</v>
      </c>
      <c r="C18" s="183" t="s">
        <v>66</v>
      </c>
      <c r="D18" s="166">
        <f t="shared" ca="1" si="2"/>
        <v>565</v>
      </c>
      <c r="E18" s="112">
        <f t="shared" ca="1" si="2"/>
        <v>3.5000000000000004</v>
      </c>
      <c r="F18" s="105">
        <f t="shared" ca="1" si="2"/>
        <v>545</v>
      </c>
      <c r="G18" s="112">
        <f t="shared" ca="1" si="2"/>
        <v>7.5</v>
      </c>
      <c r="H18" s="112">
        <f t="shared" ca="1" si="0"/>
        <v>10.8</v>
      </c>
      <c r="I18" s="112">
        <f t="shared" ca="1" si="0"/>
        <v>70.899999999999991</v>
      </c>
      <c r="J18" s="112">
        <f t="shared" ca="1" si="0"/>
        <v>78.600000000000009</v>
      </c>
      <c r="K18" s="112">
        <f t="shared" ca="1" si="0"/>
        <v>81.7</v>
      </c>
      <c r="L18" s="106">
        <f t="shared" ca="1" si="3"/>
        <v>375</v>
      </c>
      <c r="M18" s="34">
        <f t="shared" ca="1" si="3"/>
        <v>23000</v>
      </c>
      <c r="N18" s="34">
        <f t="shared" ca="1" si="1"/>
        <v>26000</v>
      </c>
      <c r="O18" s="35">
        <f t="shared" ca="1" si="1"/>
        <v>29000</v>
      </c>
      <c r="P18" s="5"/>
      <c r="W18" s="38" t="s">
        <v>772</v>
      </c>
      <c r="X18" s="37">
        <v>1</v>
      </c>
      <c r="Y18" s="37" t="str">
        <f>IF(C10="All","table_1a_earn_all","table_1a_earn")</f>
        <v>table_1a_earn_all</v>
      </c>
      <c r="Z18" s="37"/>
      <c r="AA18" s="37"/>
      <c r="CB18" s="3"/>
    </row>
    <row r="19" spans="1:80" x14ac:dyDescent="0.2">
      <c r="A19" s="30" t="s">
        <v>39</v>
      </c>
      <c r="B19" s="49">
        <v>5</v>
      </c>
      <c r="C19" s="183" t="s">
        <v>67</v>
      </c>
      <c r="D19" s="166">
        <f t="shared" ca="1" si="2"/>
        <v>1615</v>
      </c>
      <c r="E19" s="112">
        <f t="shared" ca="1" si="2"/>
        <v>2.4</v>
      </c>
      <c r="F19" s="105">
        <f t="shared" ca="1" si="2"/>
        <v>1575</v>
      </c>
      <c r="G19" s="112">
        <f t="shared" ca="1" si="2"/>
        <v>9.4</v>
      </c>
      <c r="H19" s="112">
        <f t="shared" ca="1" si="0"/>
        <v>11.5</v>
      </c>
      <c r="I19" s="112">
        <f t="shared" ca="1" si="0"/>
        <v>57.699999999999996</v>
      </c>
      <c r="J19" s="112">
        <f t="shared" ca="1" si="0"/>
        <v>71.3</v>
      </c>
      <c r="K19" s="112">
        <f t="shared" ca="1" si="0"/>
        <v>79.100000000000009</v>
      </c>
      <c r="L19" s="106">
        <f t="shared" ca="1" si="3"/>
        <v>865</v>
      </c>
      <c r="M19" s="34">
        <f t="shared" ca="1" si="3"/>
        <v>11000</v>
      </c>
      <c r="N19" s="34">
        <f t="shared" ca="1" si="1"/>
        <v>15000</v>
      </c>
      <c r="O19" s="35">
        <f t="shared" ca="1" si="1"/>
        <v>20000</v>
      </c>
      <c r="P19" s="5"/>
      <c r="W19" s="38" t="s">
        <v>773</v>
      </c>
      <c r="X19" s="37">
        <v>2</v>
      </c>
      <c r="Y19" s="37" t="str">
        <f>IF(C10="All","earnings_female_all","earnings_female")</f>
        <v>earnings_female_all</v>
      </c>
      <c r="CA19" s="3"/>
      <c r="CB19" s="3"/>
    </row>
    <row r="20" spans="1:80" x14ac:dyDescent="0.2">
      <c r="A20" s="30" t="s">
        <v>39</v>
      </c>
      <c r="B20" s="49">
        <v>6</v>
      </c>
      <c r="C20" s="183" t="s">
        <v>68</v>
      </c>
      <c r="D20" s="166">
        <f t="shared" ca="1" si="2"/>
        <v>10090</v>
      </c>
      <c r="E20" s="112">
        <f t="shared" ca="1" si="2"/>
        <v>1.2</v>
      </c>
      <c r="F20" s="105">
        <f t="shared" ca="1" si="2"/>
        <v>9965</v>
      </c>
      <c r="G20" s="112">
        <f t="shared" ca="1" si="2"/>
        <v>6.5</v>
      </c>
      <c r="H20" s="112">
        <f t="shared" ca="1" si="0"/>
        <v>8.7000000000000011</v>
      </c>
      <c r="I20" s="112">
        <f t="shared" ca="1" si="0"/>
        <v>44.7</v>
      </c>
      <c r="J20" s="112">
        <f t="shared" ca="1" si="0"/>
        <v>69</v>
      </c>
      <c r="K20" s="112">
        <f t="shared" ca="1" si="0"/>
        <v>84.8</v>
      </c>
      <c r="L20" s="106">
        <f t="shared" ca="1" si="3"/>
        <v>4285</v>
      </c>
      <c r="M20" s="34">
        <f t="shared" ca="1" si="3"/>
        <v>11500</v>
      </c>
      <c r="N20" s="34">
        <f t="shared" ca="1" si="1"/>
        <v>16500</v>
      </c>
      <c r="O20" s="35">
        <f t="shared" ca="1" si="1"/>
        <v>22000</v>
      </c>
      <c r="P20" s="5" t="s">
        <v>54</v>
      </c>
      <c r="Q20" s="5" t="s">
        <v>54</v>
      </c>
      <c r="W20" s="38" t="s">
        <v>774</v>
      </c>
      <c r="X20" s="37">
        <v>3</v>
      </c>
      <c r="Y20" s="37" t="str">
        <f>IF(C10="All","earnings_male_all","earnings_male")</f>
        <v>earnings_male_all</v>
      </c>
      <c r="AA20" s="5">
        <f>VLOOKUP($C9,$Z$21:$AD$23,2,FALSE)</f>
        <v>5</v>
      </c>
      <c r="AB20" s="5">
        <f>VLOOKUP($C9,$Z$21:$AD$23,3,FALSE)</f>
        <v>2</v>
      </c>
      <c r="AC20" s="5">
        <f>VLOOKUP($C9,$Z$21:$AD$23,4,FALSE)</f>
        <v>3</v>
      </c>
      <c r="AD20" s="5">
        <f>VLOOKUP($C9,$Z$21:$AD$23,5,FALSE)</f>
        <v>4</v>
      </c>
      <c r="AE20" s="5">
        <f>VLOOKUP($C$9,$Z$21:$AL$23,6,FALSE)</f>
        <v>2</v>
      </c>
      <c r="AF20" s="5">
        <f>VLOOKUP($C$9,$Z$21:$AL$23,7,FALSE)</f>
        <v>3</v>
      </c>
      <c r="AG20" s="5">
        <f>VLOOKUP($C$9,$Z$21:$AL$23,8,FALSE)</f>
        <v>4</v>
      </c>
      <c r="AH20" s="5">
        <f>VLOOKUP($C$9,$Z$21:$AL$23,9,FALSE)</f>
        <v>5</v>
      </c>
      <c r="AI20" s="5">
        <f>VLOOKUP($C$9,$Z$21:$AL$23,10,FALSE)</f>
        <v>6</v>
      </c>
      <c r="AJ20" s="5">
        <f>VLOOKUP($C$9,$Z$21:$AL$23,11,FALSE)</f>
        <v>7</v>
      </c>
      <c r="AK20" s="5">
        <f>VLOOKUP($C$9,$Z$21:$AL$23,12,FALSE)</f>
        <v>8</v>
      </c>
      <c r="AL20" s="5">
        <f>VLOOKUP($C$9,$Z$21:$AL$23,13,FALSE)</f>
        <v>9</v>
      </c>
      <c r="CA20" s="3"/>
      <c r="CB20" s="3"/>
    </row>
    <row r="21" spans="1:80" x14ac:dyDescent="0.2">
      <c r="A21" s="30" t="s">
        <v>39</v>
      </c>
      <c r="B21" s="49">
        <v>7</v>
      </c>
      <c r="C21" s="183" t="s">
        <v>69</v>
      </c>
      <c r="D21" s="166">
        <f t="shared" ca="1" si="2"/>
        <v>4235</v>
      </c>
      <c r="E21" s="112">
        <f t="shared" ca="1" si="2"/>
        <v>1.4000000000000001</v>
      </c>
      <c r="F21" s="105">
        <f t="shared" ca="1" si="2"/>
        <v>4175</v>
      </c>
      <c r="G21" s="112">
        <f t="shared" ca="1" si="2"/>
        <v>7.2000000000000011</v>
      </c>
      <c r="H21" s="112">
        <f t="shared" ca="1" si="0"/>
        <v>7.6</v>
      </c>
      <c r="I21" s="112">
        <f t="shared" ca="1" si="0"/>
        <v>50.4</v>
      </c>
      <c r="J21" s="112">
        <f t="shared" ca="1" si="0"/>
        <v>72.2</v>
      </c>
      <c r="K21" s="112">
        <f t="shared" ca="1" si="0"/>
        <v>85.2</v>
      </c>
      <c r="L21" s="106">
        <f t="shared" ca="1" si="3"/>
        <v>2020</v>
      </c>
      <c r="M21" s="34">
        <f t="shared" ca="1" si="3"/>
        <v>14500</v>
      </c>
      <c r="N21" s="34">
        <f t="shared" ca="1" si="1"/>
        <v>20500</v>
      </c>
      <c r="O21" s="35">
        <f t="shared" ca="1" si="1"/>
        <v>27000</v>
      </c>
      <c r="P21" s="5"/>
      <c r="W21" s="38" t="s">
        <v>60</v>
      </c>
      <c r="X21" s="37">
        <v>4</v>
      </c>
      <c r="Y21" s="37" t="str">
        <f>IF(C10="All","all_noprior","all_prior")</f>
        <v>all_noprior</v>
      </c>
      <c r="Z21" s="5" t="s">
        <v>58</v>
      </c>
      <c r="AA21" s="5">
        <v>5</v>
      </c>
      <c r="AB21" s="5">
        <v>2</v>
      </c>
      <c r="AC21" s="5">
        <v>3</v>
      </c>
      <c r="AD21" s="5">
        <v>4</v>
      </c>
      <c r="AE21" s="5">
        <v>2</v>
      </c>
      <c r="AF21" s="5">
        <v>3</v>
      </c>
      <c r="AG21" s="5">
        <v>4</v>
      </c>
      <c r="AH21" s="5">
        <v>5</v>
      </c>
      <c r="AI21" s="5">
        <v>6</v>
      </c>
      <c r="AJ21" s="5">
        <v>7</v>
      </c>
      <c r="AK21" s="5">
        <v>8</v>
      </c>
      <c r="AL21" s="5">
        <v>9</v>
      </c>
      <c r="CA21" s="3"/>
      <c r="CB21" s="3"/>
    </row>
    <row r="22" spans="1:80" x14ac:dyDescent="0.2">
      <c r="A22" s="30" t="s">
        <v>39</v>
      </c>
      <c r="B22" s="49">
        <v>8</v>
      </c>
      <c r="C22" s="183" t="s">
        <v>70</v>
      </c>
      <c r="D22" s="166">
        <f t="shared" ca="1" si="2"/>
        <v>9690</v>
      </c>
      <c r="E22" s="112">
        <f t="shared" ca="1" si="2"/>
        <v>2.4</v>
      </c>
      <c r="F22" s="105">
        <f t="shared" ca="1" si="2"/>
        <v>9460</v>
      </c>
      <c r="G22" s="112">
        <f t="shared" ca="1" si="2"/>
        <v>9.3000000000000007</v>
      </c>
      <c r="H22" s="112">
        <f t="shared" ca="1" si="0"/>
        <v>13.200000000000001</v>
      </c>
      <c r="I22" s="112">
        <f t="shared" ca="1" si="0"/>
        <v>62.2</v>
      </c>
      <c r="J22" s="112">
        <f t="shared" ca="1" si="0"/>
        <v>71.2</v>
      </c>
      <c r="K22" s="112">
        <f t="shared" ca="1" si="0"/>
        <v>77.5</v>
      </c>
      <c r="L22" s="106">
        <f t="shared" ca="1" si="3"/>
        <v>5600</v>
      </c>
      <c r="M22" s="34">
        <f t="shared" ca="1" si="3"/>
        <v>13000</v>
      </c>
      <c r="N22" s="34">
        <f t="shared" ca="1" si="1"/>
        <v>18000</v>
      </c>
      <c r="O22" s="35">
        <f t="shared" ca="1" si="1"/>
        <v>24000</v>
      </c>
      <c r="P22" s="5"/>
      <c r="R22" s="5" t="s">
        <v>54</v>
      </c>
      <c r="W22" s="38" t="s">
        <v>71</v>
      </c>
      <c r="X22" s="37">
        <v>5</v>
      </c>
      <c r="Y22" s="37" t="str">
        <f>IF(C10="All","female_noprior","female_prior")</f>
        <v>female_noprior</v>
      </c>
      <c r="Z22" s="5" t="s">
        <v>72</v>
      </c>
      <c r="AA22" s="5">
        <v>9</v>
      </c>
      <c r="AB22" s="5">
        <v>6</v>
      </c>
      <c r="AC22" s="5">
        <v>7</v>
      </c>
      <c r="AD22" s="5">
        <v>8</v>
      </c>
      <c r="AE22" s="5">
        <v>2</v>
      </c>
      <c r="AF22" s="5">
        <v>10</v>
      </c>
      <c r="AG22" s="5">
        <v>11</v>
      </c>
      <c r="AH22" s="5">
        <v>12</v>
      </c>
      <c r="AI22" s="5">
        <v>13</v>
      </c>
      <c r="AJ22" s="5">
        <v>14</v>
      </c>
      <c r="AK22" s="5">
        <v>15</v>
      </c>
      <c r="AL22" s="5">
        <v>16</v>
      </c>
      <c r="CA22" s="3"/>
      <c r="CB22" s="3"/>
    </row>
    <row r="23" spans="1:80" x14ac:dyDescent="0.2">
      <c r="A23" s="30" t="s">
        <v>39</v>
      </c>
      <c r="B23" s="49">
        <v>9</v>
      </c>
      <c r="C23" s="183" t="s">
        <v>73</v>
      </c>
      <c r="D23" s="166">
        <f t="shared" ca="1" si="2"/>
        <v>11445</v>
      </c>
      <c r="E23" s="112">
        <f t="shared" ca="1" si="2"/>
        <v>2.1999999999999997</v>
      </c>
      <c r="F23" s="105">
        <f t="shared" ca="1" si="2"/>
        <v>11190</v>
      </c>
      <c r="G23" s="112">
        <f t="shared" ca="1" si="2"/>
        <v>8.4</v>
      </c>
      <c r="H23" s="112">
        <f t="shared" ca="1" si="0"/>
        <v>10</v>
      </c>
      <c r="I23" s="112">
        <f t="shared" ca="1" si="0"/>
        <v>60.9</v>
      </c>
      <c r="J23" s="112">
        <f t="shared" ca="1" si="0"/>
        <v>73.3</v>
      </c>
      <c r="K23" s="112">
        <f t="shared" ca="1" si="0"/>
        <v>81.600000000000009</v>
      </c>
      <c r="L23" s="106">
        <f t="shared" ca="1" si="3"/>
        <v>6500</v>
      </c>
      <c r="M23" s="34">
        <f t="shared" ca="1" si="3"/>
        <v>14500</v>
      </c>
      <c r="N23" s="34">
        <f t="shared" ca="1" si="1"/>
        <v>22000</v>
      </c>
      <c r="O23" s="35">
        <f t="shared" ca="1" si="1"/>
        <v>27500</v>
      </c>
      <c r="P23" s="5"/>
      <c r="W23" s="5" t="s">
        <v>39</v>
      </c>
      <c r="X23" s="37" t="s">
        <v>39</v>
      </c>
      <c r="Y23" s="37" t="str">
        <f>IF(C10="All","male_noprior","male_prior")</f>
        <v>male_noprior</v>
      </c>
      <c r="Z23" s="5" t="s">
        <v>74</v>
      </c>
      <c r="AA23" s="5">
        <v>13</v>
      </c>
      <c r="AB23" s="5">
        <v>10</v>
      </c>
      <c r="AC23" s="5">
        <v>11</v>
      </c>
      <c r="AD23" s="5">
        <v>12</v>
      </c>
      <c r="AE23" s="5">
        <v>2</v>
      </c>
      <c r="AF23" s="5">
        <v>17</v>
      </c>
      <c r="AG23" s="5">
        <v>18</v>
      </c>
      <c r="AH23" s="5">
        <v>19</v>
      </c>
      <c r="AI23" s="5">
        <v>20</v>
      </c>
      <c r="AJ23" s="5">
        <v>21</v>
      </c>
      <c r="AK23" s="5">
        <v>22</v>
      </c>
      <c r="AL23" s="5">
        <v>23</v>
      </c>
      <c r="CA23" s="3"/>
      <c r="CB23" s="3"/>
    </row>
    <row r="24" spans="1:80" x14ac:dyDescent="0.2">
      <c r="A24" s="30" t="s">
        <v>39</v>
      </c>
      <c r="B24" s="49" t="s">
        <v>28</v>
      </c>
      <c r="C24" s="183" t="s">
        <v>75</v>
      </c>
      <c r="D24" s="166">
        <f t="shared" ca="1" si="2"/>
        <v>6010</v>
      </c>
      <c r="E24" s="112">
        <f t="shared" ca="1" si="2"/>
        <v>2.5</v>
      </c>
      <c r="F24" s="105">
        <f t="shared" ca="1" si="2"/>
        <v>5860</v>
      </c>
      <c r="G24" s="112">
        <f t="shared" ca="1" si="2"/>
        <v>8.3000000000000007</v>
      </c>
      <c r="H24" s="112">
        <f t="shared" ca="1" si="0"/>
        <v>9.3000000000000007</v>
      </c>
      <c r="I24" s="112">
        <f t="shared" ca="1" si="0"/>
        <v>56.2</v>
      </c>
      <c r="J24" s="112">
        <f t="shared" ca="1" si="0"/>
        <v>70.399999999999991</v>
      </c>
      <c r="K24" s="112">
        <f t="shared" ca="1" si="0"/>
        <v>82.4</v>
      </c>
      <c r="L24" s="106">
        <f t="shared" ca="1" si="3"/>
        <v>3150</v>
      </c>
      <c r="M24" s="34">
        <f t="shared" ca="1" si="3"/>
        <v>15000</v>
      </c>
      <c r="N24" s="34">
        <f t="shared" ca="1" si="1"/>
        <v>21000</v>
      </c>
      <c r="O24" s="35">
        <f t="shared" ca="1" si="1"/>
        <v>27000</v>
      </c>
      <c r="P24" s="5"/>
      <c r="CA24" s="3"/>
      <c r="CB24" s="3"/>
    </row>
    <row r="25" spans="1:80" x14ac:dyDescent="0.2">
      <c r="A25" s="30" t="s">
        <v>39</v>
      </c>
      <c r="B25" s="49" t="s">
        <v>29</v>
      </c>
      <c r="C25" s="183" t="s">
        <v>76</v>
      </c>
      <c r="D25" s="166">
        <f t="shared" ca="1" si="2"/>
        <v>20385</v>
      </c>
      <c r="E25" s="112">
        <f t="shared" ca="1" si="2"/>
        <v>2.1</v>
      </c>
      <c r="F25" s="105">
        <f t="shared" ca="1" si="2"/>
        <v>19945</v>
      </c>
      <c r="G25" s="112">
        <f t="shared" ca="1" si="2"/>
        <v>7.1000000000000005</v>
      </c>
      <c r="H25" s="112">
        <f t="shared" ca="1" si="0"/>
        <v>10.100000000000001</v>
      </c>
      <c r="I25" s="112">
        <f t="shared" ca="1" si="0"/>
        <v>55.800000000000004</v>
      </c>
      <c r="J25" s="112">
        <f t="shared" ca="1" si="0"/>
        <v>74</v>
      </c>
      <c r="K25" s="112">
        <f t="shared" ca="1" si="0"/>
        <v>82.9</v>
      </c>
      <c r="L25" s="106">
        <f t="shared" ca="1" si="3"/>
        <v>10665</v>
      </c>
      <c r="M25" s="34">
        <f t="shared" ca="1" si="3"/>
        <v>11500</v>
      </c>
      <c r="N25" s="34">
        <f t="shared" ca="1" si="1"/>
        <v>17000</v>
      </c>
      <c r="O25" s="35">
        <f t="shared" ca="1" si="1"/>
        <v>24000</v>
      </c>
      <c r="P25" s="5"/>
      <c r="CB25" s="3"/>
    </row>
    <row r="26" spans="1:80" x14ac:dyDescent="0.2">
      <c r="A26" s="30" t="s">
        <v>39</v>
      </c>
      <c r="B26" s="49" t="s">
        <v>37</v>
      </c>
      <c r="C26" s="183" t="s">
        <v>77</v>
      </c>
      <c r="D26" s="166">
        <f t="shared" ca="1" si="2"/>
        <v>3790</v>
      </c>
      <c r="E26" s="112">
        <f t="shared" ca="1" si="2"/>
        <v>2.1999999999999997</v>
      </c>
      <c r="F26" s="105">
        <f t="shared" ca="1" si="2"/>
        <v>3705</v>
      </c>
      <c r="G26" s="112">
        <f t="shared" ca="1" si="2"/>
        <v>8.1</v>
      </c>
      <c r="H26" s="112">
        <f t="shared" ca="1" si="0"/>
        <v>9.6</v>
      </c>
      <c r="I26" s="112">
        <f t="shared" ca="1" si="0"/>
        <v>60.099999999999994</v>
      </c>
      <c r="J26" s="112">
        <f t="shared" ca="1" si="0"/>
        <v>72.8</v>
      </c>
      <c r="K26" s="112">
        <f t="shared" ca="1" si="0"/>
        <v>82.300000000000011</v>
      </c>
      <c r="L26" s="106">
        <f t="shared" ca="1" si="3"/>
        <v>2140</v>
      </c>
      <c r="M26" s="34">
        <f t="shared" ca="1" si="3"/>
        <v>15500</v>
      </c>
      <c r="N26" s="34">
        <f t="shared" ca="1" si="1"/>
        <v>21500</v>
      </c>
      <c r="O26" s="35">
        <f t="shared" ca="1" si="1"/>
        <v>28000</v>
      </c>
      <c r="P26" s="5"/>
      <c r="CB26" s="3"/>
    </row>
    <row r="27" spans="1:80" x14ac:dyDescent="0.2">
      <c r="A27" s="30" t="s">
        <v>39</v>
      </c>
      <c r="B27" s="49" t="s">
        <v>30</v>
      </c>
      <c r="C27" s="183" t="s">
        <v>78</v>
      </c>
      <c r="D27" s="166">
        <f t="shared" ca="1" si="2"/>
        <v>10430</v>
      </c>
      <c r="E27" s="112">
        <f t="shared" ca="1" si="2"/>
        <v>2.1999999999999997</v>
      </c>
      <c r="F27" s="105">
        <f t="shared" ca="1" si="2"/>
        <v>10200</v>
      </c>
      <c r="G27" s="112">
        <f t="shared" ca="1" si="2"/>
        <v>8.7999999999999989</v>
      </c>
      <c r="H27" s="112">
        <f t="shared" ca="1" si="0"/>
        <v>14.400000000000002</v>
      </c>
      <c r="I27" s="112">
        <f t="shared" ca="1" si="0"/>
        <v>49.7</v>
      </c>
      <c r="J27" s="112">
        <f t="shared" ca="1" si="0"/>
        <v>66.600000000000009</v>
      </c>
      <c r="K27" s="112">
        <f t="shared" ca="1" si="0"/>
        <v>76.8</v>
      </c>
      <c r="L27" s="106">
        <f t="shared" ca="1" si="3"/>
        <v>4785</v>
      </c>
      <c r="M27" s="34">
        <f t="shared" ca="1" si="3"/>
        <v>10000</v>
      </c>
      <c r="N27" s="34">
        <f t="shared" ca="1" si="1"/>
        <v>14500</v>
      </c>
      <c r="O27" s="35">
        <f t="shared" ca="1" si="1"/>
        <v>19500</v>
      </c>
      <c r="P27" s="5"/>
      <c r="CB27" s="3"/>
    </row>
    <row r="28" spans="1:80" x14ac:dyDescent="0.2">
      <c r="A28" s="30" t="s">
        <v>39</v>
      </c>
      <c r="B28" s="49" t="s">
        <v>31</v>
      </c>
      <c r="C28" s="183" t="s">
        <v>79</v>
      </c>
      <c r="D28" s="166">
        <f t="shared" ca="1" si="2"/>
        <v>26530</v>
      </c>
      <c r="E28" s="112">
        <f t="shared" ca="1" si="2"/>
        <v>3.4000000000000004</v>
      </c>
      <c r="F28" s="105">
        <f t="shared" ca="1" si="2"/>
        <v>25640</v>
      </c>
      <c r="G28" s="112">
        <f t="shared" ca="1" si="2"/>
        <v>8.6000000000000014</v>
      </c>
      <c r="H28" s="112">
        <f t="shared" ca="1" si="0"/>
        <v>11.600000000000001</v>
      </c>
      <c r="I28" s="112">
        <f t="shared" ca="1" si="0"/>
        <v>66.7</v>
      </c>
      <c r="J28" s="112">
        <f t="shared" ca="1" si="0"/>
        <v>75</v>
      </c>
      <c r="K28" s="112">
        <f t="shared" ca="1" si="0"/>
        <v>79.900000000000006</v>
      </c>
      <c r="L28" s="106">
        <f t="shared" ca="1" si="3"/>
        <v>16375</v>
      </c>
      <c r="M28" s="34">
        <f t="shared" ca="1" si="3"/>
        <v>12500</v>
      </c>
      <c r="N28" s="34">
        <f t="shared" ca="1" si="1"/>
        <v>17500</v>
      </c>
      <c r="O28" s="35">
        <f t="shared" ca="1" si="1"/>
        <v>22500</v>
      </c>
      <c r="P28" s="5"/>
      <c r="CB28" s="3"/>
    </row>
    <row r="29" spans="1:80" x14ac:dyDescent="0.2">
      <c r="A29" s="30" t="s">
        <v>39</v>
      </c>
      <c r="B29" s="49" t="s">
        <v>32</v>
      </c>
      <c r="C29" s="183" t="s">
        <v>80</v>
      </c>
      <c r="D29" s="166">
        <f t="shared" ca="1" si="2"/>
        <v>7455</v>
      </c>
      <c r="E29" s="112">
        <f t="shared" ca="1" si="2"/>
        <v>1.9</v>
      </c>
      <c r="F29" s="105">
        <f t="shared" ca="1" si="2"/>
        <v>7315</v>
      </c>
      <c r="G29" s="112">
        <f t="shared" ca="1" si="2"/>
        <v>6.7</v>
      </c>
      <c r="H29" s="112">
        <f t="shared" ca="1" si="0"/>
        <v>14.899999999999999</v>
      </c>
      <c r="I29" s="112">
        <f t="shared" ca="1" si="0"/>
        <v>67.2</v>
      </c>
      <c r="J29" s="112">
        <f t="shared" ca="1" si="0"/>
        <v>74</v>
      </c>
      <c r="K29" s="112">
        <f t="shared" ca="1" si="0"/>
        <v>78.400000000000006</v>
      </c>
      <c r="L29" s="106">
        <f t="shared" ca="1" si="3"/>
        <v>4680</v>
      </c>
      <c r="M29" s="34">
        <f t="shared" ca="1" si="3"/>
        <v>9500</v>
      </c>
      <c r="N29" s="34">
        <f t="shared" ca="1" si="1"/>
        <v>14000</v>
      </c>
      <c r="O29" s="35">
        <f t="shared" ca="1" si="1"/>
        <v>17500</v>
      </c>
      <c r="P29" s="5"/>
      <c r="CB29" s="3"/>
    </row>
    <row r="30" spans="1:80" x14ac:dyDescent="0.2">
      <c r="A30" s="30" t="s">
        <v>39</v>
      </c>
      <c r="B30" s="49" t="s">
        <v>27</v>
      </c>
      <c r="C30" s="183" t="s">
        <v>81</v>
      </c>
      <c r="D30" s="166">
        <f t="shared" ca="1" si="2"/>
        <v>15990</v>
      </c>
      <c r="E30" s="112">
        <f t="shared" ca="1" si="2"/>
        <v>1.9</v>
      </c>
      <c r="F30" s="105">
        <f t="shared" ca="1" si="2"/>
        <v>15685</v>
      </c>
      <c r="G30" s="112">
        <f t="shared" ca="1" si="2"/>
        <v>9.4</v>
      </c>
      <c r="H30" s="112">
        <f t="shared" ca="1" si="0"/>
        <v>11.5</v>
      </c>
      <c r="I30" s="112">
        <f t="shared" ca="1" si="0"/>
        <v>47.7</v>
      </c>
      <c r="J30" s="112">
        <f t="shared" ca="1" si="0"/>
        <v>67</v>
      </c>
      <c r="K30" s="112">
        <f t="shared" ca="1" si="0"/>
        <v>79.2</v>
      </c>
      <c r="L30" s="106">
        <f t="shared" ca="1" si="3"/>
        <v>7035</v>
      </c>
      <c r="M30" s="34">
        <f t="shared" ca="1" si="3"/>
        <v>10000</v>
      </c>
      <c r="N30" s="34">
        <f t="shared" ca="1" si="1"/>
        <v>15000</v>
      </c>
      <c r="O30" s="35">
        <f t="shared" ca="1" si="1"/>
        <v>20000</v>
      </c>
      <c r="P30" s="5"/>
      <c r="CB30" s="3"/>
    </row>
    <row r="31" spans="1:80" x14ac:dyDescent="0.2">
      <c r="A31" s="30" t="s">
        <v>39</v>
      </c>
      <c r="B31" s="49" t="s">
        <v>33</v>
      </c>
      <c r="C31" s="183" t="s">
        <v>82</v>
      </c>
      <c r="D31" s="166">
        <f t="shared" ca="1" si="2"/>
        <v>12960</v>
      </c>
      <c r="E31" s="112">
        <f t="shared" ca="1" si="2"/>
        <v>1.5</v>
      </c>
      <c r="F31" s="105">
        <f t="shared" ca="1" si="2"/>
        <v>12765</v>
      </c>
      <c r="G31" s="112">
        <f t="shared" ca="1" si="2"/>
        <v>8.3000000000000007</v>
      </c>
      <c r="H31" s="112">
        <f t="shared" ca="1" si="2"/>
        <v>11.4</v>
      </c>
      <c r="I31" s="112">
        <f t="shared" ca="1" si="2"/>
        <v>45.5</v>
      </c>
      <c r="J31" s="112">
        <f t="shared" ca="1" si="2"/>
        <v>66.400000000000006</v>
      </c>
      <c r="K31" s="112">
        <f t="shared" ca="1" si="2"/>
        <v>80.300000000000011</v>
      </c>
      <c r="L31" s="106">
        <f t="shared" ca="1" si="3"/>
        <v>5440</v>
      </c>
      <c r="M31" s="34">
        <f t="shared" ca="1" si="3"/>
        <v>9500</v>
      </c>
      <c r="N31" s="34">
        <f t="shared" ca="1" si="3"/>
        <v>14500</v>
      </c>
      <c r="O31" s="35">
        <f t="shared" ca="1" si="3"/>
        <v>20000</v>
      </c>
      <c r="P31" s="5"/>
      <c r="CB31" s="3"/>
    </row>
    <row r="32" spans="1:80" x14ac:dyDescent="0.2">
      <c r="A32" s="30" t="s">
        <v>39</v>
      </c>
      <c r="B32" s="49" t="s">
        <v>34</v>
      </c>
      <c r="C32" s="183" t="s">
        <v>83</v>
      </c>
      <c r="D32" s="166">
        <f t="shared" ca="1" si="2"/>
        <v>27370</v>
      </c>
      <c r="E32" s="112">
        <f t="shared" ca="1" si="2"/>
        <v>2.2999999999999998</v>
      </c>
      <c r="F32" s="105">
        <f t="shared" ca="1" si="2"/>
        <v>26750</v>
      </c>
      <c r="G32" s="112">
        <f t="shared" ca="1" si="2"/>
        <v>8.9</v>
      </c>
      <c r="H32" s="112">
        <f t="shared" ca="1" si="2"/>
        <v>16.2</v>
      </c>
      <c r="I32" s="112">
        <f t="shared" ca="1" si="2"/>
        <v>60</v>
      </c>
      <c r="J32" s="112">
        <f t="shared" ca="1" si="2"/>
        <v>69.2</v>
      </c>
      <c r="K32" s="112">
        <f t="shared" ca="1" si="2"/>
        <v>74.8</v>
      </c>
      <c r="L32" s="106">
        <f t="shared" ca="1" si="3"/>
        <v>15005</v>
      </c>
      <c r="M32" s="34">
        <f t="shared" ca="1" si="3"/>
        <v>7500</v>
      </c>
      <c r="N32" s="34">
        <f t="shared" ca="1" si="3"/>
        <v>12500</v>
      </c>
      <c r="O32" s="35">
        <f t="shared" ca="1" si="3"/>
        <v>16500</v>
      </c>
      <c r="P32" s="5"/>
      <c r="CB32" s="3"/>
    </row>
    <row r="33" spans="1:19" s="5" customFormat="1" ht="14.25" customHeight="1" x14ac:dyDescent="0.2">
      <c r="A33" s="30" t="s">
        <v>39</v>
      </c>
      <c r="B33" s="49" t="s">
        <v>35</v>
      </c>
      <c r="C33" s="183" t="s">
        <v>84</v>
      </c>
      <c r="D33" s="166">
        <f t="shared" ca="1" si="2"/>
        <v>12015</v>
      </c>
      <c r="E33" s="112">
        <f t="shared" ca="1" si="2"/>
        <v>3.3000000000000003</v>
      </c>
      <c r="F33" s="105">
        <f t="shared" ca="1" si="2"/>
        <v>11620</v>
      </c>
      <c r="G33" s="112">
        <f t="shared" ca="1" si="2"/>
        <v>7.0000000000000009</v>
      </c>
      <c r="H33" s="112">
        <f t="shared" ca="1" si="2"/>
        <v>6</v>
      </c>
      <c r="I33" s="112">
        <f t="shared" ca="1" si="2"/>
        <v>63.2</v>
      </c>
      <c r="J33" s="112">
        <f t="shared" ca="1" si="2"/>
        <v>81.600000000000009</v>
      </c>
      <c r="K33" s="112">
        <f t="shared" ca="1" si="2"/>
        <v>87</v>
      </c>
      <c r="L33" s="106">
        <f t="shared" ca="1" si="3"/>
        <v>7165</v>
      </c>
      <c r="M33" s="34">
        <f t="shared" ca="1" si="3"/>
        <v>12500</v>
      </c>
      <c r="N33" s="34">
        <f t="shared" ca="1" si="3"/>
        <v>18500</v>
      </c>
      <c r="O33" s="35">
        <f t="shared" ca="1" si="3"/>
        <v>21500</v>
      </c>
      <c r="P33" s="39"/>
      <c r="Q33" s="39"/>
      <c r="R33" s="39"/>
      <c r="S33" s="39"/>
    </row>
    <row r="34" spans="1:19" s="5" customFormat="1" ht="14.25" customHeight="1" x14ac:dyDescent="0.2">
      <c r="A34" s="30" t="s">
        <v>39</v>
      </c>
      <c r="B34" s="49" t="s">
        <v>36</v>
      </c>
      <c r="C34" s="183" t="s">
        <v>85</v>
      </c>
      <c r="D34" s="166">
        <f t="shared" ca="1" si="2"/>
        <v>4370</v>
      </c>
      <c r="E34" s="112">
        <f t="shared" ca="1" si="2"/>
        <v>3.9</v>
      </c>
      <c r="F34" s="105">
        <f t="shared" ca="1" si="2"/>
        <v>4200</v>
      </c>
      <c r="G34" s="112">
        <f t="shared" ca="1" si="2"/>
        <v>11.5</v>
      </c>
      <c r="H34" s="112">
        <f t="shared" ca="1" si="2"/>
        <v>5.9</v>
      </c>
      <c r="I34" s="112">
        <f t="shared" ca="1" si="2"/>
        <v>44</v>
      </c>
      <c r="J34" s="112">
        <f t="shared" ca="1" si="2"/>
        <v>70.2</v>
      </c>
      <c r="K34" s="112">
        <f t="shared" ca="1" si="2"/>
        <v>82.600000000000009</v>
      </c>
      <c r="L34" s="106">
        <f t="shared" ca="1" si="3"/>
        <v>1710</v>
      </c>
      <c r="M34" s="34">
        <f t="shared" ca="1" si="3"/>
        <v>12000</v>
      </c>
      <c r="N34" s="34">
        <f t="shared" ca="1" si="3"/>
        <v>19500</v>
      </c>
      <c r="O34" s="35">
        <f t="shared" ca="1" si="3"/>
        <v>30000</v>
      </c>
      <c r="P34" s="39" t="s">
        <v>54</v>
      </c>
      <c r="Q34" s="39"/>
      <c r="R34" s="39"/>
      <c r="S34" s="39"/>
    </row>
    <row r="35" spans="1:19" s="5" customFormat="1" x14ac:dyDescent="0.2">
      <c r="A35" s="30" t="s">
        <v>54</v>
      </c>
      <c r="B35" s="40"/>
      <c r="C35" s="183"/>
      <c r="D35" s="166"/>
      <c r="E35" s="113"/>
      <c r="F35" s="105"/>
      <c r="G35" s="118"/>
      <c r="H35" s="118"/>
      <c r="I35" s="118"/>
      <c r="J35" s="118"/>
      <c r="K35" s="118"/>
      <c r="L35" s="41"/>
      <c r="M35" s="42"/>
      <c r="N35" s="42"/>
      <c r="O35" s="43"/>
      <c r="P35" s="44"/>
    </row>
    <row r="36" spans="1:19" s="5" customFormat="1" ht="14.25" customHeight="1" x14ac:dyDescent="0.2">
      <c r="A36" s="45" t="s">
        <v>56</v>
      </c>
      <c r="B36" s="20"/>
      <c r="C36" s="188"/>
      <c r="D36" s="166"/>
      <c r="E36" s="113"/>
      <c r="F36" s="105"/>
      <c r="G36" s="118"/>
      <c r="H36" s="118"/>
      <c r="I36" s="118"/>
      <c r="J36" s="118"/>
      <c r="K36" s="118"/>
      <c r="L36" s="41"/>
      <c r="M36" s="42"/>
      <c r="N36" s="42"/>
      <c r="O36" s="43"/>
      <c r="P36" s="44"/>
    </row>
    <row r="37" spans="1:19" s="5" customFormat="1" ht="14.25" customHeight="1" x14ac:dyDescent="0.2">
      <c r="A37" s="30" t="s">
        <v>56</v>
      </c>
      <c r="B37" s="49">
        <v>1</v>
      </c>
      <c r="C37" s="183" t="s">
        <v>63</v>
      </c>
      <c r="D37" s="166">
        <f ca="1">IFERROR(VLOOKUP($B37&amp;VLOOKUP($C$10,$W$18:$X$23,2,FALSE),INDIRECT($Y$22),AE$20,FALSE),"")</f>
        <v>3945</v>
      </c>
      <c r="E37" s="112">
        <f t="shared" ref="E37:K55" ca="1" si="4">IFERROR(VLOOKUP($B37&amp;VLOOKUP($C$10,$W$18:$X$23,2,FALSE),INDIRECT($Y$22),AF$20,FALSE),"")</f>
        <v>3.5000000000000004</v>
      </c>
      <c r="F37" s="105">
        <f ca="1">IFERROR(VLOOKUP($B37&amp;VLOOKUP($C$10,$W$18:$X$23,2,FALSE),INDIRECT($Y$22),AG$20,FALSE),"")</f>
        <v>3805</v>
      </c>
      <c r="G37" s="112">
        <f ca="1">IFERROR(VLOOKUP($B37&amp;VLOOKUP($C$10,$W$18:$X$23,2,FALSE),INDIRECT($Y$22),AH$20,FALSE),"")</f>
        <v>6.4</v>
      </c>
      <c r="H37" s="112">
        <f t="shared" ref="H37:K52" ca="1" si="5">IFERROR(VLOOKUP($B37&amp;VLOOKUP($C$10,$W$18:$X$23,2,FALSE),INDIRECT($Y$22),AI$20,FALSE),"")</f>
        <v>7.8</v>
      </c>
      <c r="I37" s="112">
        <f t="shared" ca="1" si="5"/>
        <v>69.900000000000006</v>
      </c>
      <c r="J37" s="112">
        <f t="shared" ca="1" si="5"/>
        <v>78.100000000000009</v>
      </c>
      <c r="K37" s="112">
        <f t="shared" ca="1" si="5"/>
        <v>85.8</v>
      </c>
      <c r="L37" s="106">
        <f ca="1">IFERROR(VLOOKUP($B37&amp;$X$17,INDIRECT($Y$19),AA$20,FALSE),"")</f>
        <v>2645</v>
      </c>
      <c r="M37" s="34">
        <f ca="1">IFERROR(VLOOKUP($B37&amp;$X$17,INDIRECT($Y$19),AB$20,FALSE),"")</f>
        <v>32500</v>
      </c>
      <c r="N37" s="34">
        <f t="shared" ref="N37:O52" ca="1" si="6">IFERROR(VLOOKUP($B37&amp;$X$17,INDIRECT($Y$19),AC$20,FALSE),"")</f>
        <v>35500</v>
      </c>
      <c r="O37" s="35">
        <f t="shared" ca="1" si="6"/>
        <v>37500</v>
      </c>
      <c r="P37" s="46"/>
    </row>
    <row r="38" spans="1:19" s="5" customFormat="1" ht="14.25" customHeight="1" x14ac:dyDescent="0.2">
      <c r="A38" s="30" t="s">
        <v>56</v>
      </c>
      <c r="B38" s="49">
        <v>2</v>
      </c>
      <c r="C38" s="183" t="s">
        <v>64</v>
      </c>
      <c r="D38" s="166">
        <f t="shared" ref="D38:D56" ca="1" si="7">IFERROR(VLOOKUP($B38&amp;VLOOKUP($C$10,$W$18:$X$23,2,FALSE),INDIRECT($Y$22),AE$20,FALSE),"")</f>
        <v>17325</v>
      </c>
      <c r="E38" s="112">
        <f t="shared" ca="1" si="4"/>
        <v>5</v>
      </c>
      <c r="F38" s="105">
        <f t="shared" ca="1" si="4"/>
        <v>16460</v>
      </c>
      <c r="G38" s="112">
        <f t="shared" ca="1" si="4"/>
        <v>9.1</v>
      </c>
      <c r="H38" s="112">
        <f t="shared" ca="1" si="5"/>
        <v>6.5</v>
      </c>
      <c r="I38" s="112">
        <f t="shared" ca="1" si="5"/>
        <v>55.800000000000004</v>
      </c>
      <c r="J38" s="112">
        <f t="shared" ca="1" si="5"/>
        <v>75.5</v>
      </c>
      <c r="K38" s="112">
        <f t="shared" ca="1" si="5"/>
        <v>84.399999999999991</v>
      </c>
      <c r="L38" s="106">
        <f t="shared" ref="L38:O56" ca="1" si="8">IFERROR(VLOOKUP($B38&amp;$X$17,INDIRECT($Y$19),AA$20,FALSE),"")</f>
        <v>8885</v>
      </c>
      <c r="M38" s="34">
        <f t="shared" ca="1" si="8"/>
        <v>18000</v>
      </c>
      <c r="N38" s="34">
        <f t="shared" ca="1" si="6"/>
        <v>23000</v>
      </c>
      <c r="O38" s="35">
        <f t="shared" ca="1" si="6"/>
        <v>27500</v>
      </c>
      <c r="P38" s="47"/>
    </row>
    <row r="39" spans="1:19" s="5" customFormat="1" ht="14.25" customHeight="1" x14ac:dyDescent="0.2">
      <c r="A39" s="30" t="s">
        <v>56</v>
      </c>
      <c r="B39" s="49">
        <v>3</v>
      </c>
      <c r="C39" s="183" t="s">
        <v>65</v>
      </c>
      <c r="D39" s="166">
        <f t="shared" ca="1" si="7"/>
        <v>14580</v>
      </c>
      <c r="E39" s="112">
        <f t="shared" ca="1" si="4"/>
        <v>2.1999999999999997</v>
      </c>
      <c r="F39" s="105">
        <f t="shared" ca="1" si="4"/>
        <v>14265</v>
      </c>
      <c r="G39" s="112">
        <f t="shared" ca="1" si="4"/>
        <v>5.8000000000000007</v>
      </c>
      <c r="H39" s="112">
        <f t="shared" ca="1" si="5"/>
        <v>8.4</v>
      </c>
      <c r="I39" s="112">
        <f t="shared" ca="1" si="5"/>
        <v>48.699999999999996</v>
      </c>
      <c r="J39" s="112">
        <f t="shared" ca="1" si="5"/>
        <v>72.5</v>
      </c>
      <c r="K39" s="112">
        <f t="shared" ca="1" si="5"/>
        <v>85.8</v>
      </c>
      <c r="L39" s="106">
        <f t="shared" ca="1" si="8"/>
        <v>6685</v>
      </c>
      <c r="M39" s="34">
        <f t="shared" ca="1" si="8"/>
        <v>10500</v>
      </c>
      <c r="N39" s="34">
        <f t="shared" ca="1" si="6"/>
        <v>14500</v>
      </c>
      <c r="O39" s="35">
        <f t="shared" ca="1" si="6"/>
        <v>19000</v>
      </c>
      <c r="P39" s="47"/>
    </row>
    <row r="40" spans="1:19" s="5" customFormat="1" ht="14.25" customHeight="1" x14ac:dyDescent="0.2">
      <c r="A40" s="30" t="s">
        <v>56</v>
      </c>
      <c r="B40" s="49">
        <v>4</v>
      </c>
      <c r="C40" s="183" t="s">
        <v>66</v>
      </c>
      <c r="D40" s="166">
        <f t="shared" ca="1" si="7"/>
        <v>450</v>
      </c>
      <c r="E40" s="112">
        <f t="shared" ca="1" si="4"/>
        <v>4.2</v>
      </c>
      <c r="F40" s="105">
        <f t="shared" ca="1" si="4"/>
        <v>430</v>
      </c>
      <c r="G40" s="112">
        <f t="shared" ca="1" si="4"/>
        <v>8.3000000000000007</v>
      </c>
      <c r="H40" s="112">
        <f t="shared" ca="1" si="5"/>
        <v>11.1</v>
      </c>
      <c r="I40" s="112">
        <f t="shared" ca="1" si="5"/>
        <v>70.599999999999994</v>
      </c>
      <c r="J40" s="112">
        <f t="shared" ca="1" si="5"/>
        <v>77.3</v>
      </c>
      <c r="K40" s="112">
        <f t="shared" ca="1" si="5"/>
        <v>80.600000000000009</v>
      </c>
      <c r="L40" s="106">
        <f t="shared" ca="1" si="8"/>
        <v>295</v>
      </c>
      <c r="M40" s="34">
        <f t="shared" ca="1" si="8"/>
        <v>23000</v>
      </c>
      <c r="N40" s="34">
        <f t="shared" ca="1" si="6"/>
        <v>25500</v>
      </c>
      <c r="O40" s="35">
        <f t="shared" ca="1" si="6"/>
        <v>29000</v>
      </c>
      <c r="P40" s="47"/>
    </row>
    <row r="41" spans="1:19" s="5" customFormat="1" ht="14.25" customHeight="1" x14ac:dyDescent="0.2">
      <c r="A41" s="30" t="s">
        <v>56</v>
      </c>
      <c r="B41" s="49">
        <v>5</v>
      </c>
      <c r="C41" s="183" t="s">
        <v>67</v>
      </c>
      <c r="D41" s="166">
        <f t="shared" ca="1" si="7"/>
        <v>1085</v>
      </c>
      <c r="E41" s="112">
        <f t="shared" ca="1" si="4"/>
        <v>2.6</v>
      </c>
      <c r="F41" s="105">
        <f t="shared" ca="1" si="4"/>
        <v>1060</v>
      </c>
      <c r="G41" s="112">
        <f t="shared" ca="1" si="4"/>
        <v>7.3999999999999995</v>
      </c>
      <c r="H41" s="112">
        <f t="shared" ca="1" si="5"/>
        <v>11.8</v>
      </c>
      <c r="I41" s="112">
        <f t="shared" ca="1" si="5"/>
        <v>57.9</v>
      </c>
      <c r="J41" s="112">
        <f t="shared" ca="1" si="5"/>
        <v>72</v>
      </c>
      <c r="K41" s="112">
        <f t="shared" ca="1" si="5"/>
        <v>80.800000000000011</v>
      </c>
      <c r="L41" s="106">
        <f t="shared" ca="1" si="8"/>
        <v>595</v>
      </c>
      <c r="M41" s="34">
        <f t="shared" ca="1" si="8"/>
        <v>10500</v>
      </c>
      <c r="N41" s="34">
        <f t="shared" ca="1" si="6"/>
        <v>14500</v>
      </c>
      <c r="O41" s="35">
        <f t="shared" ca="1" si="6"/>
        <v>19000</v>
      </c>
      <c r="P41" s="47"/>
    </row>
    <row r="42" spans="1:19" s="5" customFormat="1" x14ac:dyDescent="0.2">
      <c r="A42" s="30" t="s">
        <v>56</v>
      </c>
      <c r="B42" s="49">
        <v>6</v>
      </c>
      <c r="C42" s="183" t="s">
        <v>68</v>
      </c>
      <c r="D42" s="166">
        <f t="shared" ca="1" si="7"/>
        <v>4270</v>
      </c>
      <c r="E42" s="112">
        <f t="shared" ca="1" si="4"/>
        <v>2</v>
      </c>
      <c r="F42" s="105">
        <f t="shared" ca="1" si="4"/>
        <v>4185</v>
      </c>
      <c r="G42" s="112">
        <f t="shared" ca="1" si="4"/>
        <v>6.2</v>
      </c>
      <c r="H42" s="112">
        <f t="shared" ca="1" si="5"/>
        <v>7.7</v>
      </c>
      <c r="I42" s="112">
        <f t="shared" ca="1" si="5"/>
        <v>45.800000000000004</v>
      </c>
      <c r="J42" s="112">
        <f t="shared" ca="1" si="5"/>
        <v>71.2</v>
      </c>
      <c r="K42" s="112">
        <f t="shared" ca="1" si="5"/>
        <v>86.1</v>
      </c>
      <c r="L42" s="106">
        <f t="shared" ca="1" si="8"/>
        <v>1850</v>
      </c>
      <c r="M42" s="34">
        <f t="shared" ca="1" si="8"/>
        <v>11500</v>
      </c>
      <c r="N42" s="34">
        <f t="shared" ca="1" si="6"/>
        <v>16000</v>
      </c>
      <c r="O42" s="35">
        <f t="shared" ca="1" si="6"/>
        <v>20500</v>
      </c>
      <c r="P42" s="48"/>
    </row>
    <row r="43" spans="1:19" s="5" customFormat="1" ht="14.25" customHeight="1" x14ac:dyDescent="0.2">
      <c r="A43" s="30" t="s">
        <v>56</v>
      </c>
      <c r="B43" s="49">
        <v>7</v>
      </c>
      <c r="C43" s="183" t="s">
        <v>69</v>
      </c>
      <c r="D43" s="166">
        <f t="shared" ca="1" si="7"/>
        <v>1685</v>
      </c>
      <c r="E43" s="112">
        <f t="shared" ca="1" si="4"/>
        <v>1.7000000000000002</v>
      </c>
      <c r="F43" s="105">
        <f t="shared" ca="1" si="4"/>
        <v>1655</v>
      </c>
      <c r="G43" s="112">
        <f t="shared" ca="1" si="4"/>
        <v>7.3</v>
      </c>
      <c r="H43" s="112">
        <f t="shared" ca="1" si="5"/>
        <v>6.6000000000000005</v>
      </c>
      <c r="I43" s="112">
        <f t="shared" ca="1" si="5"/>
        <v>49.9</v>
      </c>
      <c r="J43" s="112">
        <f t="shared" ca="1" si="5"/>
        <v>74.3</v>
      </c>
      <c r="K43" s="112">
        <f t="shared" ca="1" si="5"/>
        <v>86.1</v>
      </c>
      <c r="L43" s="106">
        <f t="shared" ca="1" si="8"/>
        <v>800</v>
      </c>
      <c r="M43" s="34">
        <f t="shared" ca="1" si="8"/>
        <v>15000</v>
      </c>
      <c r="N43" s="34">
        <f t="shared" ca="1" si="6"/>
        <v>20500</v>
      </c>
      <c r="O43" s="35">
        <f t="shared" ca="1" si="6"/>
        <v>26500</v>
      </c>
      <c r="P43" s="48"/>
    </row>
    <row r="44" spans="1:19" s="5" customFormat="1" x14ac:dyDescent="0.2">
      <c r="A44" s="30" t="s">
        <v>56</v>
      </c>
      <c r="B44" s="49">
        <v>8</v>
      </c>
      <c r="C44" s="183" t="s">
        <v>70</v>
      </c>
      <c r="D44" s="166">
        <f t="shared" ca="1" si="7"/>
        <v>1675</v>
      </c>
      <c r="E44" s="112">
        <f t="shared" ca="1" si="4"/>
        <v>3.6999999999999997</v>
      </c>
      <c r="F44" s="105">
        <f t="shared" ca="1" si="4"/>
        <v>1615</v>
      </c>
      <c r="G44" s="112">
        <f t="shared" ca="1" si="4"/>
        <v>9</v>
      </c>
      <c r="H44" s="112">
        <f t="shared" ca="1" si="5"/>
        <v>14.200000000000001</v>
      </c>
      <c r="I44" s="112">
        <f t="shared" ca="1" si="5"/>
        <v>59.199999999999996</v>
      </c>
      <c r="J44" s="112">
        <f t="shared" ca="1" si="5"/>
        <v>70.5</v>
      </c>
      <c r="K44" s="112">
        <f t="shared" ca="1" si="5"/>
        <v>76.900000000000006</v>
      </c>
      <c r="L44" s="106">
        <f t="shared" ca="1" si="8"/>
        <v>910</v>
      </c>
      <c r="M44" s="34">
        <f t="shared" ca="1" si="8"/>
        <v>12000</v>
      </c>
      <c r="N44" s="34">
        <f t="shared" ca="1" si="6"/>
        <v>17500</v>
      </c>
      <c r="O44" s="35">
        <f t="shared" ca="1" si="6"/>
        <v>23500</v>
      </c>
      <c r="P44" s="44"/>
    </row>
    <row r="45" spans="1:19" s="5" customFormat="1" x14ac:dyDescent="0.2">
      <c r="A45" s="30" t="s">
        <v>56</v>
      </c>
      <c r="B45" s="49">
        <v>9</v>
      </c>
      <c r="C45" s="183" t="s">
        <v>73</v>
      </c>
      <c r="D45" s="166">
        <f t="shared" ca="1" si="7"/>
        <v>1810</v>
      </c>
      <c r="E45" s="112">
        <f t="shared" ca="1" si="4"/>
        <v>3.8</v>
      </c>
      <c r="F45" s="105">
        <f t="shared" ca="1" si="4"/>
        <v>1740</v>
      </c>
      <c r="G45" s="112">
        <f t="shared" ca="1" si="4"/>
        <v>8.6000000000000014</v>
      </c>
      <c r="H45" s="112">
        <f t="shared" ca="1" si="5"/>
        <v>8.7000000000000011</v>
      </c>
      <c r="I45" s="112">
        <f t="shared" ca="1" si="5"/>
        <v>61.7</v>
      </c>
      <c r="J45" s="112">
        <f t="shared" ca="1" si="5"/>
        <v>74.8</v>
      </c>
      <c r="K45" s="112">
        <f t="shared" ca="1" si="5"/>
        <v>82.7</v>
      </c>
      <c r="L45" s="106">
        <f t="shared" ca="1" si="8"/>
        <v>1035</v>
      </c>
      <c r="M45" s="34">
        <f t="shared" ca="1" si="8"/>
        <v>13500</v>
      </c>
      <c r="N45" s="34">
        <f t="shared" ca="1" si="6"/>
        <v>18500</v>
      </c>
      <c r="O45" s="35">
        <f t="shared" ca="1" si="6"/>
        <v>24500</v>
      </c>
      <c r="P45" s="44"/>
    </row>
    <row r="46" spans="1:19" s="5" customFormat="1" x14ac:dyDescent="0.2">
      <c r="A46" s="30" t="s">
        <v>56</v>
      </c>
      <c r="B46" s="49" t="s">
        <v>28</v>
      </c>
      <c r="C46" s="183" t="s">
        <v>75</v>
      </c>
      <c r="D46" s="166">
        <f t="shared" ca="1" si="7"/>
        <v>1610</v>
      </c>
      <c r="E46" s="112">
        <f t="shared" ca="1" si="4"/>
        <v>4.5</v>
      </c>
      <c r="F46" s="105">
        <f t="shared" ca="1" si="4"/>
        <v>1535</v>
      </c>
      <c r="G46" s="112">
        <f t="shared" ca="1" si="4"/>
        <v>7.9</v>
      </c>
      <c r="H46" s="112">
        <f t="shared" ca="1" si="5"/>
        <v>8.9</v>
      </c>
      <c r="I46" s="112">
        <f t="shared" ca="1" si="5"/>
        <v>49.8</v>
      </c>
      <c r="J46" s="112">
        <f t="shared" ca="1" si="5"/>
        <v>67.2</v>
      </c>
      <c r="K46" s="112">
        <f t="shared" ca="1" si="5"/>
        <v>83.2</v>
      </c>
      <c r="L46" s="106">
        <f t="shared" ca="1" si="8"/>
        <v>735</v>
      </c>
      <c r="M46" s="34">
        <f t="shared" ca="1" si="8"/>
        <v>13000</v>
      </c>
      <c r="N46" s="34">
        <f t="shared" ca="1" si="6"/>
        <v>18500</v>
      </c>
      <c r="O46" s="35">
        <f t="shared" ca="1" si="6"/>
        <v>24000</v>
      </c>
      <c r="P46" s="44"/>
    </row>
    <row r="47" spans="1:19" s="5" customFormat="1" x14ac:dyDescent="0.2">
      <c r="A47" s="30" t="s">
        <v>56</v>
      </c>
      <c r="B47" s="49" t="s">
        <v>29</v>
      </c>
      <c r="C47" s="183" t="s">
        <v>76</v>
      </c>
      <c r="D47" s="166">
        <f t="shared" ca="1" si="7"/>
        <v>14155</v>
      </c>
      <c r="E47" s="112">
        <f t="shared" ca="1" si="4"/>
        <v>2.5</v>
      </c>
      <c r="F47" s="105">
        <f t="shared" ca="1" si="4"/>
        <v>13810</v>
      </c>
      <c r="G47" s="112">
        <f t="shared" ca="1" si="4"/>
        <v>6.7</v>
      </c>
      <c r="H47" s="112">
        <f t="shared" ca="1" si="5"/>
        <v>9.3000000000000007</v>
      </c>
      <c r="I47" s="112">
        <f t="shared" ca="1" si="5"/>
        <v>57.000000000000007</v>
      </c>
      <c r="J47" s="112">
        <f t="shared" ca="1" si="5"/>
        <v>76.099999999999994</v>
      </c>
      <c r="K47" s="112">
        <f t="shared" ca="1" si="5"/>
        <v>84</v>
      </c>
      <c r="L47" s="106">
        <f t="shared" ca="1" si="8"/>
        <v>7585</v>
      </c>
      <c r="M47" s="34">
        <f t="shared" ca="1" si="8"/>
        <v>11500</v>
      </c>
      <c r="N47" s="34">
        <f t="shared" ca="1" si="6"/>
        <v>17000</v>
      </c>
      <c r="O47" s="35">
        <f t="shared" ca="1" si="6"/>
        <v>23500</v>
      </c>
      <c r="P47" s="44"/>
    </row>
    <row r="48" spans="1:19" s="5" customFormat="1" x14ac:dyDescent="0.2">
      <c r="A48" s="30" t="s">
        <v>56</v>
      </c>
      <c r="B48" s="49" t="s">
        <v>37</v>
      </c>
      <c r="C48" s="183" t="s">
        <v>77</v>
      </c>
      <c r="D48" s="166">
        <f t="shared" ca="1" si="7"/>
        <v>1085</v>
      </c>
      <c r="E48" s="112">
        <f t="shared" ca="1" si="4"/>
        <v>3.8</v>
      </c>
      <c r="F48" s="105">
        <f t="shared" ca="1" si="4"/>
        <v>1040</v>
      </c>
      <c r="G48" s="112">
        <f t="shared" ca="1" si="4"/>
        <v>8.6000000000000014</v>
      </c>
      <c r="H48" s="112">
        <f t="shared" ca="1" si="5"/>
        <v>7.6</v>
      </c>
      <c r="I48" s="112">
        <f t="shared" ca="1" si="5"/>
        <v>61.9</v>
      </c>
      <c r="J48" s="112">
        <f t="shared" ca="1" si="5"/>
        <v>75.099999999999994</v>
      </c>
      <c r="K48" s="112">
        <f t="shared" ca="1" si="5"/>
        <v>83.8</v>
      </c>
      <c r="L48" s="106">
        <f t="shared" ca="1" si="8"/>
        <v>620</v>
      </c>
      <c r="M48" s="34">
        <f t="shared" ca="1" si="8"/>
        <v>15000</v>
      </c>
      <c r="N48" s="34">
        <f t="shared" ca="1" si="6"/>
        <v>21000</v>
      </c>
      <c r="O48" s="35">
        <f t="shared" ca="1" si="6"/>
        <v>28000</v>
      </c>
      <c r="P48" s="44"/>
    </row>
    <row r="49" spans="1:17" s="5" customFormat="1" x14ac:dyDescent="0.2">
      <c r="A49" s="30" t="s">
        <v>56</v>
      </c>
      <c r="B49" s="49" t="s">
        <v>30</v>
      </c>
      <c r="C49" s="183" t="s">
        <v>78</v>
      </c>
      <c r="D49" s="166">
        <f t="shared" ca="1" si="7"/>
        <v>6505</v>
      </c>
      <c r="E49" s="112">
        <f t="shared" ca="1" si="4"/>
        <v>2.5</v>
      </c>
      <c r="F49" s="105">
        <f t="shared" ca="1" si="4"/>
        <v>6340</v>
      </c>
      <c r="G49" s="112">
        <f t="shared" ca="1" si="4"/>
        <v>8.1</v>
      </c>
      <c r="H49" s="112">
        <f t="shared" ca="1" si="5"/>
        <v>14.200000000000001</v>
      </c>
      <c r="I49" s="112">
        <f t="shared" ca="1" si="5"/>
        <v>51.2</v>
      </c>
      <c r="J49" s="112">
        <f t="shared" ca="1" si="5"/>
        <v>68.300000000000011</v>
      </c>
      <c r="K49" s="112">
        <f t="shared" ca="1" si="5"/>
        <v>77.7</v>
      </c>
      <c r="L49" s="106">
        <f t="shared" ca="1" si="8"/>
        <v>3070</v>
      </c>
      <c r="M49" s="34">
        <f t="shared" ca="1" si="8"/>
        <v>9500</v>
      </c>
      <c r="N49" s="34">
        <f t="shared" ca="1" si="6"/>
        <v>14000</v>
      </c>
      <c r="O49" s="35">
        <f t="shared" ca="1" si="6"/>
        <v>18500</v>
      </c>
      <c r="P49" s="44"/>
    </row>
    <row r="50" spans="1:17" s="5" customFormat="1" x14ac:dyDescent="0.2">
      <c r="A50" s="30" t="s">
        <v>56</v>
      </c>
      <c r="B50" s="49" t="s">
        <v>31</v>
      </c>
      <c r="C50" s="183" t="s">
        <v>79</v>
      </c>
      <c r="D50" s="166">
        <f t="shared" ca="1" si="7"/>
        <v>12820</v>
      </c>
      <c r="E50" s="112">
        <f t="shared" ca="1" si="4"/>
        <v>4.1000000000000005</v>
      </c>
      <c r="F50" s="105">
        <f t="shared" ca="1" si="4"/>
        <v>12285</v>
      </c>
      <c r="G50" s="112">
        <f t="shared" ca="1" si="4"/>
        <v>7.7</v>
      </c>
      <c r="H50" s="112">
        <f t="shared" ca="1" si="5"/>
        <v>10.6</v>
      </c>
      <c r="I50" s="112">
        <f t="shared" ca="1" si="5"/>
        <v>68.400000000000006</v>
      </c>
      <c r="J50" s="112">
        <f t="shared" ca="1" si="5"/>
        <v>76.8</v>
      </c>
      <c r="K50" s="112">
        <f t="shared" ca="1" si="5"/>
        <v>81.7</v>
      </c>
      <c r="L50" s="106">
        <f t="shared" ca="1" si="8"/>
        <v>8070</v>
      </c>
      <c r="M50" s="34">
        <f t="shared" ca="1" si="8"/>
        <v>12500</v>
      </c>
      <c r="N50" s="34">
        <f t="shared" ca="1" si="6"/>
        <v>17000</v>
      </c>
      <c r="O50" s="35">
        <f t="shared" ca="1" si="6"/>
        <v>22000</v>
      </c>
      <c r="P50" s="44"/>
    </row>
    <row r="51" spans="1:17" s="5" customFormat="1" x14ac:dyDescent="0.2">
      <c r="A51" s="30" t="s">
        <v>56</v>
      </c>
      <c r="B51" s="49" t="s">
        <v>32</v>
      </c>
      <c r="C51" s="183" t="s">
        <v>80</v>
      </c>
      <c r="D51" s="166">
        <f t="shared" ca="1" si="7"/>
        <v>4155</v>
      </c>
      <c r="E51" s="112">
        <f t="shared" ca="1" si="4"/>
        <v>2.1999999999999997</v>
      </c>
      <c r="F51" s="105">
        <f t="shared" ca="1" si="4"/>
        <v>4065</v>
      </c>
      <c r="G51" s="112">
        <f t="shared" ca="1" si="4"/>
        <v>6.5</v>
      </c>
      <c r="H51" s="112">
        <f t="shared" ca="1" si="5"/>
        <v>13</v>
      </c>
      <c r="I51" s="112">
        <f t="shared" ca="1" si="5"/>
        <v>68.7</v>
      </c>
      <c r="J51" s="112">
        <f t="shared" ca="1" si="5"/>
        <v>75.8</v>
      </c>
      <c r="K51" s="112">
        <f t="shared" ca="1" si="5"/>
        <v>80.5</v>
      </c>
      <c r="L51" s="106">
        <f t="shared" ca="1" si="8"/>
        <v>2685</v>
      </c>
      <c r="M51" s="34">
        <f t="shared" ca="1" si="8"/>
        <v>10000</v>
      </c>
      <c r="N51" s="34">
        <f t="shared" ca="1" si="6"/>
        <v>14000</v>
      </c>
      <c r="O51" s="35">
        <f t="shared" ca="1" si="6"/>
        <v>17500</v>
      </c>
      <c r="P51" s="44"/>
    </row>
    <row r="52" spans="1:17" s="5" customFormat="1" x14ac:dyDescent="0.2">
      <c r="A52" s="30" t="s">
        <v>56</v>
      </c>
      <c r="B52" s="49" t="s">
        <v>27</v>
      </c>
      <c r="C52" s="183" t="s">
        <v>81</v>
      </c>
      <c r="D52" s="166">
        <f t="shared" ca="1" si="7"/>
        <v>11430</v>
      </c>
      <c r="E52" s="112">
        <f t="shared" ca="1" si="4"/>
        <v>2.1999999999999997</v>
      </c>
      <c r="F52" s="105">
        <f t="shared" ca="1" si="4"/>
        <v>11185</v>
      </c>
      <c r="G52" s="112">
        <f t="shared" ca="1" si="4"/>
        <v>8.5</v>
      </c>
      <c r="H52" s="112">
        <f t="shared" ca="1" si="5"/>
        <v>10.5</v>
      </c>
      <c r="I52" s="112">
        <f t="shared" ca="1" si="5"/>
        <v>48.3</v>
      </c>
      <c r="J52" s="112">
        <f t="shared" ca="1" si="5"/>
        <v>68.900000000000006</v>
      </c>
      <c r="K52" s="112">
        <f t="shared" ca="1" si="5"/>
        <v>81.100000000000009</v>
      </c>
      <c r="L52" s="106">
        <f t="shared" ca="1" si="8"/>
        <v>5110</v>
      </c>
      <c r="M52" s="34">
        <f t="shared" ca="1" si="8"/>
        <v>10000</v>
      </c>
      <c r="N52" s="34">
        <f t="shared" ca="1" si="6"/>
        <v>15000</v>
      </c>
      <c r="O52" s="35">
        <f t="shared" ca="1" si="6"/>
        <v>19500</v>
      </c>
      <c r="P52" s="44"/>
    </row>
    <row r="53" spans="1:17" s="5" customFormat="1" x14ac:dyDescent="0.2">
      <c r="A53" s="30" t="s">
        <v>56</v>
      </c>
      <c r="B53" s="49" t="s">
        <v>33</v>
      </c>
      <c r="C53" s="183" t="s">
        <v>82</v>
      </c>
      <c r="D53" s="166">
        <f t="shared" ca="1" si="7"/>
        <v>6935</v>
      </c>
      <c r="E53" s="112">
        <f t="shared" ca="1" si="4"/>
        <v>1.9</v>
      </c>
      <c r="F53" s="105">
        <f t="shared" ca="1" si="4"/>
        <v>6805</v>
      </c>
      <c r="G53" s="112">
        <f t="shared" ca="1" si="4"/>
        <v>7.9</v>
      </c>
      <c r="H53" s="112">
        <f t="shared" ca="1" si="4"/>
        <v>9.9</v>
      </c>
      <c r="I53" s="112">
        <f t="shared" ca="1" si="4"/>
        <v>46.2</v>
      </c>
      <c r="J53" s="112">
        <f t="shared" ca="1" si="4"/>
        <v>68.800000000000011</v>
      </c>
      <c r="K53" s="112">
        <f t="shared" ca="1" si="4"/>
        <v>82.300000000000011</v>
      </c>
      <c r="L53" s="106">
        <f t="shared" ca="1" si="8"/>
        <v>2950</v>
      </c>
      <c r="M53" s="34">
        <f t="shared" ca="1" si="8"/>
        <v>9500</v>
      </c>
      <c r="N53" s="34">
        <f t="shared" ca="1" si="8"/>
        <v>14500</v>
      </c>
      <c r="O53" s="35">
        <f t="shared" ca="1" si="8"/>
        <v>20000</v>
      </c>
      <c r="P53" s="44"/>
    </row>
    <row r="54" spans="1:17" s="5" customFormat="1" x14ac:dyDescent="0.2">
      <c r="A54" s="30" t="s">
        <v>56</v>
      </c>
      <c r="B54" s="49" t="s">
        <v>34</v>
      </c>
      <c r="C54" s="183" t="s">
        <v>83</v>
      </c>
      <c r="D54" s="166">
        <f t="shared" ca="1" si="7"/>
        <v>16695</v>
      </c>
      <c r="E54" s="112">
        <f t="shared" ca="1" si="4"/>
        <v>2.6</v>
      </c>
      <c r="F54" s="105">
        <f t="shared" ca="1" si="4"/>
        <v>16260</v>
      </c>
      <c r="G54" s="112">
        <f t="shared" ca="1" si="4"/>
        <v>8.4</v>
      </c>
      <c r="H54" s="112">
        <f t="shared" ca="1" si="4"/>
        <v>14.899999999999999</v>
      </c>
      <c r="I54" s="112">
        <f t="shared" ca="1" si="4"/>
        <v>61.199999999999996</v>
      </c>
      <c r="J54" s="112">
        <f t="shared" ca="1" si="4"/>
        <v>71.3</v>
      </c>
      <c r="K54" s="112">
        <f t="shared" ca="1" si="4"/>
        <v>76.8</v>
      </c>
      <c r="L54" s="106">
        <f t="shared" ca="1" si="8"/>
        <v>9385</v>
      </c>
      <c r="M54" s="34">
        <f t="shared" ca="1" si="8"/>
        <v>8000</v>
      </c>
      <c r="N54" s="34">
        <f t="shared" ca="1" si="8"/>
        <v>12500</v>
      </c>
      <c r="O54" s="35">
        <f t="shared" ca="1" si="8"/>
        <v>16500</v>
      </c>
      <c r="P54" s="44"/>
      <c r="Q54" s="5" t="s">
        <v>54</v>
      </c>
    </row>
    <row r="55" spans="1:17" s="5" customFormat="1" x14ac:dyDescent="0.2">
      <c r="A55" s="30" t="s">
        <v>56</v>
      </c>
      <c r="B55" s="49" t="s">
        <v>35</v>
      </c>
      <c r="C55" s="183" t="s">
        <v>84</v>
      </c>
      <c r="D55" s="166">
        <f t="shared" ca="1" si="7"/>
        <v>10475</v>
      </c>
      <c r="E55" s="112">
        <f t="shared" ca="1" si="4"/>
        <v>3.5000000000000004</v>
      </c>
      <c r="F55" s="105">
        <f t="shared" ca="1" si="4"/>
        <v>10100</v>
      </c>
      <c r="G55" s="112">
        <f t="shared" ca="1" si="4"/>
        <v>7.1000000000000005</v>
      </c>
      <c r="H55" s="112">
        <f t="shared" ca="1" si="4"/>
        <v>5.9</v>
      </c>
      <c r="I55" s="112">
        <f t="shared" ca="1" si="4"/>
        <v>63.1</v>
      </c>
      <c r="J55" s="112">
        <f t="shared" ca="1" si="4"/>
        <v>81.5</v>
      </c>
      <c r="K55" s="112">
        <f t="shared" ca="1" si="4"/>
        <v>87</v>
      </c>
      <c r="L55" s="106">
        <f t="shared" ca="1" si="8"/>
        <v>6220</v>
      </c>
      <c r="M55" s="34">
        <f t="shared" ca="1" si="8"/>
        <v>12000</v>
      </c>
      <c r="N55" s="34">
        <f t="shared" ca="1" si="8"/>
        <v>18500</v>
      </c>
      <c r="O55" s="35">
        <f t="shared" ca="1" si="8"/>
        <v>21500</v>
      </c>
      <c r="P55" s="44"/>
    </row>
    <row r="56" spans="1:17" s="5" customFormat="1" x14ac:dyDescent="0.2">
      <c r="A56" s="30" t="s">
        <v>56</v>
      </c>
      <c r="B56" s="49" t="s">
        <v>36</v>
      </c>
      <c r="C56" s="183" t="s">
        <v>85</v>
      </c>
      <c r="D56" s="166">
        <f t="shared" ca="1" si="7"/>
        <v>2635</v>
      </c>
      <c r="E56" s="112">
        <f ca="1">IFERROR(VLOOKUP($B56&amp;VLOOKUP($C$10,$W$18:$X$23,2,FALSE),INDIRECT($Y$22),AF$20,FALSE),"")</f>
        <v>4.8</v>
      </c>
      <c r="F56" s="105">
        <f t="shared" ref="F56:K57" ca="1" si="9">IFERROR(VLOOKUP($B56&amp;VLOOKUP($C$10,$W$18:$X$23,2,FALSE),INDIRECT($Y$22),AG$20,FALSE),"")</f>
        <v>2510</v>
      </c>
      <c r="G56" s="112">
        <f t="shared" ca="1" si="9"/>
        <v>11.8</v>
      </c>
      <c r="H56" s="112">
        <f t="shared" ca="1" si="9"/>
        <v>5.7</v>
      </c>
      <c r="I56" s="112">
        <f t="shared" ca="1" si="9"/>
        <v>44.2</v>
      </c>
      <c r="J56" s="112">
        <f t="shared" ca="1" si="9"/>
        <v>69.900000000000006</v>
      </c>
      <c r="K56" s="112">
        <f t="shared" ca="1" si="9"/>
        <v>82.5</v>
      </c>
      <c r="L56" s="106">
        <f t="shared" ca="1" si="8"/>
        <v>1025</v>
      </c>
      <c r="M56" s="34">
        <f t="shared" ca="1" si="8"/>
        <v>10500</v>
      </c>
      <c r="N56" s="34">
        <f t="shared" ca="1" si="8"/>
        <v>16500</v>
      </c>
      <c r="O56" s="35">
        <f t="shared" ca="1" si="8"/>
        <v>24000</v>
      </c>
      <c r="P56" s="44"/>
    </row>
    <row r="57" spans="1:17" s="5" customFormat="1" x14ac:dyDescent="0.2">
      <c r="A57" s="30" t="s">
        <v>54</v>
      </c>
      <c r="B57" s="40"/>
      <c r="C57" s="183"/>
      <c r="D57" s="166"/>
      <c r="E57" s="112"/>
      <c r="F57" s="105" t="str">
        <f t="shared" ca="1" si="9"/>
        <v/>
      </c>
      <c r="G57" s="119"/>
      <c r="H57" s="119"/>
      <c r="I57" s="119"/>
      <c r="J57" s="119"/>
      <c r="K57" s="119"/>
      <c r="L57" s="41"/>
      <c r="M57" s="42"/>
      <c r="N57" s="42"/>
      <c r="O57" s="43"/>
      <c r="P57" s="44"/>
    </row>
    <row r="58" spans="1:17" s="5" customFormat="1" x14ac:dyDescent="0.2">
      <c r="A58" s="45" t="s">
        <v>59</v>
      </c>
      <c r="B58" s="20"/>
      <c r="C58" s="188" t="s">
        <v>54</v>
      </c>
      <c r="D58" s="166"/>
      <c r="E58" s="112"/>
      <c r="F58" s="105"/>
      <c r="G58" s="119"/>
      <c r="H58" s="119"/>
      <c r="I58" s="119"/>
      <c r="J58" s="119"/>
      <c r="K58" s="119"/>
      <c r="L58" s="41"/>
      <c r="M58" s="42"/>
      <c r="N58" s="42"/>
      <c r="O58" s="43"/>
      <c r="P58" s="44"/>
    </row>
    <row r="59" spans="1:17" s="5" customFormat="1" x14ac:dyDescent="0.2">
      <c r="A59" s="30" t="s">
        <v>59</v>
      </c>
      <c r="B59" s="49">
        <v>1</v>
      </c>
      <c r="C59" s="183" t="s">
        <v>63</v>
      </c>
      <c r="D59" s="166">
        <f ca="1">IFERROR(VLOOKUP($B59&amp;VLOOKUP($C$10,$W$18:$X$23,2,FALSE),INDIRECT($Y$23),AE$20,FALSE),"")</f>
        <v>2730</v>
      </c>
      <c r="E59" s="112">
        <f ca="1">IFERROR(VLOOKUP($B59&amp;VLOOKUP($C$10,$W$18:$X$23,2,FALSE),INDIRECT($Y$23),AF$20,FALSE),"")</f>
        <v>1.4000000000000001</v>
      </c>
      <c r="F59" s="105">
        <f ca="1">IFERROR(VLOOKUP($B59&amp;VLOOKUP($C$10,$W$18:$X$23,2,FALSE),INDIRECT($Y$23),AG$20,FALSE),"")</f>
        <v>2695</v>
      </c>
      <c r="G59" s="112">
        <f ca="1">IFERROR(VLOOKUP($B59&amp;VLOOKUP($C$10,$W$18:$X$23,2,FALSE),INDIRECT($Y$23),AH$20,FALSE),"")</f>
        <v>5.5</v>
      </c>
      <c r="H59" s="112">
        <f t="shared" ref="H59:K74" ca="1" si="10">IFERROR(VLOOKUP($B59&amp;VLOOKUP($C$10,$W$18:$X$23,2,FALSE),INDIRECT($Y$23),AI$20,FALSE),"")</f>
        <v>8.7999999999999989</v>
      </c>
      <c r="I59" s="112">
        <f t="shared" ca="1" si="10"/>
        <v>66.3</v>
      </c>
      <c r="J59" s="112">
        <f t="shared" ca="1" si="10"/>
        <v>76.400000000000006</v>
      </c>
      <c r="K59" s="112">
        <f t="shared" ca="1" si="10"/>
        <v>85.8</v>
      </c>
      <c r="L59" s="106">
        <f ca="1">IFERROR(VLOOKUP($B59&amp;$X$17,INDIRECT($Y$20),AA$20,FALSE),"")</f>
        <v>1775</v>
      </c>
      <c r="M59" s="34">
        <f ca="1">IFERROR(VLOOKUP($B59&amp;$X$17,INDIRECT($Y$20),AB$20,FALSE),"")</f>
        <v>33000</v>
      </c>
      <c r="N59" s="34">
        <f t="shared" ref="N59:O74" ca="1" si="11">IFERROR(VLOOKUP($B59&amp;$X$17,INDIRECT($Y$20),AC$20,FALSE),"")</f>
        <v>36000</v>
      </c>
      <c r="O59" s="35">
        <f t="shared" ca="1" si="11"/>
        <v>38000</v>
      </c>
      <c r="P59" s="44"/>
    </row>
    <row r="60" spans="1:17" s="5" customFormat="1" x14ac:dyDescent="0.2">
      <c r="A60" s="30" t="s">
        <v>59</v>
      </c>
      <c r="B60" s="49">
        <v>2</v>
      </c>
      <c r="C60" s="183" t="s">
        <v>64</v>
      </c>
      <c r="D60" s="166">
        <f t="shared" ref="D60:K78" ca="1" si="12">IFERROR(VLOOKUP($B60&amp;VLOOKUP($C$10,$W$18:$X$23,2,FALSE),INDIRECT($Y$23),AE$20,FALSE),"")</f>
        <v>4565</v>
      </c>
      <c r="E60" s="112">
        <f t="shared" ca="1" si="12"/>
        <v>1.7000000000000002</v>
      </c>
      <c r="F60" s="105">
        <f t="shared" ca="1" si="12"/>
        <v>4490</v>
      </c>
      <c r="G60" s="112">
        <f t="shared" ca="1" si="12"/>
        <v>8</v>
      </c>
      <c r="H60" s="112">
        <f t="shared" ca="1" si="10"/>
        <v>9</v>
      </c>
      <c r="I60" s="112">
        <f t="shared" ca="1" si="10"/>
        <v>49</v>
      </c>
      <c r="J60" s="112">
        <f t="shared" ca="1" si="10"/>
        <v>69.100000000000009</v>
      </c>
      <c r="K60" s="112">
        <f t="shared" ca="1" si="10"/>
        <v>83</v>
      </c>
      <c r="L60" s="106">
        <f t="shared" ref="L60:O78" ca="1" si="13">IFERROR(VLOOKUP($B60&amp;$X$17,INDIRECT($Y$20),AA$20,FALSE),"")</f>
        <v>2115</v>
      </c>
      <c r="M60" s="34">
        <f t="shared" ca="1" si="13"/>
        <v>16500</v>
      </c>
      <c r="N60" s="34">
        <f t="shared" ca="1" si="11"/>
        <v>23000</v>
      </c>
      <c r="O60" s="35">
        <f t="shared" ca="1" si="11"/>
        <v>29500</v>
      </c>
      <c r="P60" s="44"/>
    </row>
    <row r="61" spans="1:17" s="5" customFormat="1" x14ac:dyDescent="0.2">
      <c r="A61" s="30" t="s">
        <v>59</v>
      </c>
      <c r="B61" s="49">
        <v>3</v>
      </c>
      <c r="C61" s="183" t="s">
        <v>65</v>
      </c>
      <c r="D61" s="166">
        <f t="shared" ca="1" si="12"/>
        <v>8540</v>
      </c>
      <c r="E61" s="112">
        <f t="shared" ca="1" si="12"/>
        <v>1</v>
      </c>
      <c r="F61" s="105">
        <f t="shared" ca="1" si="12"/>
        <v>8455</v>
      </c>
      <c r="G61" s="112">
        <f t="shared" ca="1" si="12"/>
        <v>6.9</v>
      </c>
      <c r="H61" s="112">
        <f t="shared" ca="1" si="10"/>
        <v>10.200000000000001</v>
      </c>
      <c r="I61" s="112">
        <f t="shared" ca="1" si="10"/>
        <v>49.9</v>
      </c>
      <c r="J61" s="112">
        <f t="shared" ca="1" si="10"/>
        <v>69.7</v>
      </c>
      <c r="K61" s="112">
        <f t="shared" ca="1" si="10"/>
        <v>82.9</v>
      </c>
      <c r="L61" s="106">
        <f t="shared" ca="1" si="13"/>
        <v>4015</v>
      </c>
      <c r="M61" s="34">
        <f t="shared" ca="1" si="13"/>
        <v>10000</v>
      </c>
      <c r="N61" s="34">
        <f t="shared" ca="1" si="11"/>
        <v>14500</v>
      </c>
      <c r="O61" s="35">
        <f t="shared" ca="1" si="11"/>
        <v>19000</v>
      </c>
      <c r="P61" s="44"/>
    </row>
    <row r="62" spans="1:17" s="5" customFormat="1" x14ac:dyDescent="0.2">
      <c r="A62" s="30" t="s">
        <v>59</v>
      </c>
      <c r="B62" s="49">
        <v>4</v>
      </c>
      <c r="C62" s="183" t="s">
        <v>66</v>
      </c>
      <c r="D62" s="166">
        <f t="shared" ca="1" si="12"/>
        <v>115</v>
      </c>
      <c r="E62" s="112">
        <f t="shared" ca="1" si="12"/>
        <v>0.90000000000000013</v>
      </c>
      <c r="F62" s="105">
        <f t="shared" ca="1" si="12"/>
        <v>115</v>
      </c>
      <c r="G62" s="112">
        <f t="shared" ca="1" si="12"/>
        <v>4.3000000000000007</v>
      </c>
      <c r="H62" s="112">
        <f t="shared" ca="1" si="10"/>
        <v>9.6</v>
      </c>
      <c r="I62" s="112">
        <f t="shared" ca="1" si="10"/>
        <v>72.2</v>
      </c>
      <c r="J62" s="112">
        <f t="shared" ca="1" si="10"/>
        <v>83.5</v>
      </c>
      <c r="K62" s="112">
        <f t="shared" ca="1" si="10"/>
        <v>86.1</v>
      </c>
      <c r="L62" s="106">
        <f t="shared" ca="1" si="13"/>
        <v>80</v>
      </c>
      <c r="M62" s="34">
        <f t="shared" ca="1" si="13"/>
        <v>23000</v>
      </c>
      <c r="N62" s="34">
        <f t="shared" ca="1" si="11"/>
        <v>26000</v>
      </c>
      <c r="O62" s="35">
        <f t="shared" ca="1" si="11"/>
        <v>29000</v>
      </c>
      <c r="P62" s="44"/>
    </row>
    <row r="63" spans="1:17" s="5" customFormat="1" x14ac:dyDescent="0.2">
      <c r="A63" s="30" t="s">
        <v>59</v>
      </c>
      <c r="B63" s="49">
        <v>5</v>
      </c>
      <c r="C63" s="183" t="s">
        <v>67</v>
      </c>
      <c r="D63" s="166">
        <f t="shared" ca="1" si="12"/>
        <v>525</v>
      </c>
      <c r="E63" s="112">
        <f t="shared" ca="1" si="12"/>
        <v>2.1</v>
      </c>
      <c r="F63" s="105">
        <f t="shared" ca="1" si="12"/>
        <v>515</v>
      </c>
      <c r="G63" s="112">
        <f t="shared" ca="1" si="12"/>
        <v>13.600000000000001</v>
      </c>
      <c r="H63" s="112">
        <f t="shared" ca="1" si="10"/>
        <v>10.9</v>
      </c>
      <c r="I63" s="112">
        <f t="shared" ca="1" si="10"/>
        <v>57.100000000000009</v>
      </c>
      <c r="J63" s="112">
        <f t="shared" ca="1" si="10"/>
        <v>70</v>
      </c>
      <c r="K63" s="112">
        <f t="shared" ca="1" si="10"/>
        <v>75.599999999999994</v>
      </c>
      <c r="L63" s="106">
        <f t="shared" ca="1" si="13"/>
        <v>270</v>
      </c>
      <c r="M63" s="34">
        <f t="shared" ca="1" si="13"/>
        <v>12000</v>
      </c>
      <c r="N63" s="34">
        <f t="shared" ca="1" si="11"/>
        <v>17000</v>
      </c>
      <c r="O63" s="35">
        <f t="shared" ca="1" si="11"/>
        <v>20500</v>
      </c>
      <c r="P63" s="44"/>
    </row>
    <row r="64" spans="1:17" s="5" customFormat="1" x14ac:dyDescent="0.2">
      <c r="A64" s="30" t="s">
        <v>59</v>
      </c>
      <c r="B64" s="49">
        <v>6</v>
      </c>
      <c r="C64" s="183" t="s">
        <v>68</v>
      </c>
      <c r="D64" s="166">
        <f t="shared" ca="1" si="12"/>
        <v>5820</v>
      </c>
      <c r="E64" s="112">
        <f t="shared" ca="1" si="12"/>
        <v>0.70000000000000007</v>
      </c>
      <c r="F64" s="105">
        <f t="shared" ca="1" si="12"/>
        <v>5780</v>
      </c>
      <c r="G64" s="112">
        <f t="shared" ca="1" si="12"/>
        <v>6.7</v>
      </c>
      <c r="H64" s="112">
        <f t="shared" ca="1" si="10"/>
        <v>9.5</v>
      </c>
      <c r="I64" s="112">
        <f t="shared" ca="1" si="10"/>
        <v>44</v>
      </c>
      <c r="J64" s="112">
        <f t="shared" ca="1" si="10"/>
        <v>67.300000000000011</v>
      </c>
      <c r="K64" s="112">
        <f t="shared" ca="1" si="10"/>
        <v>83.899999999999991</v>
      </c>
      <c r="L64" s="106">
        <f t="shared" ca="1" si="13"/>
        <v>2435</v>
      </c>
      <c r="M64" s="34">
        <f t="shared" ca="1" si="13"/>
        <v>11500</v>
      </c>
      <c r="N64" s="34">
        <f t="shared" ca="1" si="11"/>
        <v>16500</v>
      </c>
      <c r="O64" s="35">
        <f t="shared" ca="1" si="11"/>
        <v>23000</v>
      </c>
      <c r="P64" s="44"/>
    </row>
    <row r="65" spans="1:16" s="5" customFormat="1" x14ac:dyDescent="0.2">
      <c r="A65" s="30" t="s">
        <v>59</v>
      </c>
      <c r="B65" s="49">
        <v>7</v>
      </c>
      <c r="C65" s="183" t="s">
        <v>69</v>
      </c>
      <c r="D65" s="166">
        <f t="shared" ca="1" si="12"/>
        <v>2550</v>
      </c>
      <c r="E65" s="112">
        <f t="shared" ca="1" si="12"/>
        <v>1.0999999999999999</v>
      </c>
      <c r="F65" s="105">
        <f t="shared" ca="1" si="12"/>
        <v>2525</v>
      </c>
      <c r="G65" s="112">
        <f t="shared" ca="1" si="12"/>
        <v>7.1000000000000005</v>
      </c>
      <c r="H65" s="112">
        <f t="shared" ca="1" si="10"/>
        <v>8.3000000000000007</v>
      </c>
      <c r="I65" s="112">
        <f t="shared" ca="1" si="10"/>
        <v>50.7</v>
      </c>
      <c r="J65" s="112">
        <f t="shared" ca="1" si="10"/>
        <v>70.899999999999991</v>
      </c>
      <c r="K65" s="112">
        <f t="shared" ca="1" si="10"/>
        <v>84.6</v>
      </c>
      <c r="L65" s="106">
        <f t="shared" ca="1" si="13"/>
        <v>1220</v>
      </c>
      <c r="M65" s="34">
        <f t="shared" ca="1" si="13"/>
        <v>14500</v>
      </c>
      <c r="N65" s="34">
        <f t="shared" ca="1" si="11"/>
        <v>21000</v>
      </c>
      <c r="O65" s="35">
        <f t="shared" ca="1" si="11"/>
        <v>27500</v>
      </c>
      <c r="P65" s="44"/>
    </row>
    <row r="66" spans="1:16" s="5" customFormat="1" x14ac:dyDescent="0.2">
      <c r="A66" s="30" t="s">
        <v>59</v>
      </c>
      <c r="B66" s="49">
        <v>8</v>
      </c>
      <c r="C66" s="183" t="s">
        <v>70</v>
      </c>
      <c r="D66" s="166">
        <f t="shared" ca="1" si="12"/>
        <v>8015</v>
      </c>
      <c r="E66" s="112">
        <f t="shared" ca="1" si="12"/>
        <v>2.1</v>
      </c>
      <c r="F66" s="105">
        <f t="shared" ca="1" si="12"/>
        <v>7845</v>
      </c>
      <c r="G66" s="112">
        <f t="shared" ca="1" si="12"/>
        <v>9.4</v>
      </c>
      <c r="H66" s="112">
        <f t="shared" ca="1" si="10"/>
        <v>13</v>
      </c>
      <c r="I66" s="112">
        <f t="shared" ca="1" si="10"/>
        <v>62.8</v>
      </c>
      <c r="J66" s="112">
        <f t="shared" ca="1" si="10"/>
        <v>71.399999999999991</v>
      </c>
      <c r="K66" s="112">
        <f t="shared" ca="1" si="10"/>
        <v>77.600000000000009</v>
      </c>
      <c r="L66" s="106">
        <f t="shared" ca="1" si="13"/>
        <v>4690</v>
      </c>
      <c r="M66" s="34">
        <f t="shared" ca="1" si="13"/>
        <v>13000</v>
      </c>
      <c r="N66" s="34">
        <f t="shared" ca="1" si="11"/>
        <v>18500</v>
      </c>
      <c r="O66" s="35">
        <f t="shared" ca="1" si="11"/>
        <v>24000</v>
      </c>
      <c r="P66" s="44"/>
    </row>
    <row r="67" spans="1:16" s="5" customFormat="1" x14ac:dyDescent="0.2">
      <c r="A67" s="30" t="s">
        <v>59</v>
      </c>
      <c r="B67" s="49">
        <v>9</v>
      </c>
      <c r="C67" s="183" t="s">
        <v>73</v>
      </c>
      <c r="D67" s="166">
        <f t="shared" ca="1" si="12"/>
        <v>9635</v>
      </c>
      <c r="E67" s="112">
        <f t="shared" ca="1" si="12"/>
        <v>1.9</v>
      </c>
      <c r="F67" s="105">
        <f t="shared" ca="1" si="12"/>
        <v>9450</v>
      </c>
      <c r="G67" s="112">
        <f t="shared" ca="1" si="12"/>
        <v>8.4</v>
      </c>
      <c r="H67" s="112">
        <f t="shared" ca="1" si="10"/>
        <v>10.200000000000001</v>
      </c>
      <c r="I67" s="112">
        <f t="shared" ca="1" si="10"/>
        <v>60.699999999999996</v>
      </c>
      <c r="J67" s="112">
        <f t="shared" ca="1" si="10"/>
        <v>73.099999999999994</v>
      </c>
      <c r="K67" s="112">
        <f t="shared" ca="1" si="10"/>
        <v>81.400000000000006</v>
      </c>
      <c r="L67" s="106">
        <f t="shared" ca="1" si="13"/>
        <v>5465</v>
      </c>
      <c r="M67" s="34">
        <f t="shared" ca="1" si="13"/>
        <v>15000</v>
      </c>
      <c r="N67" s="34">
        <f t="shared" ca="1" si="11"/>
        <v>22500</v>
      </c>
      <c r="O67" s="35">
        <f t="shared" ca="1" si="11"/>
        <v>28000</v>
      </c>
      <c r="P67" s="44"/>
    </row>
    <row r="68" spans="1:16" s="5" customFormat="1" x14ac:dyDescent="0.2">
      <c r="A68" s="30" t="s">
        <v>59</v>
      </c>
      <c r="B68" s="49" t="s">
        <v>28</v>
      </c>
      <c r="C68" s="183" t="s">
        <v>75</v>
      </c>
      <c r="D68" s="166">
        <f t="shared" ca="1" si="12"/>
        <v>4400</v>
      </c>
      <c r="E68" s="112">
        <f t="shared" ca="1" si="12"/>
        <v>1.7000000000000002</v>
      </c>
      <c r="F68" s="105">
        <f t="shared" ca="1" si="12"/>
        <v>4325</v>
      </c>
      <c r="G68" s="112">
        <f t="shared" ca="1" si="12"/>
        <v>8.5</v>
      </c>
      <c r="H68" s="112">
        <f t="shared" ca="1" si="10"/>
        <v>9.4</v>
      </c>
      <c r="I68" s="112">
        <f t="shared" ca="1" si="10"/>
        <v>58.4</v>
      </c>
      <c r="J68" s="112">
        <f t="shared" ca="1" si="10"/>
        <v>71.599999999999994</v>
      </c>
      <c r="K68" s="112">
        <f t="shared" ca="1" si="10"/>
        <v>82.100000000000009</v>
      </c>
      <c r="L68" s="106">
        <f t="shared" ca="1" si="13"/>
        <v>2415</v>
      </c>
      <c r="M68" s="34">
        <f t="shared" ca="1" si="13"/>
        <v>15500</v>
      </c>
      <c r="N68" s="34">
        <f t="shared" ca="1" si="11"/>
        <v>21500</v>
      </c>
      <c r="O68" s="35">
        <f t="shared" ca="1" si="11"/>
        <v>28000</v>
      </c>
      <c r="P68" s="44"/>
    </row>
    <row r="69" spans="1:16" s="5" customFormat="1" x14ac:dyDescent="0.2">
      <c r="A69" s="30" t="s">
        <v>59</v>
      </c>
      <c r="B69" s="49" t="s">
        <v>29</v>
      </c>
      <c r="C69" s="183" t="s">
        <v>76</v>
      </c>
      <c r="D69" s="166">
        <f t="shared" ca="1" si="12"/>
        <v>6230</v>
      </c>
      <c r="E69" s="112">
        <f t="shared" ca="1" si="12"/>
        <v>1.4000000000000001</v>
      </c>
      <c r="F69" s="105">
        <f t="shared" ca="1" si="12"/>
        <v>6140</v>
      </c>
      <c r="G69" s="112">
        <f t="shared" ca="1" si="12"/>
        <v>7.9</v>
      </c>
      <c r="H69" s="112">
        <f t="shared" ca="1" si="10"/>
        <v>11.8</v>
      </c>
      <c r="I69" s="112">
        <f t="shared" ca="1" si="10"/>
        <v>52.900000000000006</v>
      </c>
      <c r="J69" s="112">
        <f t="shared" ca="1" si="10"/>
        <v>69.400000000000006</v>
      </c>
      <c r="K69" s="112">
        <f t="shared" ca="1" si="10"/>
        <v>80.300000000000011</v>
      </c>
      <c r="L69" s="106">
        <f t="shared" ca="1" si="13"/>
        <v>3085</v>
      </c>
      <c r="M69" s="34">
        <f t="shared" ca="1" si="13"/>
        <v>11500</v>
      </c>
      <c r="N69" s="34">
        <f t="shared" ca="1" si="11"/>
        <v>17000</v>
      </c>
      <c r="O69" s="35">
        <f t="shared" ca="1" si="11"/>
        <v>24000</v>
      </c>
      <c r="P69" s="44"/>
    </row>
    <row r="70" spans="1:16" s="5" customFormat="1" x14ac:dyDescent="0.2">
      <c r="A70" s="30" t="s">
        <v>59</v>
      </c>
      <c r="B70" s="49" t="s">
        <v>37</v>
      </c>
      <c r="C70" s="183" t="s">
        <v>77</v>
      </c>
      <c r="D70" s="166">
        <f t="shared" ca="1" si="12"/>
        <v>2705</v>
      </c>
      <c r="E70" s="112">
        <f t="shared" ca="1" si="12"/>
        <v>1.5</v>
      </c>
      <c r="F70" s="105">
        <f t="shared" ca="1" si="12"/>
        <v>2665</v>
      </c>
      <c r="G70" s="112">
        <f t="shared" ca="1" si="12"/>
        <v>7.9</v>
      </c>
      <c r="H70" s="112">
        <f t="shared" ca="1" si="10"/>
        <v>10.4</v>
      </c>
      <c r="I70" s="112">
        <f t="shared" ca="1" si="10"/>
        <v>59.3</v>
      </c>
      <c r="J70" s="112">
        <f t="shared" ca="1" si="10"/>
        <v>71.899999999999991</v>
      </c>
      <c r="K70" s="112">
        <f t="shared" ca="1" si="10"/>
        <v>81.7</v>
      </c>
      <c r="L70" s="106">
        <f t="shared" ca="1" si="13"/>
        <v>1520</v>
      </c>
      <c r="M70" s="34">
        <f t="shared" ca="1" si="13"/>
        <v>15500</v>
      </c>
      <c r="N70" s="34">
        <f t="shared" ca="1" si="11"/>
        <v>21500</v>
      </c>
      <c r="O70" s="35">
        <f t="shared" ca="1" si="11"/>
        <v>28500</v>
      </c>
      <c r="P70" s="44"/>
    </row>
    <row r="71" spans="1:16" s="5" customFormat="1" x14ac:dyDescent="0.2">
      <c r="A71" s="30" t="s">
        <v>59</v>
      </c>
      <c r="B71" s="49" t="s">
        <v>30</v>
      </c>
      <c r="C71" s="183" t="s">
        <v>78</v>
      </c>
      <c r="D71" s="166">
        <f t="shared" ca="1" si="12"/>
        <v>3925</v>
      </c>
      <c r="E71" s="112">
        <f t="shared" ca="1" si="12"/>
        <v>1.6</v>
      </c>
      <c r="F71" s="105">
        <f t="shared" ca="1" si="12"/>
        <v>3865</v>
      </c>
      <c r="G71" s="112">
        <f t="shared" ca="1" si="12"/>
        <v>9.9</v>
      </c>
      <c r="H71" s="112">
        <f t="shared" ca="1" si="10"/>
        <v>14.6</v>
      </c>
      <c r="I71" s="112">
        <f t="shared" ca="1" si="10"/>
        <v>47.300000000000004</v>
      </c>
      <c r="J71" s="112">
        <f t="shared" ca="1" si="10"/>
        <v>63.800000000000004</v>
      </c>
      <c r="K71" s="112">
        <f t="shared" ca="1" si="10"/>
        <v>75.400000000000006</v>
      </c>
      <c r="L71" s="106">
        <f t="shared" ca="1" si="13"/>
        <v>1715</v>
      </c>
      <c r="M71" s="34">
        <f t="shared" ca="1" si="13"/>
        <v>10500</v>
      </c>
      <c r="N71" s="34">
        <f t="shared" ca="1" si="11"/>
        <v>15500</v>
      </c>
      <c r="O71" s="35">
        <f t="shared" ca="1" si="11"/>
        <v>21500</v>
      </c>
      <c r="P71" s="44"/>
    </row>
    <row r="72" spans="1:16" s="5" customFormat="1" x14ac:dyDescent="0.2">
      <c r="A72" s="30" t="s">
        <v>59</v>
      </c>
      <c r="B72" s="49" t="s">
        <v>31</v>
      </c>
      <c r="C72" s="183" t="s">
        <v>79</v>
      </c>
      <c r="D72" s="166">
        <f t="shared" ca="1" si="12"/>
        <v>13710</v>
      </c>
      <c r="E72" s="112">
        <f t="shared" ca="1" si="12"/>
        <v>2.6</v>
      </c>
      <c r="F72" s="105">
        <f t="shared" ca="1" si="12"/>
        <v>13355</v>
      </c>
      <c r="G72" s="112">
        <f t="shared" ca="1" si="12"/>
        <v>9.3000000000000007</v>
      </c>
      <c r="H72" s="112">
        <f t="shared" ca="1" si="10"/>
        <v>12.5</v>
      </c>
      <c r="I72" s="112">
        <f t="shared" ca="1" si="10"/>
        <v>65.100000000000009</v>
      </c>
      <c r="J72" s="112">
        <f t="shared" ca="1" si="10"/>
        <v>73.3</v>
      </c>
      <c r="K72" s="112">
        <f t="shared" ca="1" si="10"/>
        <v>78.2</v>
      </c>
      <c r="L72" s="106">
        <f t="shared" ca="1" si="13"/>
        <v>8305</v>
      </c>
      <c r="M72" s="34">
        <f t="shared" ca="1" si="13"/>
        <v>12500</v>
      </c>
      <c r="N72" s="34">
        <f t="shared" ca="1" si="11"/>
        <v>17500</v>
      </c>
      <c r="O72" s="35">
        <f t="shared" ca="1" si="11"/>
        <v>23000</v>
      </c>
      <c r="P72" s="44"/>
    </row>
    <row r="73" spans="1:16" s="5" customFormat="1" x14ac:dyDescent="0.2">
      <c r="A73" s="30" t="s">
        <v>59</v>
      </c>
      <c r="B73" s="49" t="s">
        <v>32</v>
      </c>
      <c r="C73" s="183" t="s">
        <v>80</v>
      </c>
      <c r="D73" s="166">
        <f t="shared" ca="1" si="12"/>
        <v>3300</v>
      </c>
      <c r="E73" s="112">
        <f t="shared" ca="1" si="12"/>
        <v>1.5</v>
      </c>
      <c r="F73" s="105">
        <f t="shared" ca="1" si="12"/>
        <v>3250</v>
      </c>
      <c r="G73" s="112">
        <f t="shared" ca="1" si="12"/>
        <v>7.0000000000000009</v>
      </c>
      <c r="H73" s="112">
        <f t="shared" ca="1" si="10"/>
        <v>17.3</v>
      </c>
      <c r="I73" s="112">
        <f t="shared" ca="1" si="10"/>
        <v>65.400000000000006</v>
      </c>
      <c r="J73" s="112">
        <f t="shared" ca="1" si="10"/>
        <v>71.7</v>
      </c>
      <c r="K73" s="112">
        <f t="shared" ca="1" si="10"/>
        <v>75.7</v>
      </c>
      <c r="L73" s="106">
        <f t="shared" ca="1" si="13"/>
        <v>1990</v>
      </c>
      <c r="M73" s="34">
        <f t="shared" ca="1" si="13"/>
        <v>9500</v>
      </c>
      <c r="N73" s="34">
        <f t="shared" ca="1" si="11"/>
        <v>13500</v>
      </c>
      <c r="O73" s="35">
        <f t="shared" ca="1" si="11"/>
        <v>17500</v>
      </c>
      <c r="P73" s="44"/>
    </row>
    <row r="74" spans="1:16" s="5" customFormat="1" x14ac:dyDescent="0.2">
      <c r="A74" s="30" t="s">
        <v>59</v>
      </c>
      <c r="B74" s="49" t="s">
        <v>27</v>
      </c>
      <c r="C74" s="183" t="s">
        <v>81</v>
      </c>
      <c r="D74" s="166">
        <f t="shared" ca="1" si="12"/>
        <v>4560</v>
      </c>
      <c r="E74" s="112">
        <f t="shared" ca="1" si="12"/>
        <v>1.3</v>
      </c>
      <c r="F74" s="105">
        <f t="shared" ca="1" si="12"/>
        <v>4505</v>
      </c>
      <c r="G74" s="112">
        <f t="shared" ca="1" si="12"/>
        <v>11.700000000000001</v>
      </c>
      <c r="H74" s="112">
        <f t="shared" ca="1" si="10"/>
        <v>13.900000000000002</v>
      </c>
      <c r="I74" s="112">
        <f t="shared" ca="1" si="10"/>
        <v>46.1</v>
      </c>
      <c r="J74" s="112">
        <f t="shared" ca="1" si="10"/>
        <v>62.4</v>
      </c>
      <c r="K74" s="112">
        <f t="shared" ca="1" si="10"/>
        <v>74.5</v>
      </c>
      <c r="L74" s="106">
        <f t="shared" ca="1" si="13"/>
        <v>1930</v>
      </c>
      <c r="M74" s="34">
        <f t="shared" ca="1" si="13"/>
        <v>10000</v>
      </c>
      <c r="N74" s="34">
        <f t="shared" ca="1" si="11"/>
        <v>15500</v>
      </c>
      <c r="O74" s="35">
        <f t="shared" ca="1" si="11"/>
        <v>20000</v>
      </c>
      <c r="P74" s="44"/>
    </row>
    <row r="75" spans="1:16" s="5" customFormat="1" x14ac:dyDescent="0.2">
      <c r="A75" s="30" t="s">
        <v>59</v>
      </c>
      <c r="B75" s="49" t="s">
        <v>33</v>
      </c>
      <c r="C75" s="183" t="s">
        <v>82</v>
      </c>
      <c r="D75" s="166">
        <f t="shared" ca="1" si="12"/>
        <v>6025</v>
      </c>
      <c r="E75" s="112">
        <f t="shared" ca="1" si="12"/>
        <v>1.0999999999999999</v>
      </c>
      <c r="F75" s="105">
        <f t="shared" ca="1" si="12"/>
        <v>5960</v>
      </c>
      <c r="G75" s="112">
        <f t="shared" ca="1" si="12"/>
        <v>8.7999999999999989</v>
      </c>
      <c r="H75" s="112">
        <f t="shared" ca="1" si="12"/>
        <v>13.100000000000001</v>
      </c>
      <c r="I75" s="112">
        <f t="shared" ca="1" si="12"/>
        <v>44.7</v>
      </c>
      <c r="J75" s="112">
        <f t="shared" ca="1" si="12"/>
        <v>63.7</v>
      </c>
      <c r="K75" s="112">
        <f t="shared" ca="1" si="12"/>
        <v>78.100000000000009</v>
      </c>
      <c r="L75" s="106">
        <f t="shared" ca="1" si="13"/>
        <v>2490</v>
      </c>
      <c r="M75" s="34">
        <f t="shared" ca="1" si="13"/>
        <v>9500</v>
      </c>
      <c r="N75" s="34">
        <f t="shared" ca="1" si="13"/>
        <v>14500</v>
      </c>
      <c r="O75" s="35">
        <f t="shared" ca="1" si="13"/>
        <v>20500</v>
      </c>
      <c r="P75" s="44"/>
    </row>
    <row r="76" spans="1:16" s="5" customFormat="1" x14ac:dyDescent="0.2">
      <c r="A76" s="30" t="s">
        <v>59</v>
      </c>
      <c r="B76" s="49" t="s">
        <v>34</v>
      </c>
      <c r="C76" s="183" t="s">
        <v>83</v>
      </c>
      <c r="D76" s="166">
        <f t="shared" ca="1" si="12"/>
        <v>10680</v>
      </c>
      <c r="E76" s="112">
        <f t="shared" ca="1" si="12"/>
        <v>1.8000000000000003</v>
      </c>
      <c r="F76" s="105">
        <f t="shared" ca="1" si="12"/>
        <v>10490</v>
      </c>
      <c r="G76" s="112">
        <f t="shared" ca="1" si="12"/>
        <v>9.8000000000000007</v>
      </c>
      <c r="H76" s="112">
        <f t="shared" ca="1" si="12"/>
        <v>18.399999999999999</v>
      </c>
      <c r="I76" s="112">
        <f t="shared" ca="1" si="12"/>
        <v>58.199999999999996</v>
      </c>
      <c r="J76" s="112">
        <f t="shared" ca="1" si="12"/>
        <v>66.100000000000009</v>
      </c>
      <c r="K76" s="112">
        <f t="shared" ca="1" si="12"/>
        <v>71.8</v>
      </c>
      <c r="L76" s="106">
        <f t="shared" ca="1" si="13"/>
        <v>5620</v>
      </c>
      <c r="M76" s="34">
        <f t="shared" ca="1" si="13"/>
        <v>7000</v>
      </c>
      <c r="N76" s="34">
        <f t="shared" ca="1" si="13"/>
        <v>12000</v>
      </c>
      <c r="O76" s="35">
        <f t="shared" ca="1" si="13"/>
        <v>16500</v>
      </c>
      <c r="P76" s="44"/>
    </row>
    <row r="77" spans="1:16" s="5" customFormat="1" x14ac:dyDescent="0.2">
      <c r="A77" s="30" t="s">
        <v>59</v>
      </c>
      <c r="B77" s="49" t="s">
        <v>35</v>
      </c>
      <c r="C77" s="183" t="s">
        <v>84</v>
      </c>
      <c r="D77" s="166">
        <f t="shared" ca="1" si="12"/>
        <v>1540</v>
      </c>
      <c r="E77" s="112">
        <f t="shared" ca="1" si="12"/>
        <v>1.5</v>
      </c>
      <c r="F77" s="105">
        <f t="shared" ca="1" si="12"/>
        <v>1520</v>
      </c>
      <c r="G77" s="112">
        <f t="shared" ca="1" si="12"/>
        <v>5.9</v>
      </c>
      <c r="H77" s="112">
        <f t="shared" ca="1" si="12"/>
        <v>6.7</v>
      </c>
      <c r="I77" s="112">
        <f t="shared" ca="1" si="12"/>
        <v>63.800000000000004</v>
      </c>
      <c r="J77" s="112">
        <f t="shared" ca="1" si="12"/>
        <v>82.4</v>
      </c>
      <c r="K77" s="112">
        <f t="shared" ca="1" si="12"/>
        <v>87.4</v>
      </c>
      <c r="L77" s="106">
        <f t="shared" ca="1" si="13"/>
        <v>940</v>
      </c>
      <c r="M77" s="34">
        <f t="shared" ca="1" si="13"/>
        <v>13000</v>
      </c>
      <c r="N77" s="34">
        <f t="shared" ca="1" si="13"/>
        <v>19000</v>
      </c>
      <c r="O77" s="35">
        <f t="shared" ca="1" si="13"/>
        <v>22500</v>
      </c>
      <c r="P77" s="44"/>
    </row>
    <row r="78" spans="1:16" s="5" customFormat="1" x14ac:dyDescent="0.2">
      <c r="A78" s="193" t="s">
        <v>59</v>
      </c>
      <c r="B78" s="185" t="s">
        <v>36</v>
      </c>
      <c r="C78" s="186" t="s">
        <v>85</v>
      </c>
      <c r="D78" s="166">
        <f t="shared" ca="1" si="12"/>
        <v>1735</v>
      </c>
      <c r="E78" s="112">
        <f t="shared" ca="1" si="12"/>
        <v>2.6</v>
      </c>
      <c r="F78" s="105">
        <f t="shared" ca="1" si="12"/>
        <v>1690</v>
      </c>
      <c r="G78" s="112">
        <f t="shared" ca="1" si="12"/>
        <v>11.200000000000001</v>
      </c>
      <c r="H78" s="112">
        <f t="shared" ca="1" si="12"/>
        <v>6.1</v>
      </c>
      <c r="I78" s="112">
        <f t="shared" ca="1" si="12"/>
        <v>43.7</v>
      </c>
      <c r="J78" s="112">
        <f t="shared" ca="1" si="12"/>
        <v>70.7</v>
      </c>
      <c r="K78" s="137">
        <f t="shared" ca="1" si="12"/>
        <v>82.7</v>
      </c>
      <c r="L78" s="121">
        <f t="shared" ca="1" si="13"/>
        <v>685</v>
      </c>
      <c r="M78" s="34">
        <f t="shared" ca="1" si="13"/>
        <v>17000</v>
      </c>
      <c r="N78" s="34">
        <f t="shared" ca="1" si="13"/>
        <v>26500</v>
      </c>
      <c r="O78" s="35">
        <f t="shared" ca="1" si="13"/>
        <v>39500</v>
      </c>
      <c r="P78" s="44"/>
    </row>
    <row r="79" spans="1:16" s="5" customFormat="1" ht="0.75" customHeight="1" x14ac:dyDescent="0.2">
      <c r="P79" s="44"/>
    </row>
    <row r="80" spans="1:16" s="5" customFormat="1" x14ac:dyDescent="0.2">
      <c r="A80" s="18"/>
      <c r="B80" s="80"/>
      <c r="C80" s="80"/>
      <c r="D80" s="80"/>
      <c r="E80" s="147"/>
      <c r="F80" s="148"/>
      <c r="G80" s="147"/>
      <c r="H80" s="147"/>
      <c r="I80" s="147"/>
      <c r="J80" s="147"/>
      <c r="K80" s="147"/>
      <c r="L80" s="148"/>
      <c r="M80" s="149"/>
      <c r="N80" s="149"/>
      <c r="O80" s="150" t="s">
        <v>758</v>
      </c>
      <c r="P80" s="44"/>
    </row>
    <row r="81" spans="1:16" s="5" customFormat="1" x14ac:dyDescent="0.2">
      <c r="A81" s="4" t="s">
        <v>86</v>
      </c>
      <c r="B81" s="4"/>
      <c r="C81" s="4"/>
      <c r="D81" s="4"/>
      <c r="E81" s="114"/>
      <c r="F81" s="46"/>
      <c r="G81" s="114"/>
      <c r="H81" s="114"/>
      <c r="I81" s="114"/>
      <c r="J81" s="114"/>
      <c r="K81" s="114"/>
      <c r="L81" s="46"/>
      <c r="M81" s="50"/>
      <c r="N81" s="50"/>
      <c r="O81" s="51"/>
      <c r="P81" s="44"/>
    </row>
    <row r="82" spans="1:16" s="5" customFormat="1" x14ac:dyDescent="0.2">
      <c r="A82" s="4" t="s">
        <v>87</v>
      </c>
      <c r="B82" s="4"/>
      <c r="C82" s="4"/>
      <c r="D82" s="4"/>
      <c r="E82" s="114"/>
      <c r="F82" s="46"/>
      <c r="G82" s="114"/>
      <c r="H82" s="114"/>
      <c r="I82" s="114"/>
      <c r="J82" s="114"/>
      <c r="K82" s="114"/>
      <c r="L82" s="46"/>
      <c r="M82" s="50"/>
      <c r="N82" s="50"/>
      <c r="O82" s="51"/>
      <c r="P82" s="44"/>
    </row>
    <row r="83" spans="1:16" s="5" customFormat="1" x14ac:dyDescent="0.2">
      <c r="B83" s="4"/>
      <c r="C83" s="4" t="s">
        <v>54</v>
      </c>
      <c r="D83" s="4"/>
      <c r="E83" s="114"/>
      <c r="F83" s="46"/>
      <c r="G83" s="114"/>
      <c r="H83" s="114"/>
      <c r="I83" s="114"/>
      <c r="J83" s="114"/>
      <c r="K83" s="114"/>
      <c r="L83" s="46"/>
      <c r="M83" s="50"/>
      <c r="N83" s="50"/>
      <c r="O83" s="51"/>
      <c r="P83" s="44"/>
    </row>
    <row r="84" spans="1:16" s="5" customFormat="1" x14ac:dyDescent="0.2">
      <c r="A84" s="4" t="s">
        <v>801</v>
      </c>
      <c r="B84" s="4"/>
      <c r="C84" s="4"/>
      <c r="D84" s="4"/>
      <c r="E84" s="50"/>
      <c r="F84" s="46"/>
      <c r="G84" s="50"/>
      <c r="H84" s="50"/>
      <c r="I84" s="46"/>
      <c r="J84" s="46"/>
      <c r="K84" s="46"/>
      <c r="L84" s="46"/>
      <c r="M84" s="50"/>
      <c r="N84" s="50"/>
      <c r="O84" s="46"/>
      <c r="P84" s="44"/>
    </row>
    <row r="85" spans="1:16" s="5" customFormat="1" x14ac:dyDescent="0.2">
      <c r="A85" s="4" t="s">
        <v>777</v>
      </c>
      <c r="B85" s="4"/>
      <c r="C85" s="4"/>
      <c r="D85" s="4"/>
      <c r="E85" s="50"/>
      <c r="F85" s="46"/>
      <c r="G85" s="50"/>
      <c r="H85" s="50"/>
      <c r="I85" s="46"/>
      <c r="J85" s="46"/>
      <c r="K85" s="46"/>
      <c r="L85" s="46"/>
      <c r="M85" s="50"/>
      <c r="N85" s="50"/>
      <c r="O85" s="141"/>
      <c r="P85" s="44"/>
    </row>
    <row r="86" spans="1:16" s="5" customFormat="1" ht="16.5" customHeight="1" x14ac:dyDescent="0.2">
      <c r="A86" s="142" t="s">
        <v>799</v>
      </c>
      <c r="B86" s="4"/>
      <c r="C86" s="4"/>
      <c r="D86" s="4"/>
      <c r="E86" s="50"/>
      <c r="F86" s="46"/>
      <c r="G86" s="50"/>
      <c r="H86" s="50"/>
      <c r="I86" s="46"/>
      <c r="J86" s="46"/>
      <c r="K86" s="46"/>
      <c r="L86" s="46"/>
      <c r="M86" s="50"/>
      <c r="N86" s="50"/>
      <c r="O86" s="141"/>
      <c r="P86" s="44"/>
    </row>
    <row r="87" spans="1:16" s="5" customFormat="1" ht="24.75" customHeight="1" x14ac:dyDescent="0.2">
      <c r="A87" s="194" t="s">
        <v>768</v>
      </c>
      <c r="B87" s="194"/>
      <c r="C87" s="194"/>
      <c r="D87" s="194"/>
      <c r="E87" s="194"/>
      <c r="F87" s="194"/>
      <c r="G87" s="194"/>
      <c r="H87" s="194"/>
      <c r="I87" s="194"/>
      <c r="J87" s="194"/>
      <c r="K87" s="194"/>
      <c r="L87" s="194"/>
      <c r="M87" s="194"/>
      <c r="N87" s="194"/>
      <c r="O87" s="47"/>
      <c r="P87" s="44"/>
    </row>
    <row r="88" spans="1:16" s="5" customFormat="1" x14ac:dyDescent="0.2">
      <c r="A88" s="194" t="s">
        <v>769</v>
      </c>
      <c r="B88" s="194"/>
      <c r="C88" s="194"/>
      <c r="D88" s="194"/>
      <c r="E88" s="194"/>
      <c r="F88" s="194"/>
      <c r="G88" s="194"/>
      <c r="H88" s="194"/>
      <c r="I88" s="194"/>
      <c r="J88" s="194"/>
      <c r="K88" s="194"/>
      <c r="L88" s="194"/>
      <c r="M88" s="194"/>
      <c r="N88" s="194"/>
      <c r="O88" s="47"/>
      <c r="P88" s="44"/>
    </row>
    <row r="89" spans="1:16" s="5" customFormat="1" x14ac:dyDescent="0.2">
      <c r="A89" s="144" t="s">
        <v>787</v>
      </c>
      <c r="B89" s="144"/>
      <c r="C89" s="144"/>
      <c r="D89" s="143"/>
      <c r="E89" s="143"/>
      <c r="F89" s="143"/>
      <c r="G89" s="143"/>
      <c r="H89" s="143"/>
      <c r="I89" s="143"/>
      <c r="J89" s="143"/>
      <c r="K89" s="143"/>
      <c r="L89" s="143"/>
      <c r="M89" s="143"/>
      <c r="N89" s="143"/>
      <c r="O89" s="47"/>
      <c r="P89" s="44"/>
    </row>
    <row r="90" spans="1:16" s="5" customFormat="1" ht="14.25" customHeight="1" x14ac:dyDescent="0.2">
      <c r="A90" s="194" t="s">
        <v>791</v>
      </c>
      <c r="B90" s="194"/>
      <c r="C90" s="194"/>
      <c r="D90" s="194"/>
      <c r="E90" s="194"/>
      <c r="F90" s="194"/>
      <c r="G90" s="194"/>
      <c r="H90" s="194"/>
      <c r="I90" s="194"/>
      <c r="J90" s="194"/>
      <c r="K90" s="194"/>
      <c r="L90" s="194"/>
      <c r="M90" s="194"/>
      <c r="N90" s="194"/>
      <c r="O90" s="48"/>
      <c r="P90" s="44"/>
    </row>
    <row r="91" spans="1:16" s="5" customFormat="1" ht="14.25" customHeight="1" x14ac:dyDescent="0.2">
      <c r="A91" s="194" t="s">
        <v>770</v>
      </c>
      <c r="B91" s="194"/>
      <c r="C91" s="194"/>
      <c r="D91" s="194"/>
      <c r="E91" s="194"/>
      <c r="F91" s="194"/>
      <c r="G91" s="194"/>
      <c r="H91" s="194"/>
      <c r="I91" s="194"/>
      <c r="J91" s="194"/>
      <c r="K91" s="194"/>
      <c r="L91" s="194"/>
      <c r="M91" s="194"/>
      <c r="N91" s="194"/>
      <c r="O91" s="48"/>
      <c r="P91" s="44"/>
    </row>
    <row r="92" spans="1:16" s="5" customFormat="1" ht="35.25" customHeight="1" x14ac:dyDescent="0.2">
      <c r="A92" s="194" t="s">
        <v>779</v>
      </c>
      <c r="B92" s="194"/>
      <c r="C92" s="194"/>
      <c r="D92" s="194"/>
      <c r="E92" s="194"/>
      <c r="F92" s="194"/>
      <c r="G92" s="194"/>
      <c r="H92" s="194"/>
      <c r="I92" s="194"/>
      <c r="J92" s="194"/>
      <c r="K92" s="194"/>
      <c r="L92" s="194"/>
      <c r="M92" s="48"/>
      <c r="N92" s="48"/>
      <c r="P92" s="44"/>
    </row>
    <row r="93" spans="1:16" s="5" customFormat="1" x14ac:dyDescent="0.2">
      <c r="A93" s="194" t="s">
        <v>771</v>
      </c>
      <c r="B93" s="194"/>
      <c r="C93" s="194"/>
      <c r="D93" s="194"/>
      <c r="E93" s="194"/>
      <c r="F93" s="194"/>
      <c r="G93" s="194"/>
      <c r="H93" s="194"/>
      <c r="I93" s="194"/>
      <c r="J93" s="194"/>
      <c r="K93" s="194"/>
      <c r="L93" s="194"/>
      <c r="M93" s="48"/>
      <c r="N93" s="48"/>
      <c r="O93" s="48"/>
      <c r="P93" s="44"/>
    </row>
    <row r="94" spans="1:16" s="5" customFormat="1" x14ac:dyDescent="0.2">
      <c r="A94" s="144" t="s">
        <v>785</v>
      </c>
      <c r="B94" s="142"/>
      <c r="C94" s="142"/>
      <c r="D94" s="142"/>
      <c r="E94" s="142"/>
      <c r="F94" s="142"/>
      <c r="G94" s="142"/>
      <c r="H94" s="142"/>
      <c r="P94" s="44"/>
    </row>
    <row r="95" spans="1:16" s="5" customFormat="1" x14ac:dyDescent="0.2">
      <c r="A95" s="195" t="s">
        <v>778</v>
      </c>
      <c r="B95" s="195"/>
      <c r="C95" s="195"/>
      <c r="D95" s="195"/>
      <c r="E95" s="195"/>
      <c r="F95" s="195"/>
      <c r="G95" s="195"/>
      <c r="H95" s="195"/>
      <c r="I95" s="48"/>
      <c r="J95" s="48"/>
      <c r="K95" s="48"/>
      <c r="L95" s="48"/>
      <c r="M95" s="48"/>
      <c r="O95" s="50"/>
      <c r="P95" s="44"/>
    </row>
    <row r="96" spans="1:16" s="5" customFormat="1" x14ac:dyDescent="0.2">
      <c r="E96" s="116"/>
      <c r="G96" s="116"/>
      <c r="H96" s="116"/>
      <c r="I96" s="116"/>
      <c r="J96" s="116"/>
      <c r="K96" s="116"/>
      <c r="O96" s="50"/>
      <c r="P96" s="44"/>
    </row>
    <row r="97" spans="2:16" s="5" customFormat="1" x14ac:dyDescent="0.2">
      <c r="E97" s="116"/>
      <c r="G97" s="116"/>
      <c r="H97" s="116"/>
      <c r="I97" s="116"/>
      <c r="J97" s="116"/>
      <c r="K97" s="116"/>
      <c r="O97" s="50"/>
      <c r="P97" s="44"/>
    </row>
    <row r="98" spans="2:16" s="5" customFormat="1" x14ac:dyDescent="0.2">
      <c r="E98" s="116"/>
      <c r="G98" s="116"/>
      <c r="H98" s="116"/>
      <c r="I98" s="116"/>
      <c r="J98" s="116"/>
      <c r="K98" s="116"/>
      <c r="O98" s="50"/>
      <c r="P98" s="44"/>
    </row>
    <row r="99" spans="2:16" s="5" customFormat="1" x14ac:dyDescent="0.2">
      <c r="E99" s="116"/>
      <c r="G99" s="116"/>
      <c r="H99" s="116"/>
      <c r="I99" s="116"/>
      <c r="J99" s="116"/>
      <c r="K99" s="116"/>
      <c r="O99" s="44"/>
      <c r="P99" s="44"/>
    </row>
    <row r="100" spans="2:16" s="5" customFormat="1" x14ac:dyDescent="0.2">
      <c r="E100" s="116"/>
      <c r="G100" s="116"/>
      <c r="H100" s="116"/>
      <c r="I100" s="116"/>
      <c r="J100" s="116"/>
      <c r="K100" s="116"/>
      <c r="O100" s="44"/>
      <c r="P100" s="44"/>
    </row>
    <row r="101" spans="2:16" s="5" customFormat="1" x14ac:dyDescent="0.2">
      <c r="E101" s="116"/>
      <c r="G101" s="116"/>
      <c r="H101" s="116"/>
      <c r="I101" s="116"/>
      <c r="J101" s="116"/>
      <c r="K101" s="116"/>
      <c r="O101" s="44"/>
      <c r="P101" s="44"/>
    </row>
    <row r="102" spans="2:16" s="5" customFormat="1" x14ac:dyDescent="0.2">
      <c r="E102" s="116"/>
      <c r="G102" s="116"/>
      <c r="H102" s="116"/>
      <c r="I102" s="116"/>
      <c r="J102" s="116"/>
      <c r="K102" s="116"/>
      <c r="O102" s="44"/>
      <c r="P102" s="44"/>
    </row>
    <row r="103" spans="2:16" s="5" customFormat="1" x14ac:dyDescent="0.2">
      <c r="E103" s="116"/>
      <c r="G103" s="116"/>
      <c r="H103" s="116"/>
      <c r="I103" s="116"/>
      <c r="J103" s="116"/>
      <c r="K103" s="116"/>
      <c r="O103" s="44"/>
      <c r="P103" s="44"/>
    </row>
    <row r="104" spans="2:16" s="5" customFormat="1" x14ac:dyDescent="0.2">
      <c r="E104" s="116"/>
      <c r="G104" s="116"/>
      <c r="H104" s="116"/>
      <c r="I104" s="116"/>
      <c r="J104" s="116"/>
      <c r="K104" s="116"/>
      <c r="O104" s="44"/>
      <c r="P104" s="44"/>
    </row>
    <row r="105" spans="2:16" s="5" customFormat="1" x14ac:dyDescent="0.2">
      <c r="B105" s="3"/>
      <c r="C105" s="3"/>
      <c r="D105" s="3"/>
      <c r="E105" s="116"/>
      <c r="F105" s="52"/>
      <c r="G105" s="116"/>
      <c r="H105" s="116"/>
      <c r="I105" s="116"/>
      <c r="J105" s="116"/>
      <c r="K105" s="116"/>
      <c r="L105" s="52"/>
      <c r="M105" s="44"/>
      <c r="N105" s="44"/>
      <c r="O105" s="44"/>
      <c r="P105" s="44"/>
    </row>
    <row r="106" spans="2:16" s="5" customFormat="1" x14ac:dyDescent="0.2">
      <c r="B106" s="3"/>
      <c r="C106" s="3"/>
      <c r="D106" s="3"/>
      <c r="E106" s="116"/>
      <c r="F106" s="52"/>
      <c r="G106" s="116"/>
      <c r="H106" s="116"/>
      <c r="I106" s="116"/>
      <c r="J106" s="116"/>
      <c r="K106" s="116"/>
      <c r="L106" s="52"/>
      <c r="M106" s="44"/>
      <c r="N106" s="44"/>
      <c r="O106" s="44"/>
      <c r="P106" s="44"/>
    </row>
    <row r="107" spans="2:16" s="5" customFormat="1" x14ac:dyDescent="0.2">
      <c r="B107" s="3"/>
      <c r="C107" s="3"/>
      <c r="D107" s="3"/>
      <c r="E107" s="116"/>
      <c r="F107" s="52"/>
      <c r="G107" s="116"/>
      <c r="H107" s="116"/>
      <c r="I107" s="116"/>
      <c r="J107" s="116"/>
      <c r="K107" s="116"/>
      <c r="L107" s="52"/>
      <c r="M107" s="44"/>
      <c r="N107" s="44"/>
      <c r="O107" s="44"/>
      <c r="P107" s="44"/>
    </row>
    <row r="108" spans="2:16" s="5" customFormat="1" x14ac:dyDescent="0.2">
      <c r="B108" s="3"/>
      <c r="C108" s="3"/>
      <c r="D108" s="3"/>
      <c r="E108" s="116"/>
      <c r="F108" s="52"/>
      <c r="G108" s="116"/>
      <c r="H108" s="116"/>
      <c r="I108" s="116"/>
      <c r="J108" s="116"/>
      <c r="K108" s="116"/>
      <c r="L108" s="52"/>
      <c r="M108" s="44"/>
      <c r="N108" s="44"/>
      <c r="O108" s="44"/>
      <c r="P108" s="44"/>
    </row>
    <row r="109" spans="2:16" s="5" customFormat="1" x14ac:dyDescent="0.2">
      <c r="B109" s="3"/>
      <c r="C109" s="3"/>
      <c r="D109" s="3"/>
      <c r="E109" s="116"/>
      <c r="F109" s="52"/>
      <c r="G109" s="116"/>
      <c r="H109" s="116"/>
      <c r="I109" s="116"/>
      <c r="J109" s="116"/>
      <c r="K109" s="116"/>
      <c r="L109" s="52"/>
      <c r="M109" s="44"/>
      <c r="N109" s="44"/>
      <c r="O109" s="44"/>
      <c r="P109" s="44"/>
    </row>
    <row r="110" spans="2:16" s="5" customFormat="1" x14ac:dyDescent="0.2">
      <c r="B110" s="3"/>
      <c r="C110" s="3"/>
      <c r="D110" s="3"/>
      <c r="E110" s="116"/>
      <c r="F110" s="52"/>
      <c r="G110" s="116"/>
      <c r="H110" s="116"/>
      <c r="I110" s="116"/>
      <c r="J110" s="116"/>
      <c r="K110" s="116"/>
      <c r="L110" s="52"/>
      <c r="M110" s="44"/>
      <c r="N110" s="44"/>
      <c r="O110" s="44"/>
      <c r="P110" s="44"/>
    </row>
    <row r="111" spans="2:16" s="5" customFormat="1" x14ac:dyDescent="0.2">
      <c r="B111" s="3"/>
      <c r="C111" s="3"/>
      <c r="D111" s="3"/>
      <c r="E111" s="116"/>
      <c r="F111" s="52"/>
      <c r="G111" s="116"/>
      <c r="H111" s="116"/>
      <c r="I111" s="116"/>
      <c r="J111" s="116"/>
      <c r="K111" s="116"/>
      <c r="L111" s="52"/>
      <c r="M111" s="44"/>
      <c r="N111" s="44"/>
      <c r="O111" s="44"/>
      <c r="P111" s="44"/>
    </row>
    <row r="112" spans="2:16" s="5" customFormat="1" x14ac:dyDescent="0.2">
      <c r="B112" s="3"/>
      <c r="C112" s="3"/>
      <c r="D112" s="3"/>
      <c r="E112" s="116"/>
      <c r="F112" s="52"/>
      <c r="G112" s="116"/>
      <c r="H112" s="116"/>
      <c r="I112" s="116"/>
      <c r="J112" s="116"/>
      <c r="K112" s="116"/>
      <c r="L112" s="52"/>
      <c r="M112" s="44"/>
      <c r="N112" s="44"/>
      <c r="O112" s="44"/>
      <c r="P112" s="44"/>
    </row>
    <row r="113" spans="2:16" s="5" customFormat="1" x14ac:dyDescent="0.2">
      <c r="B113" s="3"/>
      <c r="C113" s="3"/>
      <c r="D113" s="3"/>
      <c r="E113" s="116"/>
      <c r="F113" s="52"/>
      <c r="G113" s="116"/>
      <c r="H113" s="116"/>
      <c r="I113" s="116"/>
      <c r="J113" s="116"/>
      <c r="K113" s="116"/>
      <c r="L113" s="52"/>
      <c r="M113" s="44"/>
      <c r="N113" s="44"/>
      <c r="O113" s="44"/>
      <c r="P113" s="44"/>
    </row>
    <row r="114" spans="2:16" s="5" customFormat="1" x14ac:dyDescent="0.2">
      <c r="B114" s="3"/>
      <c r="C114" s="3"/>
      <c r="D114" s="3"/>
      <c r="E114" s="116"/>
      <c r="F114" s="52"/>
      <c r="G114" s="116"/>
      <c r="H114" s="116"/>
      <c r="I114" s="116"/>
      <c r="J114" s="116"/>
      <c r="K114" s="116"/>
      <c r="L114" s="52"/>
      <c r="M114" s="44"/>
      <c r="N114" s="44"/>
      <c r="O114" s="44"/>
      <c r="P114" s="44"/>
    </row>
    <row r="115" spans="2:16" s="5" customFormat="1" x14ac:dyDescent="0.2">
      <c r="B115" s="3"/>
      <c r="C115" s="3"/>
      <c r="D115" s="3"/>
      <c r="E115" s="116"/>
      <c r="F115" s="52"/>
      <c r="G115" s="116"/>
      <c r="H115" s="116"/>
      <c r="I115" s="116"/>
      <c r="J115" s="116"/>
      <c r="K115" s="116"/>
      <c r="L115" s="52"/>
      <c r="M115" s="44"/>
      <c r="N115" s="44"/>
      <c r="O115" s="44"/>
      <c r="P115" s="44"/>
    </row>
    <row r="116" spans="2:16" s="5" customFormat="1" x14ac:dyDescent="0.2">
      <c r="B116" s="3"/>
      <c r="C116" s="3"/>
      <c r="D116" s="3"/>
      <c r="E116" s="116"/>
      <c r="F116" s="52"/>
      <c r="G116" s="116"/>
      <c r="H116" s="116"/>
      <c r="I116" s="116"/>
      <c r="J116" s="116"/>
      <c r="K116" s="116"/>
      <c r="L116" s="52"/>
      <c r="M116" s="44"/>
      <c r="N116" s="44"/>
      <c r="O116" s="44"/>
      <c r="P116" s="44"/>
    </row>
    <row r="117" spans="2:16" s="5" customFormat="1" x14ac:dyDescent="0.2">
      <c r="B117" s="3"/>
      <c r="C117" s="3"/>
      <c r="D117" s="3"/>
      <c r="E117" s="116"/>
      <c r="F117" s="52"/>
      <c r="G117" s="116"/>
      <c r="H117" s="116"/>
      <c r="I117" s="116"/>
      <c r="J117" s="116"/>
      <c r="K117" s="116"/>
      <c r="L117" s="52"/>
      <c r="M117" s="44"/>
      <c r="N117" s="44"/>
      <c r="O117" s="44"/>
      <c r="P117" s="44"/>
    </row>
    <row r="118" spans="2:16" s="5" customFormat="1" x14ac:dyDescent="0.2">
      <c r="B118" s="3"/>
      <c r="C118" s="3"/>
      <c r="D118" s="3"/>
      <c r="E118" s="116"/>
      <c r="F118" s="52"/>
      <c r="G118" s="116"/>
      <c r="H118" s="116"/>
      <c r="I118" s="116"/>
      <c r="J118" s="116"/>
      <c r="K118" s="116"/>
      <c r="L118" s="52"/>
      <c r="M118" s="44"/>
      <c r="N118" s="44"/>
      <c r="O118" s="44"/>
      <c r="P118" s="44"/>
    </row>
    <row r="119" spans="2:16" s="5" customFormat="1" x14ac:dyDescent="0.2">
      <c r="B119" s="3"/>
      <c r="C119" s="3"/>
      <c r="D119" s="3"/>
      <c r="E119" s="116"/>
      <c r="F119" s="52"/>
      <c r="G119" s="116"/>
      <c r="H119" s="116"/>
      <c r="I119" s="116"/>
      <c r="J119" s="116"/>
      <c r="K119" s="116"/>
      <c r="L119" s="52"/>
      <c r="M119" s="44"/>
      <c r="N119" s="44"/>
      <c r="O119" s="44"/>
      <c r="P119" s="44"/>
    </row>
    <row r="120" spans="2:16" s="5" customFormat="1" x14ac:dyDescent="0.2">
      <c r="B120" s="3"/>
      <c r="C120" s="3"/>
      <c r="D120" s="3"/>
      <c r="E120" s="116"/>
      <c r="F120" s="52"/>
      <c r="G120" s="116"/>
      <c r="H120" s="116"/>
      <c r="I120" s="116"/>
      <c r="J120" s="116"/>
      <c r="K120" s="116"/>
      <c r="L120" s="52"/>
      <c r="M120" s="44"/>
      <c r="N120" s="44"/>
      <c r="O120" s="44"/>
      <c r="P120" s="44"/>
    </row>
    <row r="121" spans="2:16" s="5" customFormat="1" x14ac:dyDescent="0.2">
      <c r="B121" s="3"/>
      <c r="C121" s="3"/>
      <c r="D121" s="3"/>
      <c r="E121" s="116"/>
      <c r="F121" s="52"/>
      <c r="G121" s="116"/>
      <c r="H121" s="116"/>
      <c r="I121" s="116"/>
      <c r="J121" s="116"/>
      <c r="K121" s="116"/>
      <c r="L121" s="52"/>
      <c r="M121" s="44"/>
      <c r="N121" s="44"/>
      <c r="O121" s="44"/>
      <c r="P121" s="44"/>
    </row>
    <row r="122" spans="2:16" s="5" customFormat="1" x14ac:dyDescent="0.2">
      <c r="B122" s="3"/>
      <c r="C122" s="3"/>
      <c r="D122" s="3"/>
      <c r="E122" s="116"/>
      <c r="F122" s="52"/>
      <c r="G122" s="116"/>
      <c r="H122" s="116"/>
      <c r="I122" s="116"/>
      <c r="J122" s="116"/>
      <c r="K122" s="116"/>
      <c r="L122" s="52"/>
      <c r="M122" s="44"/>
      <c r="N122" s="44"/>
      <c r="O122" s="44"/>
      <c r="P122" s="44"/>
    </row>
    <row r="123" spans="2:16" s="5" customFormat="1" x14ac:dyDescent="0.2">
      <c r="B123" s="3"/>
      <c r="C123" s="3"/>
      <c r="D123" s="3"/>
      <c r="E123" s="116"/>
      <c r="F123" s="52"/>
      <c r="G123" s="116"/>
      <c r="H123" s="116"/>
      <c r="I123" s="116"/>
      <c r="J123" s="116"/>
      <c r="K123" s="116"/>
      <c r="L123" s="52"/>
      <c r="M123" s="44"/>
      <c r="N123" s="44"/>
      <c r="O123" s="44"/>
      <c r="P123" s="44"/>
    </row>
    <row r="124" spans="2:16" s="5" customFormat="1" x14ac:dyDescent="0.2">
      <c r="B124" s="3"/>
      <c r="C124" s="3"/>
      <c r="D124" s="3"/>
      <c r="E124" s="116"/>
      <c r="F124" s="52"/>
      <c r="G124" s="116"/>
      <c r="H124" s="116"/>
      <c r="I124" s="116"/>
      <c r="J124" s="116"/>
      <c r="K124" s="116"/>
      <c r="L124" s="52"/>
      <c r="M124" s="44"/>
      <c r="N124" s="44"/>
      <c r="O124" s="44"/>
      <c r="P124" s="44"/>
    </row>
    <row r="125" spans="2:16" s="5" customFormat="1" x14ac:dyDescent="0.2">
      <c r="B125" s="3"/>
      <c r="C125" s="3"/>
      <c r="D125" s="3"/>
      <c r="E125" s="116"/>
      <c r="F125" s="52"/>
      <c r="G125" s="116"/>
      <c r="H125" s="116"/>
      <c r="I125" s="116"/>
      <c r="J125" s="116"/>
      <c r="K125" s="116"/>
      <c r="L125" s="52"/>
      <c r="M125" s="44"/>
      <c r="N125" s="44"/>
      <c r="O125" s="44"/>
      <c r="P125" s="44"/>
    </row>
    <row r="126" spans="2:16" s="5" customFormat="1" x14ac:dyDescent="0.2">
      <c r="B126" s="3"/>
      <c r="C126" s="3"/>
      <c r="D126" s="3"/>
      <c r="E126" s="116"/>
      <c r="F126" s="52"/>
      <c r="G126" s="116"/>
      <c r="H126" s="116"/>
      <c r="I126" s="116"/>
      <c r="J126" s="116"/>
      <c r="K126" s="116"/>
      <c r="L126" s="52"/>
      <c r="M126" s="44"/>
      <c r="N126" s="44"/>
      <c r="O126" s="44"/>
      <c r="P126" s="44"/>
    </row>
    <row r="127" spans="2:16" s="5" customFormat="1" x14ac:dyDescent="0.2">
      <c r="B127" s="3"/>
      <c r="C127" s="3"/>
      <c r="D127" s="3"/>
      <c r="E127" s="116"/>
      <c r="F127" s="52"/>
      <c r="G127" s="116"/>
      <c r="H127" s="116"/>
      <c r="I127" s="116"/>
      <c r="J127" s="116"/>
      <c r="K127" s="116"/>
      <c r="L127" s="52"/>
      <c r="M127" s="44"/>
      <c r="N127" s="44"/>
      <c r="O127" s="44"/>
      <c r="P127" s="44"/>
    </row>
    <row r="128" spans="2:16" s="5" customFormat="1" x14ac:dyDescent="0.2">
      <c r="B128" s="3"/>
      <c r="C128" s="3"/>
      <c r="D128" s="3"/>
      <c r="E128" s="116"/>
      <c r="F128" s="52"/>
      <c r="G128" s="116"/>
      <c r="H128" s="116"/>
      <c r="I128" s="116"/>
      <c r="J128" s="116"/>
      <c r="K128" s="116"/>
      <c r="L128" s="52"/>
      <c r="M128" s="44"/>
      <c r="N128" s="44"/>
      <c r="O128" s="44"/>
      <c r="P128" s="44"/>
    </row>
    <row r="129" spans="2:16" s="5" customFormat="1" x14ac:dyDescent="0.2">
      <c r="B129" s="3"/>
      <c r="C129" s="3"/>
      <c r="D129" s="3"/>
      <c r="E129" s="116"/>
      <c r="F129" s="52"/>
      <c r="G129" s="116"/>
      <c r="H129" s="116"/>
      <c r="I129" s="116"/>
      <c r="J129" s="116"/>
      <c r="K129" s="116"/>
      <c r="L129" s="52"/>
      <c r="M129" s="44"/>
      <c r="N129" s="44"/>
      <c r="O129" s="44"/>
      <c r="P129" s="44"/>
    </row>
    <row r="130" spans="2:16" s="5" customFormat="1" x14ac:dyDescent="0.2">
      <c r="B130" s="3"/>
      <c r="C130" s="3"/>
      <c r="D130" s="3"/>
      <c r="E130" s="116"/>
      <c r="F130" s="52"/>
      <c r="G130" s="116"/>
      <c r="H130" s="116"/>
      <c r="I130" s="116"/>
      <c r="J130" s="116"/>
      <c r="K130" s="116"/>
      <c r="L130" s="52"/>
      <c r="M130" s="44"/>
      <c r="N130" s="44"/>
      <c r="O130" s="44"/>
      <c r="P130" s="44"/>
    </row>
    <row r="131" spans="2:16" s="5" customFormat="1" x14ac:dyDescent="0.2">
      <c r="B131" s="3"/>
      <c r="C131" s="3"/>
      <c r="D131" s="3"/>
      <c r="E131" s="116"/>
      <c r="F131" s="52"/>
      <c r="G131" s="116"/>
      <c r="H131" s="116"/>
      <c r="I131" s="116"/>
      <c r="J131" s="116"/>
      <c r="K131" s="116"/>
      <c r="L131" s="52"/>
      <c r="M131" s="44"/>
      <c r="N131" s="44"/>
      <c r="O131" s="44"/>
      <c r="P131" s="44"/>
    </row>
    <row r="132" spans="2:16" s="5" customFormat="1" x14ac:dyDescent="0.2">
      <c r="B132" s="3"/>
      <c r="C132" s="3"/>
      <c r="D132" s="3"/>
      <c r="E132" s="116"/>
      <c r="F132" s="52"/>
      <c r="G132" s="116"/>
      <c r="H132" s="116"/>
      <c r="I132" s="116"/>
      <c r="J132" s="116"/>
      <c r="K132" s="116"/>
      <c r="L132" s="52"/>
      <c r="M132" s="44"/>
      <c r="N132" s="44"/>
      <c r="O132" s="44"/>
      <c r="P132" s="44"/>
    </row>
    <row r="133" spans="2:16" s="5" customFormat="1" x14ac:dyDescent="0.2">
      <c r="B133" s="3"/>
      <c r="C133" s="3"/>
      <c r="D133" s="3"/>
      <c r="E133" s="116"/>
      <c r="F133" s="52"/>
      <c r="G133" s="116"/>
      <c r="H133" s="116"/>
      <c r="I133" s="116"/>
      <c r="J133" s="116"/>
      <c r="K133" s="116"/>
      <c r="L133" s="52"/>
      <c r="M133" s="44"/>
      <c r="N133" s="44"/>
      <c r="O133" s="44"/>
      <c r="P133" s="44"/>
    </row>
    <row r="134" spans="2:16" s="5" customFormat="1" x14ac:dyDescent="0.2">
      <c r="B134" s="3"/>
      <c r="C134" s="3"/>
      <c r="D134" s="3"/>
      <c r="E134" s="116"/>
      <c r="F134" s="52"/>
      <c r="G134" s="116"/>
      <c r="H134" s="116"/>
      <c r="I134" s="116"/>
      <c r="J134" s="116"/>
      <c r="K134" s="116"/>
      <c r="L134" s="52"/>
      <c r="M134" s="44"/>
      <c r="N134" s="44"/>
      <c r="O134" s="44"/>
      <c r="P134" s="44"/>
    </row>
    <row r="135" spans="2:16" s="5" customFormat="1" x14ac:dyDescent="0.2">
      <c r="B135" s="3"/>
      <c r="C135" s="3"/>
      <c r="D135" s="3"/>
      <c r="E135" s="116"/>
      <c r="F135" s="52"/>
      <c r="G135" s="116"/>
      <c r="H135" s="116"/>
      <c r="I135" s="116"/>
      <c r="J135" s="116"/>
      <c r="K135" s="116"/>
      <c r="L135" s="52"/>
      <c r="M135" s="44"/>
      <c r="N135" s="44"/>
      <c r="O135" s="44"/>
      <c r="P135" s="44"/>
    </row>
    <row r="136" spans="2:16" s="5" customFormat="1" x14ac:dyDescent="0.2">
      <c r="B136" s="3"/>
      <c r="C136" s="3"/>
      <c r="D136" s="3"/>
      <c r="E136" s="116"/>
      <c r="F136" s="52"/>
      <c r="G136" s="116"/>
      <c r="H136" s="116"/>
      <c r="I136" s="116"/>
      <c r="J136" s="116"/>
      <c r="K136" s="116"/>
      <c r="L136" s="52"/>
      <c r="M136" s="44"/>
      <c r="N136" s="44"/>
      <c r="O136" s="44"/>
      <c r="P136" s="44"/>
    </row>
    <row r="137" spans="2:16" s="5" customFormat="1" x14ac:dyDescent="0.2">
      <c r="B137" s="3"/>
      <c r="C137" s="3"/>
      <c r="D137" s="3"/>
      <c r="E137" s="116"/>
      <c r="F137" s="52"/>
      <c r="G137" s="116"/>
      <c r="H137" s="116"/>
      <c r="I137" s="116"/>
      <c r="J137" s="116"/>
      <c r="K137" s="116"/>
      <c r="L137" s="52"/>
      <c r="M137" s="44"/>
      <c r="N137" s="44"/>
      <c r="O137" s="44"/>
      <c r="P137" s="44"/>
    </row>
    <row r="138" spans="2:16" s="5" customFormat="1" x14ac:dyDescent="0.2">
      <c r="B138" s="3"/>
      <c r="C138" s="3"/>
      <c r="D138" s="3"/>
      <c r="E138" s="116"/>
      <c r="F138" s="52"/>
      <c r="G138" s="116"/>
      <c r="H138" s="116"/>
      <c r="I138" s="116"/>
      <c r="J138" s="116"/>
      <c r="K138" s="116"/>
      <c r="L138" s="52"/>
      <c r="M138" s="44"/>
      <c r="N138" s="44"/>
      <c r="O138" s="44"/>
      <c r="P138" s="44"/>
    </row>
    <row r="139" spans="2:16" s="5" customFormat="1" x14ac:dyDescent="0.2">
      <c r="B139" s="3"/>
      <c r="C139" s="3"/>
      <c r="D139" s="3"/>
      <c r="E139" s="116"/>
      <c r="F139" s="52"/>
      <c r="G139" s="116"/>
      <c r="H139" s="116"/>
      <c r="I139" s="116"/>
      <c r="J139" s="116"/>
      <c r="K139" s="116"/>
      <c r="L139" s="52"/>
      <c r="M139" s="44"/>
      <c r="N139" s="44"/>
      <c r="O139" s="44"/>
      <c r="P139" s="44"/>
    </row>
    <row r="140" spans="2:16" s="5" customFormat="1" x14ac:dyDescent="0.2">
      <c r="B140" s="3"/>
      <c r="C140" s="3"/>
      <c r="D140" s="3"/>
      <c r="E140" s="116"/>
      <c r="F140" s="52"/>
      <c r="G140" s="116"/>
      <c r="H140" s="116"/>
      <c r="I140" s="116"/>
      <c r="J140" s="116"/>
      <c r="K140" s="116"/>
      <c r="L140" s="52"/>
      <c r="M140" s="44"/>
      <c r="N140" s="44"/>
      <c r="O140" s="44"/>
      <c r="P140" s="44"/>
    </row>
    <row r="141" spans="2:16" s="5" customFormat="1" x14ac:dyDescent="0.2">
      <c r="B141" s="3"/>
      <c r="C141" s="3"/>
      <c r="D141" s="3"/>
      <c r="E141" s="116"/>
      <c r="F141" s="52"/>
      <c r="G141" s="116"/>
      <c r="H141" s="116"/>
      <c r="I141" s="116"/>
      <c r="J141" s="116"/>
      <c r="K141" s="116"/>
      <c r="L141" s="52"/>
      <c r="M141" s="44"/>
      <c r="N141" s="44"/>
      <c r="O141" s="44"/>
      <c r="P141" s="44"/>
    </row>
    <row r="142" spans="2:16" s="5" customFormat="1" x14ac:dyDescent="0.2">
      <c r="B142" s="3"/>
      <c r="C142" s="3"/>
      <c r="D142" s="3"/>
      <c r="E142" s="116"/>
      <c r="F142" s="52"/>
      <c r="G142" s="116"/>
      <c r="H142" s="116"/>
      <c r="I142" s="116"/>
      <c r="J142" s="116"/>
      <c r="K142" s="116"/>
      <c r="L142" s="52"/>
      <c r="M142" s="44"/>
      <c r="N142" s="44"/>
      <c r="O142" s="44"/>
      <c r="P142" s="44"/>
    </row>
    <row r="143" spans="2:16" s="5" customFormat="1" x14ac:dyDescent="0.2">
      <c r="B143" s="3"/>
      <c r="C143" s="3"/>
      <c r="D143" s="3"/>
      <c r="E143" s="116"/>
      <c r="F143" s="52"/>
      <c r="G143" s="116"/>
      <c r="H143" s="116"/>
      <c r="I143" s="116"/>
      <c r="J143" s="116"/>
      <c r="K143" s="116"/>
      <c r="L143" s="52"/>
      <c r="M143" s="44"/>
      <c r="N143" s="44"/>
      <c r="O143" s="44"/>
      <c r="P143" s="44"/>
    </row>
    <row r="144" spans="2:16" s="5" customFormat="1" x14ac:dyDescent="0.2">
      <c r="B144" s="3"/>
      <c r="C144" s="3"/>
      <c r="D144" s="3"/>
      <c r="E144" s="116"/>
      <c r="F144" s="52"/>
      <c r="G144" s="116"/>
      <c r="H144" s="116"/>
      <c r="I144" s="116"/>
      <c r="J144" s="116"/>
      <c r="K144" s="116"/>
      <c r="L144" s="52"/>
      <c r="M144" s="44"/>
      <c r="N144" s="44"/>
      <c r="O144" s="44"/>
      <c r="P144" s="44"/>
    </row>
    <row r="145" spans="2:16" s="5" customFormat="1" x14ac:dyDescent="0.2">
      <c r="B145" s="3"/>
      <c r="C145" s="3"/>
      <c r="D145" s="3"/>
      <c r="E145" s="116"/>
      <c r="F145" s="52"/>
      <c r="G145" s="116"/>
      <c r="H145" s="116"/>
      <c r="I145" s="116"/>
      <c r="J145" s="116"/>
      <c r="K145" s="116"/>
      <c r="L145" s="52"/>
      <c r="M145" s="44"/>
      <c r="N145" s="44"/>
      <c r="O145" s="44"/>
      <c r="P145" s="44"/>
    </row>
    <row r="146" spans="2:16" s="5" customFormat="1" x14ac:dyDescent="0.2">
      <c r="B146" s="3"/>
      <c r="C146" s="3"/>
      <c r="D146" s="3"/>
      <c r="E146" s="116"/>
      <c r="F146" s="52"/>
      <c r="G146" s="116"/>
      <c r="H146" s="116"/>
      <c r="I146" s="116"/>
      <c r="J146" s="116"/>
      <c r="K146" s="116"/>
      <c r="L146" s="52"/>
      <c r="M146" s="44"/>
      <c r="N146" s="44"/>
      <c r="O146" s="44"/>
      <c r="P146" s="44"/>
    </row>
    <row r="147" spans="2:16" s="5" customFormat="1" x14ac:dyDescent="0.2">
      <c r="B147" s="3"/>
      <c r="C147" s="3"/>
      <c r="D147" s="3"/>
      <c r="E147" s="116"/>
      <c r="F147" s="52"/>
      <c r="G147" s="116"/>
      <c r="H147" s="116"/>
      <c r="I147" s="116"/>
      <c r="J147" s="116"/>
      <c r="K147" s="116"/>
      <c r="L147" s="52"/>
      <c r="M147" s="44"/>
      <c r="N147" s="44"/>
      <c r="O147" s="44"/>
      <c r="P147" s="44"/>
    </row>
    <row r="148" spans="2:16" s="5" customFormat="1" x14ac:dyDescent="0.2">
      <c r="B148" s="3"/>
      <c r="C148" s="3"/>
      <c r="D148" s="3"/>
      <c r="E148" s="116"/>
      <c r="F148" s="52"/>
      <c r="G148" s="116"/>
      <c r="H148" s="116"/>
      <c r="I148" s="116"/>
      <c r="J148" s="116"/>
      <c r="K148" s="116"/>
      <c r="L148" s="52"/>
      <c r="M148" s="44"/>
      <c r="N148" s="44"/>
      <c r="O148" s="44"/>
      <c r="P148" s="44"/>
    </row>
    <row r="149" spans="2:16" s="5" customFormat="1" x14ac:dyDescent="0.2">
      <c r="B149" s="3"/>
      <c r="C149" s="3"/>
      <c r="D149" s="3"/>
      <c r="E149" s="116"/>
      <c r="F149" s="52"/>
      <c r="G149" s="116"/>
      <c r="H149" s="116"/>
      <c r="I149" s="116"/>
      <c r="J149" s="116"/>
      <c r="K149" s="116"/>
      <c r="L149" s="52"/>
      <c r="M149" s="44"/>
      <c r="N149" s="44"/>
      <c r="O149" s="44"/>
      <c r="P149" s="44"/>
    </row>
    <row r="150" spans="2:16" s="5" customFormat="1" x14ac:dyDescent="0.2">
      <c r="B150" s="3"/>
      <c r="C150" s="3"/>
      <c r="D150" s="3"/>
      <c r="E150" s="116"/>
      <c r="F150" s="52"/>
      <c r="G150" s="116"/>
      <c r="H150" s="116"/>
      <c r="I150" s="116"/>
      <c r="J150" s="116"/>
      <c r="K150" s="116"/>
      <c r="L150" s="52"/>
      <c r="M150" s="44"/>
      <c r="N150" s="44"/>
      <c r="O150" s="44"/>
      <c r="P150" s="44"/>
    </row>
    <row r="151" spans="2:16" s="5" customFormat="1" x14ac:dyDescent="0.2">
      <c r="B151" s="3"/>
      <c r="C151" s="3"/>
      <c r="D151" s="3"/>
      <c r="E151" s="116"/>
      <c r="F151" s="52"/>
      <c r="G151" s="116"/>
      <c r="H151" s="116"/>
      <c r="I151" s="116"/>
      <c r="J151" s="116"/>
      <c r="K151" s="116"/>
      <c r="L151" s="52"/>
      <c r="M151" s="44"/>
      <c r="N151" s="44"/>
      <c r="O151" s="44"/>
      <c r="P151" s="44"/>
    </row>
    <row r="152" spans="2:16" s="5" customFormat="1" x14ac:dyDescent="0.2">
      <c r="B152" s="3"/>
      <c r="C152" s="3"/>
      <c r="D152" s="3"/>
      <c r="E152" s="116"/>
      <c r="F152" s="52"/>
      <c r="G152" s="116"/>
      <c r="H152" s="116"/>
      <c r="I152" s="116"/>
      <c r="J152" s="116"/>
      <c r="K152" s="116"/>
      <c r="L152" s="52"/>
      <c r="M152" s="44"/>
      <c r="N152" s="44"/>
      <c r="O152" s="44"/>
      <c r="P152" s="44"/>
    </row>
    <row r="153" spans="2:16" s="5" customFormat="1" x14ac:dyDescent="0.2">
      <c r="B153" s="3"/>
      <c r="C153" s="3"/>
      <c r="D153" s="3"/>
      <c r="E153" s="116"/>
      <c r="F153" s="52"/>
      <c r="G153" s="116"/>
      <c r="H153" s="116"/>
      <c r="I153" s="116"/>
      <c r="J153" s="116"/>
      <c r="K153" s="116"/>
      <c r="L153" s="52"/>
      <c r="M153" s="44"/>
      <c r="N153" s="44"/>
      <c r="O153" s="44"/>
      <c r="P153" s="44"/>
    </row>
    <row r="154" spans="2:16" s="5" customFormat="1" x14ac:dyDescent="0.2">
      <c r="B154" s="3"/>
      <c r="C154" s="3"/>
      <c r="D154" s="3"/>
      <c r="E154" s="116"/>
      <c r="F154" s="52"/>
      <c r="G154" s="116"/>
      <c r="H154" s="116"/>
      <c r="I154" s="116"/>
      <c r="J154" s="116"/>
      <c r="K154" s="116"/>
      <c r="L154" s="52"/>
      <c r="M154" s="44"/>
      <c r="N154" s="44"/>
      <c r="O154" s="44"/>
      <c r="P154" s="44"/>
    </row>
    <row r="155" spans="2:16" s="5" customFormat="1" x14ac:dyDescent="0.2">
      <c r="B155" s="3"/>
      <c r="C155" s="3"/>
      <c r="D155" s="3"/>
      <c r="E155" s="116"/>
      <c r="F155" s="52"/>
      <c r="G155" s="116"/>
      <c r="H155" s="116"/>
      <c r="I155" s="116"/>
      <c r="J155" s="116"/>
      <c r="K155" s="116"/>
      <c r="L155" s="52"/>
      <c r="M155" s="44"/>
      <c r="N155" s="44"/>
      <c r="O155" s="44"/>
      <c r="P155" s="44"/>
    </row>
    <row r="156" spans="2:16" s="5" customFormat="1" x14ac:dyDescent="0.2">
      <c r="B156" s="3"/>
      <c r="C156" s="3"/>
      <c r="D156" s="3"/>
      <c r="E156" s="116"/>
      <c r="F156" s="52"/>
      <c r="G156" s="116"/>
      <c r="H156" s="116"/>
      <c r="I156" s="116"/>
      <c r="J156" s="116"/>
      <c r="K156" s="116"/>
      <c r="L156" s="52"/>
      <c r="M156" s="44"/>
      <c r="N156" s="44"/>
      <c r="O156" s="44"/>
      <c r="P156" s="44"/>
    </row>
    <row r="157" spans="2:16" s="5" customFormat="1" x14ac:dyDescent="0.2">
      <c r="B157" s="3"/>
      <c r="C157" s="3"/>
      <c r="D157" s="3"/>
      <c r="E157" s="116"/>
      <c r="F157" s="52"/>
      <c r="G157" s="116"/>
      <c r="H157" s="116"/>
      <c r="I157" s="116"/>
      <c r="J157" s="116"/>
      <c r="K157" s="116"/>
      <c r="L157" s="52"/>
      <c r="M157" s="44"/>
      <c r="N157" s="44"/>
      <c r="O157" s="44"/>
      <c r="P157" s="44"/>
    </row>
    <row r="158" spans="2:16" s="5" customFormat="1" x14ac:dyDescent="0.2">
      <c r="B158" s="3"/>
      <c r="C158" s="3"/>
      <c r="D158" s="3"/>
      <c r="E158" s="116"/>
      <c r="F158" s="52"/>
      <c r="G158" s="116"/>
      <c r="H158" s="116"/>
      <c r="I158" s="116"/>
      <c r="J158" s="116"/>
      <c r="K158" s="116"/>
      <c r="L158" s="52"/>
      <c r="M158" s="44"/>
      <c r="N158" s="44"/>
      <c r="O158" s="44"/>
      <c r="P158" s="44"/>
    </row>
    <row r="159" spans="2:16" s="5" customFormat="1" x14ac:dyDescent="0.2">
      <c r="B159" s="3"/>
      <c r="C159" s="3"/>
      <c r="D159" s="3"/>
      <c r="E159" s="116"/>
      <c r="F159" s="52"/>
      <c r="G159" s="116"/>
      <c r="H159" s="116"/>
      <c r="I159" s="116"/>
      <c r="J159" s="116"/>
      <c r="K159" s="116"/>
      <c r="L159" s="52"/>
      <c r="M159" s="44"/>
      <c r="N159" s="44"/>
      <c r="O159" s="44"/>
      <c r="P159" s="44"/>
    </row>
    <row r="160" spans="2:16" s="5" customFormat="1" x14ac:dyDescent="0.2">
      <c r="B160" s="3"/>
      <c r="C160" s="3"/>
      <c r="D160" s="3"/>
      <c r="E160" s="116"/>
      <c r="F160" s="52"/>
      <c r="G160" s="116"/>
      <c r="H160" s="116"/>
      <c r="I160" s="116"/>
      <c r="J160" s="116"/>
      <c r="K160" s="116"/>
      <c r="L160" s="52"/>
      <c r="M160" s="44"/>
      <c r="N160" s="44"/>
      <c r="O160" s="44"/>
      <c r="P160" s="44"/>
    </row>
    <row r="161" spans="2:16" s="5" customFormat="1" x14ac:dyDescent="0.2">
      <c r="B161" s="3"/>
      <c r="C161" s="3"/>
      <c r="D161" s="3"/>
      <c r="E161" s="116"/>
      <c r="F161" s="52"/>
      <c r="G161" s="116"/>
      <c r="H161" s="116"/>
      <c r="I161" s="116"/>
      <c r="J161" s="116"/>
      <c r="K161" s="116"/>
      <c r="L161" s="52"/>
      <c r="M161" s="44"/>
      <c r="N161" s="44"/>
      <c r="O161" s="44"/>
      <c r="P161" s="44"/>
    </row>
    <row r="162" spans="2:16" s="5" customFormat="1" x14ac:dyDescent="0.2">
      <c r="B162" s="3"/>
      <c r="C162" s="3"/>
      <c r="D162" s="3"/>
      <c r="E162" s="116"/>
      <c r="F162" s="52"/>
      <c r="G162" s="116"/>
      <c r="H162" s="116"/>
      <c r="I162" s="116"/>
      <c r="J162" s="116"/>
      <c r="K162" s="116"/>
      <c r="L162" s="52"/>
      <c r="M162" s="44"/>
      <c r="N162" s="44"/>
      <c r="O162" s="44"/>
      <c r="P162" s="44"/>
    </row>
    <row r="163" spans="2:16" s="5" customFormat="1" x14ac:dyDescent="0.2">
      <c r="B163" s="3"/>
      <c r="C163" s="3"/>
      <c r="D163" s="3"/>
      <c r="E163" s="116"/>
      <c r="F163" s="52"/>
      <c r="G163" s="116"/>
      <c r="H163" s="116"/>
      <c r="I163" s="116"/>
      <c r="J163" s="116"/>
      <c r="K163" s="116"/>
      <c r="L163" s="52"/>
      <c r="M163" s="44"/>
      <c r="N163" s="44"/>
      <c r="O163" s="44"/>
      <c r="P163" s="44"/>
    </row>
    <row r="164" spans="2:16" s="5" customFormat="1" x14ac:dyDescent="0.2">
      <c r="B164" s="3"/>
      <c r="C164" s="3"/>
      <c r="D164" s="3"/>
      <c r="E164" s="116"/>
      <c r="F164" s="52"/>
      <c r="G164" s="116"/>
      <c r="H164" s="116"/>
      <c r="I164" s="116"/>
      <c r="J164" s="116"/>
      <c r="K164" s="116"/>
      <c r="L164" s="52"/>
      <c r="M164" s="44"/>
      <c r="N164" s="44"/>
      <c r="O164" s="44"/>
      <c r="P164" s="44"/>
    </row>
    <row r="165" spans="2:16" s="5" customFormat="1" x14ac:dyDescent="0.2">
      <c r="B165" s="3"/>
      <c r="C165" s="3"/>
      <c r="D165" s="3"/>
      <c r="E165" s="116"/>
      <c r="F165" s="52"/>
      <c r="G165" s="116"/>
      <c r="H165" s="116"/>
      <c r="I165" s="116"/>
      <c r="J165" s="116"/>
      <c r="K165" s="116"/>
      <c r="L165" s="52"/>
      <c r="M165" s="44"/>
      <c r="N165" s="44"/>
      <c r="O165" s="44"/>
      <c r="P165" s="44"/>
    </row>
    <row r="166" spans="2:16" s="5" customFormat="1" x14ac:dyDescent="0.2">
      <c r="B166" s="3"/>
      <c r="C166" s="3"/>
      <c r="D166" s="3"/>
      <c r="E166" s="116"/>
      <c r="F166" s="52"/>
      <c r="G166" s="116"/>
      <c r="H166" s="116"/>
      <c r="I166" s="116"/>
      <c r="J166" s="116"/>
      <c r="K166" s="116"/>
      <c r="L166" s="52"/>
      <c r="M166" s="44"/>
      <c r="N166" s="44"/>
      <c r="O166" s="44"/>
      <c r="P166" s="44"/>
    </row>
    <row r="167" spans="2:16" s="5" customFormat="1" x14ac:dyDescent="0.2">
      <c r="B167" s="3"/>
      <c r="C167" s="3"/>
      <c r="D167" s="3"/>
      <c r="E167" s="116"/>
      <c r="F167" s="52"/>
      <c r="G167" s="116"/>
      <c r="H167" s="116"/>
      <c r="I167" s="116"/>
      <c r="J167" s="116"/>
      <c r="K167" s="116"/>
      <c r="L167" s="52"/>
      <c r="M167" s="44"/>
      <c r="N167" s="44"/>
      <c r="O167" s="44"/>
      <c r="P167" s="44"/>
    </row>
    <row r="168" spans="2:16" s="5" customFormat="1" x14ac:dyDescent="0.2">
      <c r="B168" s="3"/>
      <c r="C168" s="3"/>
      <c r="D168" s="3"/>
      <c r="E168" s="116"/>
      <c r="F168" s="52"/>
      <c r="G168" s="116"/>
      <c r="H168" s="116"/>
      <c r="I168" s="116"/>
      <c r="J168" s="116"/>
      <c r="K168" s="116"/>
      <c r="L168" s="52"/>
      <c r="M168" s="44"/>
      <c r="N168" s="44"/>
      <c r="O168" s="44"/>
      <c r="P168" s="44"/>
    </row>
    <row r="169" spans="2:16" s="5" customFormat="1" x14ac:dyDescent="0.2">
      <c r="B169" s="3"/>
      <c r="C169" s="3"/>
      <c r="D169" s="3"/>
      <c r="E169" s="116"/>
      <c r="F169" s="52"/>
      <c r="G169" s="116"/>
      <c r="H169" s="116"/>
      <c r="I169" s="116"/>
      <c r="J169" s="116"/>
      <c r="K169" s="116"/>
      <c r="L169" s="52"/>
      <c r="M169" s="44"/>
      <c r="N169" s="44"/>
      <c r="O169" s="44"/>
      <c r="P169" s="44"/>
    </row>
    <row r="170" spans="2:16" s="5" customFormat="1" x14ac:dyDescent="0.2">
      <c r="B170" s="3"/>
      <c r="C170" s="3"/>
      <c r="D170" s="3"/>
      <c r="E170" s="116"/>
      <c r="F170" s="52"/>
      <c r="G170" s="116"/>
      <c r="H170" s="116"/>
      <c r="I170" s="116"/>
      <c r="J170" s="116"/>
      <c r="K170" s="116"/>
      <c r="L170" s="52"/>
      <c r="M170" s="44"/>
      <c r="N170" s="44"/>
      <c r="O170" s="44"/>
      <c r="P170" s="44"/>
    </row>
    <row r="171" spans="2:16" s="5" customFormat="1" x14ac:dyDescent="0.2">
      <c r="B171" s="3"/>
      <c r="C171" s="3"/>
      <c r="D171" s="3"/>
      <c r="E171" s="116"/>
      <c r="F171" s="52"/>
      <c r="G171" s="116"/>
      <c r="H171" s="116"/>
      <c r="I171" s="116"/>
      <c r="J171" s="116"/>
      <c r="K171" s="116"/>
      <c r="L171" s="52"/>
      <c r="M171" s="44"/>
      <c r="N171" s="44"/>
      <c r="O171" s="44"/>
      <c r="P171" s="44"/>
    </row>
    <row r="172" spans="2:16" s="5" customFormat="1" x14ac:dyDescent="0.2">
      <c r="B172" s="3"/>
      <c r="C172" s="3"/>
      <c r="D172" s="3"/>
      <c r="E172" s="116"/>
      <c r="F172" s="52"/>
      <c r="G172" s="116"/>
      <c r="H172" s="116"/>
      <c r="I172" s="116"/>
      <c r="J172" s="116"/>
      <c r="K172" s="116"/>
      <c r="L172" s="52"/>
      <c r="M172" s="44"/>
      <c r="N172" s="44"/>
      <c r="O172" s="44"/>
      <c r="P172" s="44"/>
    </row>
    <row r="173" spans="2:16" s="5" customFormat="1" x14ac:dyDescent="0.2">
      <c r="B173" s="3"/>
      <c r="C173" s="3"/>
      <c r="D173" s="3"/>
      <c r="E173" s="116"/>
      <c r="F173" s="52"/>
      <c r="G173" s="116"/>
      <c r="H173" s="116"/>
      <c r="I173" s="116"/>
      <c r="J173" s="116"/>
      <c r="K173" s="116"/>
      <c r="L173" s="52"/>
      <c r="M173" s="44"/>
      <c r="N173" s="44"/>
      <c r="O173" s="44"/>
      <c r="P173" s="44"/>
    </row>
    <row r="174" spans="2:16" s="5" customFormat="1" x14ac:dyDescent="0.2">
      <c r="B174" s="3"/>
      <c r="C174" s="3"/>
      <c r="D174" s="3"/>
      <c r="E174" s="116"/>
      <c r="F174" s="52"/>
      <c r="G174" s="116"/>
      <c r="H174" s="116"/>
      <c r="I174" s="116"/>
      <c r="J174" s="116"/>
      <c r="K174" s="116"/>
      <c r="L174" s="52"/>
      <c r="M174" s="44"/>
      <c r="N174" s="44"/>
      <c r="O174" s="44"/>
      <c r="P174" s="44"/>
    </row>
    <row r="175" spans="2:16" s="5" customFormat="1" x14ac:dyDescent="0.2">
      <c r="B175" s="3"/>
      <c r="C175" s="3"/>
      <c r="D175" s="3"/>
      <c r="E175" s="116"/>
      <c r="F175" s="52"/>
      <c r="G175" s="116"/>
      <c r="H175" s="116"/>
      <c r="I175" s="116"/>
      <c r="J175" s="116"/>
      <c r="K175" s="116"/>
      <c r="L175" s="52"/>
      <c r="M175" s="44"/>
      <c r="N175" s="44"/>
      <c r="O175" s="44"/>
      <c r="P175" s="44"/>
    </row>
    <row r="176" spans="2:16" s="5" customFormat="1" x14ac:dyDescent="0.2">
      <c r="B176" s="3"/>
      <c r="C176" s="3"/>
      <c r="D176" s="3"/>
      <c r="E176" s="116"/>
      <c r="F176" s="52"/>
      <c r="G176" s="116"/>
      <c r="H176" s="116"/>
      <c r="I176" s="116"/>
      <c r="J176" s="116"/>
      <c r="K176" s="116"/>
      <c r="L176" s="52"/>
      <c r="M176" s="44"/>
      <c r="N176" s="44"/>
      <c r="O176" s="44"/>
      <c r="P176" s="44"/>
    </row>
    <row r="177" spans="2:16" s="5" customFormat="1" x14ac:dyDescent="0.2">
      <c r="B177" s="3"/>
      <c r="C177" s="3"/>
      <c r="D177" s="3"/>
      <c r="E177" s="116"/>
      <c r="F177" s="52"/>
      <c r="G177" s="116"/>
      <c r="H177" s="116"/>
      <c r="I177" s="116"/>
      <c r="J177" s="116"/>
      <c r="K177" s="116"/>
      <c r="L177" s="52"/>
      <c r="M177" s="44"/>
      <c r="N177" s="44"/>
      <c r="O177" s="44"/>
      <c r="P177" s="44"/>
    </row>
    <row r="178" spans="2:16" s="5" customFormat="1" x14ac:dyDescent="0.2">
      <c r="B178" s="3"/>
      <c r="C178" s="3"/>
      <c r="D178" s="3"/>
      <c r="E178" s="116"/>
      <c r="F178" s="52"/>
      <c r="G178" s="116"/>
      <c r="H178" s="116"/>
      <c r="I178" s="116"/>
      <c r="J178" s="116"/>
      <c r="K178" s="116"/>
      <c r="L178" s="52"/>
      <c r="M178" s="44"/>
      <c r="N178" s="44"/>
      <c r="O178" s="44"/>
      <c r="P178" s="44"/>
    </row>
    <row r="179" spans="2:16" s="5" customFormat="1" x14ac:dyDescent="0.2">
      <c r="B179" s="3"/>
      <c r="C179" s="3"/>
      <c r="D179" s="3"/>
      <c r="E179" s="116"/>
      <c r="F179" s="52"/>
      <c r="G179" s="116"/>
      <c r="H179" s="116"/>
      <c r="I179" s="116"/>
      <c r="J179" s="116"/>
      <c r="K179" s="116"/>
      <c r="L179" s="52"/>
      <c r="M179" s="44"/>
      <c r="N179" s="44"/>
      <c r="O179" s="44"/>
      <c r="P179" s="44"/>
    </row>
    <row r="180" spans="2:16" s="5" customFormat="1" x14ac:dyDescent="0.2">
      <c r="B180" s="3"/>
      <c r="C180" s="3"/>
      <c r="D180" s="3"/>
      <c r="E180" s="116"/>
      <c r="F180" s="52"/>
      <c r="G180" s="116"/>
      <c r="H180" s="116"/>
      <c r="I180" s="116"/>
      <c r="J180" s="116"/>
      <c r="K180" s="116"/>
      <c r="L180" s="52"/>
      <c r="M180" s="44"/>
      <c r="N180" s="44"/>
      <c r="O180" s="44"/>
      <c r="P180" s="44"/>
    </row>
    <row r="181" spans="2:16" s="5" customFormat="1" x14ac:dyDescent="0.2">
      <c r="B181" s="3"/>
      <c r="C181" s="3"/>
      <c r="D181" s="3"/>
      <c r="E181" s="116"/>
      <c r="F181" s="52"/>
      <c r="G181" s="116"/>
      <c r="H181" s="116"/>
      <c r="I181" s="116"/>
      <c r="J181" s="116"/>
      <c r="K181" s="116"/>
      <c r="L181" s="52"/>
      <c r="M181" s="44"/>
      <c r="N181" s="44"/>
      <c r="O181" s="44"/>
      <c r="P181" s="44"/>
    </row>
    <row r="182" spans="2:16" s="5" customFormat="1" x14ac:dyDescent="0.2">
      <c r="B182" s="3"/>
      <c r="C182" s="3"/>
      <c r="D182" s="3"/>
      <c r="E182" s="116"/>
      <c r="F182" s="52"/>
      <c r="G182" s="116"/>
      <c r="H182" s="116"/>
      <c r="I182" s="116"/>
      <c r="J182" s="116"/>
      <c r="K182" s="116"/>
      <c r="L182" s="52"/>
      <c r="M182" s="44"/>
      <c r="N182" s="44"/>
      <c r="O182" s="44"/>
      <c r="P182" s="44"/>
    </row>
    <row r="183" spans="2:16" s="5" customFormat="1" x14ac:dyDescent="0.2">
      <c r="B183" s="3"/>
      <c r="C183" s="3"/>
      <c r="D183" s="3"/>
      <c r="E183" s="116"/>
      <c r="F183" s="52"/>
      <c r="G183" s="116"/>
      <c r="H183" s="116"/>
      <c r="I183" s="116"/>
      <c r="J183" s="116"/>
      <c r="K183" s="116"/>
      <c r="L183" s="52"/>
      <c r="M183" s="44"/>
      <c r="N183" s="44"/>
      <c r="O183" s="44"/>
      <c r="P183" s="44"/>
    </row>
    <row r="184" spans="2:16" s="5" customFormat="1" x14ac:dyDescent="0.2">
      <c r="B184" s="3"/>
      <c r="C184" s="3"/>
      <c r="D184" s="3"/>
      <c r="E184" s="116"/>
      <c r="F184" s="52"/>
      <c r="G184" s="116"/>
      <c r="H184" s="116"/>
      <c r="I184" s="116"/>
      <c r="J184" s="116"/>
      <c r="K184" s="116"/>
      <c r="L184" s="52"/>
      <c r="M184" s="44"/>
      <c r="N184" s="44"/>
      <c r="O184" s="44"/>
      <c r="P184" s="44"/>
    </row>
    <row r="185" spans="2:16" s="5" customFormat="1" x14ac:dyDescent="0.2">
      <c r="B185" s="3"/>
      <c r="C185" s="3"/>
      <c r="D185" s="3"/>
      <c r="E185" s="116"/>
      <c r="F185" s="52"/>
      <c r="G185" s="116"/>
      <c r="H185" s="116"/>
      <c r="I185" s="116"/>
      <c r="J185" s="116"/>
      <c r="K185" s="116"/>
      <c r="L185" s="52"/>
      <c r="M185" s="44"/>
      <c r="N185" s="44"/>
      <c r="O185" s="44"/>
      <c r="P185" s="44"/>
    </row>
    <row r="186" spans="2:16" s="5" customFormat="1" x14ac:dyDescent="0.2">
      <c r="B186" s="3"/>
      <c r="C186" s="3"/>
      <c r="D186" s="3"/>
      <c r="E186" s="116"/>
      <c r="F186" s="52"/>
      <c r="G186" s="116"/>
      <c r="H186" s="116"/>
      <c r="I186" s="116"/>
      <c r="J186" s="116"/>
      <c r="K186" s="116"/>
      <c r="L186" s="52"/>
      <c r="M186" s="44"/>
      <c r="N186" s="44"/>
      <c r="O186" s="44"/>
      <c r="P186" s="44"/>
    </row>
    <row r="187" spans="2:16" s="5" customFormat="1" x14ac:dyDescent="0.2">
      <c r="B187" s="3"/>
      <c r="C187" s="3"/>
      <c r="D187" s="3"/>
      <c r="E187" s="116"/>
      <c r="F187" s="52"/>
      <c r="G187" s="116"/>
      <c r="H187" s="116"/>
      <c r="I187" s="116"/>
      <c r="J187" s="116"/>
      <c r="K187" s="116"/>
      <c r="L187" s="52"/>
      <c r="M187" s="44"/>
      <c r="N187" s="44"/>
      <c r="O187" s="44"/>
      <c r="P187" s="44"/>
    </row>
    <row r="188" spans="2:16" s="5" customFormat="1" x14ac:dyDescent="0.2">
      <c r="B188" s="3"/>
      <c r="C188" s="3"/>
      <c r="D188" s="3"/>
      <c r="E188" s="116"/>
      <c r="F188" s="52"/>
      <c r="G188" s="116"/>
      <c r="H188" s="116"/>
      <c r="I188" s="116"/>
      <c r="J188" s="116"/>
      <c r="K188" s="116"/>
      <c r="L188" s="52"/>
      <c r="M188" s="44"/>
      <c r="N188" s="44"/>
      <c r="O188" s="44"/>
      <c r="P188" s="44"/>
    </row>
    <row r="189" spans="2:16" s="5" customFormat="1" x14ac:dyDescent="0.2">
      <c r="B189" s="3"/>
      <c r="C189" s="3"/>
      <c r="D189" s="3"/>
      <c r="E189" s="116"/>
      <c r="F189" s="52"/>
      <c r="G189" s="116"/>
      <c r="H189" s="116"/>
      <c r="I189" s="116"/>
      <c r="J189" s="116"/>
      <c r="K189" s="116"/>
      <c r="L189" s="52"/>
      <c r="M189" s="44"/>
      <c r="N189" s="44"/>
      <c r="O189" s="44"/>
      <c r="P189" s="44"/>
    </row>
    <row r="190" spans="2:16" s="5" customFormat="1" x14ac:dyDescent="0.2">
      <c r="B190" s="3"/>
      <c r="C190" s="3"/>
      <c r="D190" s="3"/>
      <c r="E190" s="116"/>
      <c r="F190" s="52"/>
      <c r="G190" s="116"/>
      <c r="H190" s="116"/>
      <c r="I190" s="116"/>
      <c r="J190" s="116"/>
      <c r="K190" s="116"/>
      <c r="L190" s="52"/>
      <c r="M190" s="44"/>
      <c r="N190" s="44"/>
      <c r="O190" s="44"/>
      <c r="P190" s="44"/>
    </row>
    <row r="191" spans="2:16" s="5" customFormat="1" x14ac:dyDescent="0.2">
      <c r="B191" s="3"/>
      <c r="C191" s="3"/>
      <c r="D191" s="3"/>
      <c r="E191" s="116"/>
      <c r="F191" s="52"/>
      <c r="G191" s="116"/>
      <c r="H191" s="116"/>
      <c r="I191" s="116"/>
      <c r="J191" s="116"/>
      <c r="K191" s="116"/>
      <c r="L191" s="52"/>
      <c r="M191" s="44"/>
      <c r="N191" s="44"/>
      <c r="O191" s="44"/>
      <c r="P191" s="44"/>
    </row>
    <row r="192" spans="2:16" s="5" customFormat="1" x14ac:dyDescent="0.2">
      <c r="B192" s="3"/>
      <c r="C192" s="3"/>
      <c r="D192" s="3"/>
      <c r="E192" s="116"/>
      <c r="F192" s="52"/>
      <c r="G192" s="116"/>
      <c r="H192" s="116"/>
      <c r="I192" s="116"/>
      <c r="J192" s="116"/>
      <c r="K192" s="116"/>
      <c r="L192" s="52"/>
      <c r="M192" s="44"/>
      <c r="N192" s="44"/>
      <c r="O192" s="44"/>
      <c r="P192" s="44"/>
    </row>
    <row r="193" spans="2:16" s="5" customFormat="1" x14ac:dyDescent="0.2">
      <c r="B193" s="3"/>
      <c r="C193" s="3"/>
      <c r="D193" s="3"/>
      <c r="E193" s="116"/>
      <c r="F193" s="52"/>
      <c r="G193" s="116"/>
      <c r="H193" s="116"/>
      <c r="I193" s="116"/>
      <c r="J193" s="116"/>
      <c r="K193" s="116"/>
      <c r="L193" s="52"/>
      <c r="M193" s="44"/>
      <c r="N193" s="44"/>
      <c r="O193" s="44"/>
      <c r="P193" s="44"/>
    </row>
    <row r="194" spans="2:16" s="5" customFormat="1" x14ac:dyDescent="0.2">
      <c r="B194" s="3"/>
      <c r="C194" s="3"/>
      <c r="D194" s="3"/>
      <c r="E194" s="116"/>
      <c r="F194" s="52"/>
      <c r="G194" s="116"/>
      <c r="H194" s="116"/>
      <c r="I194" s="116"/>
      <c r="J194" s="116"/>
      <c r="K194" s="116"/>
      <c r="L194" s="52"/>
      <c r="M194" s="44"/>
      <c r="N194" s="44"/>
      <c r="O194" s="44"/>
      <c r="P194" s="44"/>
    </row>
    <row r="195" spans="2:16" s="5" customFormat="1" x14ac:dyDescent="0.2">
      <c r="B195" s="3"/>
      <c r="C195" s="3"/>
      <c r="D195" s="3"/>
      <c r="E195" s="116"/>
      <c r="F195" s="52"/>
      <c r="G195" s="116"/>
      <c r="H195" s="116"/>
      <c r="I195" s="116"/>
      <c r="J195" s="116"/>
      <c r="K195" s="116"/>
      <c r="L195" s="52"/>
      <c r="M195" s="44"/>
      <c r="N195" s="44"/>
      <c r="O195" s="44"/>
      <c r="P195" s="44"/>
    </row>
    <row r="196" spans="2:16" s="5" customFormat="1" x14ac:dyDescent="0.2">
      <c r="B196" s="3"/>
      <c r="C196" s="3"/>
      <c r="D196" s="3"/>
      <c r="E196" s="116"/>
      <c r="F196" s="52"/>
      <c r="G196" s="116"/>
      <c r="H196" s="116"/>
      <c r="I196" s="116"/>
      <c r="J196" s="116"/>
      <c r="K196" s="116"/>
      <c r="L196" s="52"/>
      <c r="M196" s="44"/>
      <c r="N196" s="44"/>
      <c r="O196" s="44"/>
      <c r="P196" s="44"/>
    </row>
    <row r="197" spans="2:16" s="5" customFormat="1" x14ac:dyDescent="0.2">
      <c r="B197" s="3"/>
      <c r="C197" s="3"/>
      <c r="D197" s="3"/>
      <c r="E197" s="116"/>
      <c r="F197" s="52"/>
      <c r="G197" s="116"/>
      <c r="H197" s="116"/>
      <c r="I197" s="116"/>
      <c r="J197" s="116"/>
      <c r="K197" s="116"/>
      <c r="L197" s="52"/>
      <c r="M197" s="44"/>
      <c r="N197" s="44"/>
      <c r="O197" s="44"/>
      <c r="P197" s="44"/>
    </row>
    <row r="198" spans="2:16" s="5" customFormat="1" x14ac:dyDescent="0.2">
      <c r="B198" s="3"/>
      <c r="C198" s="3"/>
      <c r="D198" s="3"/>
      <c r="E198" s="116"/>
      <c r="F198" s="52"/>
      <c r="G198" s="116"/>
      <c r="H198" s="116"/>
      <c r="I198" s="116"/>
      <c r="J198" s="116"/>
      <c r="K198" s="116"/>
      <c r="L198" s="52"/>
      <c r="M198" s="44"/>
      <c r="N198" s="44"/>
      <c r="O198" s="44"/>
      <c r="P198" s="44"/>
    </row>
    <row r="199" spans="2:16" s="5" customFormat="1" x14ac:dyDescent="0.2">
      <c r="B199" s="3"/>
      <c r="C199" s="3"/>
      <c r="D199" s="3"/>
      <c r="E199" s="116"/>
      <c r="F199" s="52"/>
      <c r="G199" s="116"/>
      <c r="H199" s="116"/>
      <c r="I199" s="116"/>
      <c r="J199" s="116"/>
      <c r="K199" s="116"/>
      <c r="L199" s="52"/>
      <c r="M199" s="44"/>
      <c r="N199" s="44"/>
      <c r="O199" s="44"/>
      <c r="P199" s="44"/>
    </row>
    <row r="200" spans="2:16" s="5" customFormat="1" x14ac:dyDescent="0.2">
      <c r="B200" s="3"/>
      <c r="C200" s="3"/>
      <c r="D200" s="3"/>
      <c r="E200" s="116"/>
      <c r="F200" s="52"/>
      <c r="G200" s="116"/>
      <c r="H200" s="116"/>
      <c r="I200" s="116"/>
      <c r="J200" s="116"/>
      <c r="K200" s="116"/>
      <c r="L200" s="52"/>
      <c r="M200" s="44"/>
      <c r="N200" s="44"/>
      <c r="O200" s="44"/>
      <c r="P200" s="44"/>
    </row>
    <row r="201" spans="2:16" s="5" customFormat="1" x14ac:dyDescent="0.2">
      <c r="B201" s="3"/>
      <c r="C201" s="3"/>
      <c r="D201" s="3"/>
      <c r="E201" s="116"/>
      <c r="F201" s="52"/>
      <c r="G201" s="116"/>
      <c r="H201" s="116"/>
      <c r="I201" s="116"/>
      <c r="J201" s="116"/>
      <c r="K201" s="116"/>
      <c r="L201" s="52"/>
      <c r="M201" s="44"/>
      <c r="N201" s="44"/>
      <c r="O201" s="44"/>
      <c r="P201" s="44"/>
    </row>
    <row r="202" spans="2:16" s="5" customFormat="1" x14ac:dyDescent="0.2">
      <c r="B202" s="3"/>
      <c r="C202" s="3"/>
      <c r="D202" s="3"/>
      <c r="E202" s="116"/>
      <c r="F202" s="52"/>
      <c r="G202" s="116"/>
      <c r="H202" s="116"/>
      <c r="I202" s="116"/>
      <c r="J202" s="116"/>
      <c r="K202" s="116"/>
      <c r="L202" s="52"/>
      <c r="M202" s="44"/>
      <c r="N202" s="44"/>
      <c r="O202" s="44"/>
      <c r="P202" s="44"/>
    </row>
    <row r="203" spans="2:16" s="5" customFormat="1" x14ac:dyDescent="0.2">
      <c r="B203" s="3"/>
      <c r="C203" s="3"/>
      <c r="D203" s="3"/>
      <c r="E203" s="116"/>
      <c r="F203" s="52"/>
      <c r="G203" s="116"/>
      <c r="H203" s="116"/>
      <c r="I203" s="116"/>
      <c r="J203" s="116"/>
      <c r="K203" s="116"/>
      <c r="L203" s="52"/>
      <c r="M203" s="44"/>
      <c r="N203" s="44"/>
      <c r="O203" s="44"/>
      <c r="P203" s="44"/>
    </row>
    <row r="204" spans="2:16" s="5" customFormat="1" x14ac:dyDescent="0.2">
      <c r="B204" s="3"/>
      <c r="C204" s="3"/>
      <c r="D204" s="3"/>
      <c r="E204" s="116"/>
      <c r="F204" s="52"/>
      <c r="G204" s="116"/>
      <c r="H204" s="116"/>
      <c r="I204" s="116"/>
      <c r="J204" s="116"/>
      <c r="K204" s="116"/>
      <c r="L204" s="52"/>
      <c r="M204" s="44"/>
      <c r="N204" s="44"/>
      <c r="O204" s="44"/>
      <c r="P204" s="44"/>
    </row>
    <row r="205" spans="2:16" s="5" customFormat="1" x14ac:dyDescent="0.2">
      <c r="B205" s="3"/>
      <c r="C205" s="3"/>
      <c r="D205" s="3"/>
      <c r="E205" s="116"/>
      <c r="F205" s="52"/>
      <c r="G205" s="116"/>
      <c r="H205" s="116"/>
      <c r="I205" s="116"/>
      <c r="J205" s="116"/>
      <c r="K205" s="116"/>
      <c r="L205" s="52"/>
      <c r="M205" s="44"/>
      <c r="N205" s="44"/>
      <c r="O205" s="44"/>
      <c r="P205" s="44"/>
    </row>
    <row r="206" spans="2:16" s="5" customFormat="1" x14ac:dyDescent="0.2">
      <c r="B206" s="3"/>
      <c r="C206" s="3"/>
      <c r="D206" s="3"/>
      <c r="E206" s="116"/>
      <c r="F206" s="52"/>
      <c r="G206" s="116"/>
      <c r="H206" s="116"/>
      <c r="I206" s="116"/>
      <c r="J206" s="116"/>
      <c r="K206" s="116"/>
      <c r="L206" s="52"/>
      <c r="M206" s="44"/>
      <c r="N206" s="44"/>
      <c r="O206" s="44"/>
      <c r="P206" s="44"/>
    </row>
    <row r="207" spans="2:16" s="5" customFormat="1" x14ac:dyDescent="0.2">
      <c r="B207" s="3"/>
      <c r="C207" s="3"/>
      <c r="D207" s="3"/>
      <c r="E207" s="116"/>
      <c r="F207" s="52"/>
      <c r="G207" s="116"/>
      <c r="H207" s="116"/>
      <c r="I207" s="116"/>
      <c r="J207" s="116"/>
      <c r="K207" s="116"/>
      <c r="L207" s="52"/>
      <c r="M207" s="44"/>
      <c r="N207" s="44"/>
      <c r="O207" s="44"/>
      <c r="P207" s="44"/>
    </row>
    <row r="208" spans="2:16" s="5" customFormat="1" x14ac:dyDescent="0.2">
      <c r="B208" s="3"/>
      <c r="C208" s="3"/>
      <c r="D208" s="3"/>
      <c r="E208" s="116"/>
      <c r="F208" s="52"/>
      <c r="G208" s="116"/>
      <c r="H208" s="116"/>
      <c r="I208" s="116"/>
      <c r="J208" s="116"/>
      <c r="K208" s="116"/>
      <c r="L208" s="52"/>
      <c r="M208" s="44"/>
      <c r="N208" s="44"/>
      <c r="O208" s="44"/>
      <c r="P208" s="44"/>
    </row>
    <row r="209" spans="2:16" s="5" customFormat="1" x14ac:dyDescent="0.2">
      <c r="B209" s="3"/>
      <c r="C209" s="3"/>
      <c r="D209" s="3"/>
      <c r="E209" s="116"/>
      <c r="F209" s="52"/>
      <c r="G209" s="116"/>
      <c r="H209" s="116"/>
      <c r="I209" s="116"/>
      <c r="J209" s="116"/>
      <c r="K209" s="116"/>
      <c r="L209" s="52"/>
      <c r="M209" s="44"/>
      <c r="N209" s="44"/>
      <c r="O209" s="44"/>
      <c r="P209" s="44"/>
    </row>
    <row r="210" spans="2:16" s="5" customFormat="1" x14ac:dyDescent="0.2">
      <c r="B210" s="3"/>
      <c r="C210" s="3"/>
      <c r="D210" s="3"/>
      <c r="E210" s="116"/>
      <c r="F210" s="52"/>
      <c r="G210" s="116"/>
      <c r="H210" s="116"/>
      <c r="I210" s="116"/>
      <c r="J210" s="116"/>
      <c r="K210" s="116"/>
      <c r="L210" s="52"/>
      <c r="M210" s="44"/>
      <c r="N210" s="44"/>
      <c r="O210" s="44"/>
      <c r="P210" s="44"/>
    </row>
    <row r="211" spans="2:16" s="5" customFormat="1" x14ac:dyDescent="0.2">
      <c r="B211" s="3"/>
      <c r="C211" s="3"/>
      <c r="D211" s="3"/>
      <c r="E211" s="116"/>
      <c r="F211" s="52"/>
      <c r="G211" s="116"/>
      <c r="H211" s="116"/>
      <c r="I211" s="116"/>
      <c r="J211" s="116"/>
      <c r="K211" s="116"/>
      <c r="L211" s="52"/>
      <c r="M211" s="44"/>
      <c r="N211" s="44"/>
      <c r="O211" s="44"/>
      <c r="P211" s="44"/>
    </row>
    <row r="212" spans="2:16" s="5" customFormat="1" x14ac:dyDescent="0.2">
      <c r="B212" s="3"/>
      <c r="C212" s="3"/>
      <c r="D212" s="3"/>
      <c r="E212" s="116"/>
      <c r="F212" s="52"/>
      <c r="G212" s="116"/>
      <c r="H212" s="116"/>
      <c r="I212" s="116"/>
      <c r="J212" s="116"/>
      <c r="K212" s="116"/>
      <c r="L212" s="52"/>
      <c r="M212" s="44"/>
      <c r="N212" s="44"/>
      <c r="O212" s="44"/>
      <c r="P212" s="44"/>
    </row>
    <row r="213" spans="2:16" s="5" customFormat="1" x14ac:dyDescent="0.2">
      <c r="B213" s="3"/>
      <c r="C213" s="3"/>
      <c r="D213" s="3"/>
      <c r="E213" s="116"/>
      <c r="F213" s="52"/>
      <c r="G213" s="116"/>
      <c r="H213" s="116"/>
      <c r="I213" s="116"/>
      <c r="J213" s="116"/>
      <c r="K213" s="116"/>
      <c r="L213" s="52"/>
      <c r="M213" s="44"/>
      <c r="N213" s="44"/>
      <c r="O213" s="44"/>
      <c r="P213" s="44"/>
    </row>
    <row r="214" spans="2:16" s="5" customFormat="1" x14ac:dyDescent="0.2">
      <c r="B214" s="3"/>
      <c r="C214" s="3"/>
      <c r="D214" s="3"/>
      <c r="E214" s="116"/>
      <c r="F214" s="52"/>
      <c r="G214" s="116"/>
      <c r="H214" s="116"/>
      <c r="I214" s="116"/>
      <c r="J214" s="116"/>
      <c r="K214" s="116"/>
      <c r="L214" s="52"/>
      <c r="M214" s="44"/>
      <c r="N214" s="44"/>
      <c r="O214" s="44"/>
      <c r="P214" s="44"/>
    </row>
    <row r="215" spans="2:16" s="5" customFormat="1" x14ac:dyDescent="0.2">
      <c r="B215" s="3"/>
      <c r="C215" s="3"/>
      <c r="D215" s="3"/>
      <c r="E215" s="116"/>
      <c r="F215" s="52"/>
      <c r="G215" s="116"/>
      <c r="H215" s="116"/>
      <c r="I215" s="116"/>
      <c r="J215" s="116"/>
      <c r="K215" s="116"/>
      <c r="L215" s="52"/>
      <c r="M215" s="44"/>
      <c r="N215" s="44"/>
      <c r="O215" s="44"/>
      <c r="P215" s="44"/>
    </row>
    <row r="216" spans="2:16" s="5" customFormat="1" x14ac:dyDescent="0.2">
      <c r="B216" s="3"/>
      <c r="C216" s="3"/>
      <c r="D216" s="3"/>
      <c r="E216" s="116"/>
      <c r="F216" s="52"/>
      <c r="G216" s="116"/>
      <c r="H216" s="116"/>
      <c r="I216" s="116"/>
      <c r="J216" s="116"/>
      <c r="K216" s="116"/>
      <c r="L216" s="52"/>
      <c r="M216" s="44"/>
      <c r="N216" s="44"/>
      <c r="O216" s="44"/>
      <c r="P216" s="44"/>
    </row>
    <row r="217" spans="2:16" s="5" customFormat="1" x14ac:dyDescent="0.2">
      <c r="B217" s="3"/>
      <c r="C217" s="3"/>
      <c r="D217" s="3"/>
      <c r="E217" s="116"/>
      <c r="F217" s="52"/>
      <c r="G217" s="116"/>
      <c r="H217" s="116"/>
      <c r="I217" s="116"/>
      <c r="J217" s="116"/>
      <c r="K217" s="116"/>
      <c r="L217" s="52"/>
      <c r="M217" s="44"/>
      <c r="N217" s="44"/>
      <c r="O217" s="44"/>
      <c r="P217" s="44"/>
    </row>
    <row r="218" spans="2:16" s="5" customFormat="1" x14ac:dyDescent="0.2">
      <c r="B218" s="3"/>
      <c r="C218" s="3"/>
      <c r="D218" s="3"/>
      <c r="E218" s="116"/>
      <c r="F218" s="52"/>
      <c r="G218" s="116"/>
      <c r="H218" s="116"/>
      <c r="I218" s="116"/>
      <c r="J218" s="116"/>
      <c r="K218" s="116"/>
      <c r="L218" s="52"/>
      <c r="M218" s="44"/>
      <c r="N218" s="44"/>
      <c r="O218" s="44"/>
      <c r="P218" s="44"/>
    </row>
    <row r="219" spans="2:16" s="5" customFormat="1" x14ac:dyDescent="0.2">
      <c r="B219" s="3"/>
      <c r="C219" s="3"/>
      <c r="D219" s="3"/>
      <c r="E219" s="116"/>
      <c r="F219" s="52"/>
      <c r="G219" s="116"/>
      <c r="H219" s="116"/>
      <c r="I219" s="116"/>
      <c r="J219" s="116"/>
      <c r="K219" s="116"/>
      <c r="L219" s="52"/>
      <c r="M219" s="44"/>
      <c r="N219" s="44"/>
      <c r="O219" s="44"/>
      <c r="P219" s="44"/>
    </row>
    <row r="220" spans="2:16" s="5" customFormat="1" x14ac:dyDescent="0.2">
      <c r="B220" s="3"/>
      <c r="C220" s="3"/>
      <c r="D220" s="3"/>
      <c r="E220" s="116"/>
      <c r="F220" s="52"/>
      <c r="G220" s="116"/>
      <c r="H220" s="116"/>
      <c r="I220" s="116"/>
      <c r="J220" s="116"/>
      <c r="K220" s="116"/>
      <c r="L220" s="52"/>
      <c r="M220" s="44"/>
      <c r="N220" s="44"/>
      <c r="O220" s="44"/>
      <c r="P220" s="44"/>
    </row>
    <row r="221" spans="2:16" s="5" customFormat="1" x14ac:dyDescent="0.2">
      <c r="B221" s="3"/>
      <c r="C221" s="3"/>
      <c r="D221" s="3"/>
      <c r="E221" s="116"/>
      <c r="F221" s="52"/>
      <c r="G221" s="116"/>
      <c r="H221" s="116"/>
      <c r="I221" s="116"/>
      <c r="J221" s="116"/>
      <c r="K221" s="116"/>
      <c r="L221" s="52"/>
      <c r="M221" s="44"/>
      <c r="N221" s="44"/>
      <c r="O221" s="44"/>
      <c r="P221" s="44"/>
    </row>
    <row r="222" spans="2:16" s="5" customFormat="1" x14ac:dyDescent="0.2">
      <c r="B222" s="3"/>
      <c r="C222" s="3"/>
      <c r="D222" s="3"/>
      <c r="E222" s="116"/>
      <c r="F222" s="52"/>
      <c r="G222" s="116"/>
      <c r="H222" s="116"/>
      <c r="I222" s="116"/>
      <c r="J222" s="116"/>
      <c r="K222" s="116"/>
      <c r="L222" s="52"/>
      <c r="M222" s="44"/>
      <c r="N222" s="44"/>
      <c r="O222" s="44"/>
      <c r="P222" s="44"/>
    </row>
    <row r="223" spans="2:16" s="5" customFormat="1" x14ac:dyDescent="0.2">
      <c r="B223" s="3"/>
      <c r="C223" s="3"/>
      <c r="D223" s="3"/>
      <c r="E223" s="116"/>
      <c r="F223" s="52"/>
      <c r="G223" s="116"/>
      <c r="H223" s="116"/>
      <c r="I223" s="116"/>
      <c r="J223" s="116"/>
      <c r="K223" s="116"/>
      <c r="L223" s="52"/>
      <c r="M223" s="44"/>
      <c r="N223" s="44"/>
      <c r="O223" s="44"/>
      <c r="P223" s="44"/>
    </row>
    <row r="224" spans="2:16" s="5" customFormat="1" x14ac:dyDescent="0.2">
      <c r="B224" s="3"/>
      <c r="C224" s="3"/>
      <c r="D224" s="3"/>
      <c r="E224" s="116"/>
      <c r="F224" s="52"/>
      <c r="G224" s="116"/>
      <c r="H224" s="116"/>
      <c r="I224" s="116"/>
      <c r="J224" s="116"/>
      <c r="K224" s="116"/>
      <c r="L224" s="52"/>
      <c r="M224" s="44"/>
      <c r="N224" s="44"/>
      <c r="O224" s="44"/>
      <c r="P224" s="44"/>
    </row>
    <row r="225" spans="2:16" s="5" customFormat="1" x14ac:dyDescent="0.2">
      <c r="B225" s="3"/>
      <c r="C225" s="3"/>
      <c r="D225" s="3"/>
      <c r="E225" s="116"/>
      <c r="F225" s="52"/>
      <c r="G225" s="116"/>
      <c r="H225" s="116"/>
      <c r="I225" s="116"/>
      <c r="J225" s="116"/>
      <c r="K225" s="116"/>
      <c r="L225" s="52"/>
      <c r="M225" s="44"/>
      <c r="N225" s="44"/>
      <c r="O225" s="44"/>
      <c r="P225" s="44"/>
    </row>
    <row r="226" spans="2:16" s="5" customFormat="1" x14ac:dyDescent="0.2">
      <c r="B226" s="3"/>
      <c r="C226" s="3"/>
      <c r="D226" s="3"/>
      <c r="E226" s="116"/>
      <c r="F226" s="52"/>
      <c r="G226" s="116"/>
      <c r="H226" s="116"/>
      <c r="I226" s="116"/>
      <c r="J226" s="116"/>
      <c r="K226" s="116"/>
      <c r="L226" s="52"/>
      <c r="M226" s="44"/>
      <c r="N226" s="44"/>
      <c r="O226" s="44"/>
      <c r="P226" s="44"/>
    </row>
    <row r="227" spans="2:16" s="5" customFormat="1" x14ac:dyDescent="0.2">
      <c r="B227" s="3"/>
      <c r="C227" s="3"/>
      <c r="D227" s="3"/>
      <c r="E227" s="116"/>
      <c r="F227" s="52"/>
      <c r="G227" s="116"/>
      <c r="H227" s="116"/>
      <c r="I227" s="116"/>
      <c r="J227" s="116"/>
      <c r="K227" s="116"/>
      <c r="L227" s="52"/>
      <c r="M227" s="44"/>
      <c r="N227" s="44"/>
      <c r="O227" s="44"/>
      <c r="P227" s="44"/>
    </row>
    <row r="228" spans="2:16" s="5" customFormat="1" x14ac:dyDescent="0.2">
      <c r="B228" s="3"/>
      <c r="C228" s="3"/>
      <c r="D228" s="3"/>
      <c r="E228" s="116"/>
      <c r="F228" s="52"/>
      <c r="G228" s="116"/>
      <c r="H228" s="116"/>
      <c r="I228" s="116"/>
      <c r="J228" s="116"/>
      <c r="K228" s="116"/>
      <c r="L228" s="52"/>
      <c r="M228" s="44"/>
      <c r="N228" s="44"/>
      <c r="O228" s="44"/>
      <c r="P228" s="44"/>
    </row>
    <row r="229" spans="2:16" s="5" customFormat="1" x14ac:dyDescent="0.2">
      <c r="B229" s="3"/>
      <c r="C229" s="3"/>
      <c r="D229" s="3"/>
      <c r="E229" s="116"/>
      <c r="F229" s="52"/>
      <c r="G229" s="116"/>
      <c r="H229" s="116"/>
      <c r="I229" s="116"/>
      <c r="J229" s="116"/>
      <c r="K229" s="116"/>
      <c r="L229" s="52"/>
      <c r="M229" s="44"/>
      <c r="N229" s="44"/>
      <c r="O229" s="44"/>
      <c r="P229" s="44"/>
    </row>
    <row r="230" spans="2:16" s="5" customFormat="1" x14ac:dyDescent="0.2">
      <c r="B230" s="3"/>
      <c r="C230" s="3"/>
      <c r="D230" s="3"/>
      <c r="E230" s="116"/>
      <c r="F230" s="52"/>
      <c r="G230" s="116"/>
      <c r="H230" s="116"/>
      <c r="I230" s="116"/>
      <c r="J230" s="116"/>
      <c r="K230" s="116"/>
      <c r="L230" s="52"/>
      <c r="M230" s="44"/>
      <c r="N230" s="44"/>
      <c r="O230" s="44"/>
      <c r="P230" s="44"/>
    </row>
    <row r="231" spans="2:16" s="5" customFormat="1" x14ac:dyDescent="0.2">
      <c r="B231" s="3"/>
      <c r="C231" s="3"/>
      <c r="D231" s="3"/>
      <c r="E231" s="116"/>
      <c r="F231" s="52"/>
      <c r="G231" s="116"/>
      <c r="H231" s="116"/>
      <c r="I231" s="116"/>
      <c r="J231" s="116"/>
      <c r="K231" s="116"/>
      <c r="L231" s="52"/>
      <c r="M231" s="44"/>
      <c r="N231" s="44"/>
      <c r="O231" s="44"/>
      <c r="P231" s="44"/>
    </row>
    <row r="232" spans="2:16" s="5" customFormat="1" x14ac:dyDescent="0.2">
      <c r="B232" s="3"/>
      <c r="C232" s="3"/>
      <c r="D232" s="3"/>
      <c r="E232" s="116"/>
      <c r="F232" s="52"/>
      <c r="G232" s="116"/>
      <c r="H232" s="116"/>
      <c r="I232" s="116"/>
      <c r="J232" s="116"/>
      <c r="K232" s="116"/>
      <c r="L232" s="52"/>
      <c r="M232" s="44"/>
      <c r="N232" s="44"/>
      <c r="O232" s="44"/>
      <c r="P232" s="44"/>
    </row>
    <row r="233" spans="2:16" s="5" customFormat="1" x14ac:dyDescent="0.2">
      <c r="B233" s="3"/>
      <c r="C233" s="3"/>
      <c r="D233" s="3"/>
      <c r="E233" s="116"/>
      <c r="F233" s="52"/>
      <c r="G233" s="116"/>
      <c r="H233" s="116"/>
      <c r="I233" s="116"/>
      <c r="J233" s="116"/>
      <c r="K233" s="116"/>
      <c r="L233" s="52"/>
      <c r="M233" s="44"/>
      <c r="N233" s="44"/>
      <c r="O233" s="44"/>
      <c r="P233" s="44"/>
    </row>
    <row r="234" spans="2:16" s="5" customFormat="1" x14ac:dyDescent="0.2">
      <c r="B234" s="3"/>
      <c r="C234" s="3"/>
      <c r="D234" s="3"/>
      <c r="E234" s="116"/>
      <c r="F234" s="52"/>
      <c r="G234" s="116"/>
      <c r="H234" s="116"/>
      <c r="I234" s="116"/>
      <c r="J234" s="116"/>
      <c r="K234" s="116"/>
      <c r="L234" s="52"/>
      <c r="M234" s="44"/>
      <c r="N234" s="44"/>
      <c r="O234" s="44"/>
      <c r="P234" s="44"/>
    </row>
    <row r="235" spans="2:16" s="5" customFormat="1" x14ac:dyDescent="0.2">
      <c r="B235" s="3"/>
      <c r="C235" s="3"/>
      <c r="D235" s="3"/>
      <c r="E235" s="116"/>
      <c r="F235" s="52"/>
      <c r="G235" s="116"/>
      <c r="H235" s="116"/>
      <c r="I235" s="116"/>
      <c r="J235" s="116"/>
      <c r="K235" s="116"/>
      <c r="L235" s="52"/>
      <c r="M235" s="44"/>
      <c r="N235" s="44"/>
      <c r="O235" s="44"/>
      <c r="P235" s="44"/>
    </row>
    <row r="236" spans="2:16" s="5" customFormat="1" x14ac:dyDescent="0.2">
      <c r="B236" s="3"/>
      <c r="C236" s="3"/>
      <c r="D236" s="3"/>
      <c r="E236" s="116"/>
      <c r="F236" s="52"/>
      <c r="G236" s="116"/>
      <c r="H236" s="116"/>
      <c r="I236" s="116"/>
      <c r="J236" s="116"/>
      <c r="K236" s="116"/>
      <c r="L236" s="52"/>
      <c r="M236" s="44"/>
      <c r="N236" s="44"/>
      <c r="O236" s="44"/>
      <c r="P236" s="44"/>
    </row>
    <row r="237" spans="2:16" s="5" customFormat="1" x14ac:dyDescent="0.2">
      <c r="B237" s="3"/>
      <c r="C237" s="3"/>
      <c r="D237" s="3"/>
      <c r="E237" s="116"/>
      <c r="F237" s="52"/>
      <c r="G237" s="116"/>
      <c r="H237" s="116"/>
      <c r="I237" s="116"/>
      <c r="J237" s="116"/>
      <c r="K237" s="116"/>
      <c r="L237" s="52"/>
      <c r="M237" s="44"/>
      <c r="N237" s="44"/>
      <c r="O237" s="44"/>
      <c r="P237" s="44"/>
    </row>
    <row r="238" spans="2:16" s="5" customFormat="1" x14ac:dyDescent="0.2">
      <c r="B238" s="3"/>
      <c r="C238" s="3"/>
      <c r="D238" s="3"/>
      <c r="E238" s="116"/>
      <c r="F238" s="52"/>
      <c r="G238" s="116"/>
      <c r="H238" s="116"/>
      <c r="I238" s="116"/>
      <c r="J238" s="116"/>
      <c r="K238" s="116"/>
      <c r="L238" s="52"/>
      <c r="M238" s="44"/>
      <c r="N238" s="44"/>
      <c r="O238" s="44"/>
      <c r="P238" s="44"/>
    </row>
    <row r="239" spans="2:16" s="5" customFormat="1" x14ac:dyDescent="0.2">
      <c r="B239" s="3"/>
      <c r="C239" s="3"/>
      <c r="D239" s="3"/>
      <c r="E239" s="116"/>
      <c r="F239" s="52"/>
      <c r="G239" s="116"/>
      <c r="H239" s="116"/>
      <c r="I239" s="116"/>
      <c r="J239" s="116"/>
      <c r="K239" s="116"/>
      <c r="L239" s="52"/>
      <c r="M239" s="44"/>
      <c r="N239" s="44"/>
      <c r="O239" s="44"/>
      <c r="P239" s="44"/>
    </row>
    <row r="240" spans="2:16" s="5" customFormat="1" x14ac:dyDescent="0.2">
      <c r="B240" s="3"/>
      <c r="C240" s="3"/>
      <c r="D240" s="3"/>
      <c r="E240" s="116"/>
      <c r="F240" s="52"/>
      <c r="G240" s="116"/>
      <c r="H240" s="116"/>
      <c r="I240" s="116"/>
      <c r="J240" s="116"/>
      <c r="K240" s="116"/>
      <c r="L240" s="52"/>
      <c r="M240" s="44"/>
      <c r="N240" s="44"/>
      <c r="O240" s="44"/>
      <c r="P240" s="44"/>
    </row>
    <row r="241" spans="2:16" s="5" customFormat="1" x14ac:dyDescent="0.2">
      <c r="B241" s="3"/>
      <c r="C241" s="3"/>
      <c r="D241" s="3"/>
      <c r="E241" s="116"/>
      <c r="F241" s="52"/>
      <c r="G241" s="116"/>
      <c r="H241" s="116"/>
      <c r="I241" s="116"/>
      <c r="J241" s="116"/>
      <c r="K241" s="116"/>
      <c r="L241" s="52"/>
      <c r="M241" s="44"/>
      <c r="N241" s="44"/>
      <c r="O241" s="44"/>
      <c r="P241" s="44"/>
    </row>
    <row r="242" spans="2:16" s="5" customFormat="1" x14ac:dyDescent="0.2">
      <c r="B242" s="3"/>
      <c r="C242" s="3"/>
      <c r="D242" s="3"/>
      <c r="E242" s="116"/>
      <c r="F242" s="52"/>
      <c r="G242" s="116"/>
      <c r="H242" s="116"/>
      <c r="I242" s="116"/>
      <c r="J242" s="116"/>
      <c r="K242" s="116"/>
      <c r="L242" s="52"/>
      <c r="M242" s="44"/>
      <c r="N242" s="44"/>
      <c r="O242" s="44"/>
      <c r="P242" s="44"/>
    </row>
    <row r="243" spans="2:16" s="5" customFormat="1" x14ac:dyDescent="0.2">
      <c r="B243" s="3"/>
      <c r="C243" s="3"/>
      <c r="D243" s="3"/>
      <c r="E243" s="116"/>
      <c r="F243" s="52"/>
      <c r="G243" s="116"/>
      <c r="H243" s="116"/>
      <c r="I243" s="116"/>
      <c r="J243" s="116"/>
      <c r="K243" s="116"/>
      <c r="L243" s="52"/>
      <c r="M243" s="44"/>
      <c r="N243" s="44"/>
      <c r="O243" s="44"/>
      <c r="P243" s="44"/>
    </row>
    <row r="244" spans="2:16" s="5" customFormat="1" x14ac:dyDescent="0.2">
      <c r="B244" s="3"/>
      <c r="C244" s="3"/>
      <c r="D244" s="3"/>
      <c r="E244" s="116"/>
      <c r="F244" s="52"/>
      <c r="G244" s="116"/>
      <c r="H244" s="116"/>
      <c r="I244" s="116"/>
      <c r="J244" s="116"/>
      <c r="K244" s="116"/>
      <c r="L244" s="52"/>
      <c r="M244" s="44"/>
      <c r="N244" s="44"/>
      <c r="O244" s="44"/>
      <c r="P244" s="44"/>
    </row>
    <row r="245" spans="2:16" s="5" customFormat="1" x14ac:dyDescent="0.2">
      <c r="B245" s="3"/>
      <c r="C245" s="3"/>
      <c r="D245" s="3"/>
      <c r="E245" s="116"/>
      <c r="F245" s="52"/>
      <c r="G245" s="116"/>
      <c r="H245" s="116"/>
      <c r="I245" s="116"/>
      <c r="J245" s="116"/>
      <c r="K245" s="116"/>
      <c r="L245" s="52"/>
      <c r="M245" s="44"/>
      <c r="N245" s="44"/>
      <c r="O245" s="44"/>
      <c r="P245" s="44"/>
    </row>
    <row r="246" spans="2:16" s="5" customFormat="1" x14ac:dyDescent="0.2">
      <c r="B246" s="3"/>
      <c r="C246" s="3"/>
      <c r="D246" s="3"/>
      <c r="E246" s="116"/>
      <c r="F246" s="52"/>
      <c r="G246" s="116"/>
      <c r="H246" s="116"/>
      <c r="I246" s="116"/>
      <c r="J246" s="116"/>
      <c r="K246" s="116"/>
      <c r="L246" s="52"/>
      <c r="M246" s="44"/>
      <c r="N246" s="44"/>
      <c r="O246" s="44"/>
      <c r="P246" s="44"/>
    </row>
    <row r="247" spans="2:16" s="5" customFormat="1" x14ac:dyDescent="0.2">
      <c r="B247" s="3"/>
      <c r="C247" s="3"/>
      <c r="D247" s="3"/>
      <c r="E247" s="116"/>
      <c r="F247" s="52"/>
      <c r="G247" s="116"/>
      <c r="H247" s="116"/>
      <c r="I247" s="116"/>
      <c r="J247" s="116"/>
      <c r="K247" s="116"/>
      <c r="L247" s="52"/>
      <c r="M247" s="44"/>
      <c r="N247" s="44"/>
      <c r="O247" s="44"/>
      <c r="P247" s="44"/>
    </row>
    <row r="248" spans="2:16" s="5" customFormat="1" x14ac:dyDescent="0.2">
      <c r="B248" s="3"/>
      <c r="C248" s="3"/>
      <c r="D248" s="3"/>
      <c r="E248" s="116"/>
      <c r="F248" s="52"/>
      <c r="G248" s="116"/>
      <c r="H248" s="116"/>
      <c r="I248" s="116"/>
      <c r="J248" s="116"/>
      <c r="K248" s="116"/>
      <c r="L248" s="52"/>
      <c r="M248" s="44"/>
      <c r="N248" s="44"/>
      <c r="O248" s="44"/>
      <c r="P248" s="44"/>
    </row>
    <row r="249" spans="2:16" s="5" customFormat="1" x14ac:dyDescent="0.2">
      <c r="B249" s="3"/>
      <c r="C249" s="3"/>
      <c r="D249" s="3"/>
      <c r="E249" s="116"/>
      <c r="F249" s="52"/>
      <c r="G249" s="116"/>
      <c r="H249" s="116"/>
      <c r="I249" s="116"/>
      <c r="J249" s="116"/>
      <c r="K249" s="116"/>
      <c r="L249" s="52"/>
      <c r="M249" s="44"/>
      <c r="N249" s="44"/>
      <c r="O249" s="44"/>
      <c r="P249" s="44"/>
    </row>
    <row r="250" spans="2:16" s="5" customFormat="1" x14ac:dyDescent="0.2">
      <c r="B250" s="3"/>
      <c r="C250" s="3"/>
      <c r="D250" s="3"/>
      <c r="E250" s="116"/>
      <c r="F250" s="52"/>
      <c r="G250" s="116"/>
      <c r="H250" s="116"/>
      <c r="I250" s="116"/>
      <c r="J250" s="116"/>
      <c r="K250" s="116"/>
      <c r="L250" s="52"/>
      <c r="M250" s="44"/>
      <c r="N250" s="44"/>
      <c r="O250" s="44"/>
      <c r="P250" s="44"/>
    </row>
    <row r="251" spans="2:16" s="5" customFormat="1" x14ac:dyDescent="0.2">
      <c r="B251" s="3"/>
      <c r="C251" s="3"/>
      <c r="D251" s="3"/>
      <c r="E251" s="116"/>
      <c r="F251" s="52"/>
      <c r="G251" s="116"/>
      <c r="H251" s="116"/>
      <c r="I251" s="116"/>
      <c r="J251" s="116"/>
      <c r="K251" s="116"/>
      <c r="L251" s="52"/>
      <c r="M251" s="44"/>
      <c r="N251" s="44"/>
      <c r="O251" s="44"/>
      <c r="P251" s="44"/>
    </row>
    <row r="252" spans="2:16" s="5" customFormat="1" x14ac:dyDescent="0.2">
      <c r="B252" s="3"/>
      <c r="C252" s="3"/>
      <c r="D252" s="3"/>
      <c r="E252" s="116"/>
      <c r="F252" s="52"/>
      <c r="G252" s="116"/>
      <c r="H252" s="116"/>
      <c r="I252" s="116"/>
      <c r="J252" s="116"/>
      <c r="K252" s="116"/>
      <c r="L252" s="52"/>
      <c r="M252" s="44"/>
      <c r="N252" s="44"/>
      <c r="O252" s="44"/>
      <c r="P252" s="44"/>
    </row>
    <row r="253" spans="2:16" s="5" customFormat="1" x14ac:dyDescent="0.2">
      <c r="B253" s="3"/>
      <c r="C253" s="3"/>
      <c r="D253" s="3"/>
      <c r="E253" s="116"/>
      <c r="F253" s="52"/>
      <c r="G253" s="116"/>
      <c r="H253" s="116"/>
      <c r="I253" s="116"/>
      <c r="J253" s="116"/>
      <c r="K253" s="116"/>
      <c r="L253" s="52"/>
      <c r="M253" s="44"/>
      <c r="N253" s="44"/>
      <c r="O253" s="44"/>
      <c r="P253" s="44"/>
    </row>
    <row r="254" spans="2:16" s="5" customFormat="1" x14ac:dyDescent="0.2">
      <c r="B254" s="3"/>
      <c r="C254" s="3"/>
      <c r="D254" s="3"/>
      <c r="E254" s="116"/>
      <c r="F254" s="52"/>
      <c r="G254" s="116"/>
      <c r="H254" s="116"/>
      <c r="I254" s="116"/>
      <c r="J254" s="116"/>
      <c r="K254" s="116"/>
      <c r="L254" s="52"/>
      <c r="M254" s="44"/>
      <c r="N254" s="44"/>
      <c r="O254" s="44"/>
      <c r="P254" s="44"/>
    </row>
    <row r="255" spans="2:16" s="5" customFormat="1" x14ac:dyDescent="0.2">
      <c r="B255" s="3"/>
      <c r="C255" s="3"/>
      <c r="D255" s="3"/>
      <c r="E255" s="116"/>
      <c r="F255" s="52"/>
      <c r="G255" s="116"/>
      <c r="H255" s="116"/>
      <c r="I255" s="116"/>
      <c r="J255" s="116"/>
      <c r="K255" s="116"/>
      <c r="L255" s="52"/>
      <c r="M255" s="44"/>
      <c r="N255" s="44"/>
      <c r="O255" s="44"/>
      <c r="P255" s="44"/>
    </row>
    <row r="256" spans="2:16" s="5" customFormat="1" x14ac:dyDescent="0.2">
      <c r="B256" s="3"/>
      <c r="C256" s="3"/>
      <c r="D256" s="3"/>
      <c r="E256" s="116"/>
      <c r="F256" s="52"/>
      <c r="G256" s="116"/>
      <c r="H256" s="116"/>
      <c r="I256" s="116"/>
      <c r="J256" s="116"/>
      <c r="K256" s="116"/>
      <c r="L256" s="52"/>
      <c r="M256" s="44"/>
      <c r="N256" s="44"/>
      <c r="O256" s="44"/>
      <c r="P256" s="44"/>
    </row>
    <row r="257" spans="2:16" s="5" customFormat="1" x14ac:dyDescent="0.2">
      <c r="B257" s="3"/>
      <c r="C257" s="3"/>
      <c r="D257" s="3"/>
      <c r="E257" s="116"/>
      <c r="F257" s="52"/>
      <c r="G257" s="116"/>
      <c r="H257" s="116"/>
      <c r="I257" s="116"/>
      <c r="J257" s="116"/>
      <c r="K257" s="116"/>
      <c r="L257" s="52"/>
      <c r="M257" s="44"/>
      <c r="N257" s="44"/>
      <c r="O257" s="44"/>
      <c r="P257" s="44"/>
    </row>
    <row r="258" spans="2:16" s="5" customFormat="1" x14ac:dyDescent="0.2">
      <c r="B258" s="3"/>
      <c r="C258" s="3"/>
      <c r="D258" s="3"/>
      <c r="E258" s="116"/>
      <c r="F258" s="52"/>
      <c r="G258" s="116"/>
      <c r="H258" s="116"/>
      <c r="I258" s="116"/>
      <c r="J258" s="116"/>
      <c r="K258" s="116"/>
      <c r="L258" s="52"/>
      <c r="M258" s="44"/>
      <c r="N258" s="44"/>
      <c r="O258" s="44"/>
      <c r="P258" s="44"/>
    </row>
    <row r="259" spans="2:16" s="5" customFormat="1" x14ac:dyDescent="0.2">
      <c r="B259" s="3"/>
      <c r="C259" s="3"/>
      <c r="D259" s="3"/>
      <c r="E259" s="116"/>
      <c r="F259" s="52"/>
      <c r="G259" s="116"/>
      <c r="H259" s="116"/>
      <c r="I259" s="116"/>
      <c r="J259" s="116"/>
      <c r="K259" s="116"/>
      <c r="L259" s="52"/>
      <c r="M259" s="44"/>
      <c r="N259" s="44"/>
      <c r="O259" s="44"/>
      <c r="P259" s="44"/>
    </row>
    <row r="260" spans="2:16" s="5" customFormat="1" x14ac:dyDescent="0.2">
      <c r="B260" s="3"/>
      <c r="C260" s="3"/>
      <c r="D260" s="3"/>
      <c r="E260" s="116"/>
      <c r="F260" s="52"/>
      <c r="G260" s="116"/>
      <c r="H260" s="116"/>
      <c r="I260" s="116"/>
      <c r="J260" s="116"/>
      <c r="K260" s="116"/>
      <c r="L260" s="52"/>
      <c r="M260" s="44"/>
      <c r="N260" s="44"/>
      <c r="O260" s="44"/>
      <c r="P260" s="44"/>
    </row>
    <row r="261" spans="2:16" s="5" customFormat="1" x14ac:dyDescent="0.2">
      <c r="B261" s="3"/>
      <c r="C261" s="3"/>
      <c r="D261" s="3"/>
      <c r="E261" s="116"/>
      <c r="F261" s="52"/>
      <c r="G261" s="116"/>
      <c r="H261" s="116"/>
      <c r="I261" s="116"/>
      <c r="J261" s="116"/>
      <c r="K261" s="116"/>
      <c r="L261" s="52"/>
      <c r="M261" s="44"/>
      <c r="N261" s="44"/>
      <c r="O261" s="44"/>
      <c r="P261" s="44"/>
    </row>
    <row r="262" spans="2:16" s="5" customFormat="1" x14ac:dyDescent="0.2">
      <c r="B262" s="3"/>
      <c r="C262" s="3"/>
      <c r="D262" s="3"/>
      <c r="E262" s="116"/>
      <c r="F262" s="52"/>
      <c r="G262" s="116"/>
      <c r="H262" s="116"/>
      <c r="I262" s="116"/>
      <c r="J262" s="116"/>
      <c r="K262" s="116"/>
      <c r="L262" s="52"/>
      <c r="M262" s="44"/>
      <c r="N262" s="44"/>
      <c r="O262" s="44"/>
      <c r="P262" s="44"/>
    </row>
    <row r="263" spans="2:16" s="5" customFormat="1" x14ac:dyDescent="0.2">
      <c r="B263" s="3"/>
      <c r="C263" s="3"/>
      <c r="D263" s="3"/>
      <c r="E263" s="116"/>
      <c r="F263" s="52"/>
      <c r="G263" s="116"/>
      <c r="H263" s="116"/>
      <c r="I263" s="116"/>
      <c r="J263" s="116"/>
      <c r="K263" s="116"/>
      <c r="L263" s="52"/>
      <c r="M263" s="44"/>
      <c r="N263" s="44"/>
      <c r="O263" s="44"/>
      <c r="P263" s="44"/>
    </row>
    <row r="264" spans="2:16" s="5" customFormat="1" x14ac:dyDescent="0.2">
      <c r="B264" s="3"/>
      <c r="C264" s="3"/>
      <c r="D264" s="3"/>
      <c r="E264" s="116"/>
      <c r="F264" s="52"/>
      <c r="G264" s="116"/>
      <c r="H264" s="116"/>
      <c r="I264" s="116"/>
      <c r="J264" s="116"/>
      <c r="K264" s="116"/>
      <c r="L264" s="52"/>
      <c r="M264" s="44"/>
      <c r="N264" s="44"/>
      <c r="O264" s="44"/>
      <c r="P264" s="44"/>
    </row>
    <row r="265" spans="2:16" s="5" customFormat="1" x14ac:dyDescent="0.2">
      <c r="B265" s="3"/>
      <c r="C265" s="3"/>
      <c r="D265" s="3"/>
      <c r="E265" s="116"/>
      <c r="F265" s="52"/>
      <c r="G265" s="116"/>
      <c r="H265" s="116"/>
      <c r="I265" s="116"/>
      <c r="J265" s="116"/>
      <c r="K265" s="116"/>
      <c r="L265" s="52"/>
      <c r="M265" s="44"/>
      <c r="N265" s="44"/>
      <c r="O265" s="44"/>
      <c r="P265" s="44"/>
    </row>
    <row r="266" spans="2:16" s="5" customFormat="1" x14ac:dyDescent="0.2">
      <c r="B266" s="3"/>
      <c r="C266" s="3"/>
      <c r="D266" s="3"/>
      <c r="E266" s="116"/>
      <c r="F266" s="52"/>
      <c r="G266" s="116"/>
      <c r="H266" s="116"/>
      <c r="I266" s="116"/>
      <c r="J266" s="116"/>
      <c r="K266" s="116"/>
      <c r="L266" s="52"/>
      <c r="M266" s="44"/>
      <c r="N266" s="44"/>
      <c r="O266" s="44"/>
      <c r="P266" s="44"/>
    </row>
    <row r="267" spans="2:16" s="5" customFormat="1" x14ac:dyDescent="0.2">
      <c r="B267" s="3"/>
      <c r="C267" s="3"/>
      <c r="D267" s="3"/>
      <c r="E267" s="116"/>
      <c r="F267" s="52"/>
      <c r="G267" s="116"/>
      <c r="H267" s="116"/>
      <c r="I267" s="116"/>
      <c r="J267" s="116"/>
      <c r="K267" s="116"/>
      <c r="L267" s="52"/>
      <c r="M267" s="44"/>
      <c r="N267" s="44"/>
      <c r="O267" s="44"/>
      <c r="P267" s="44"/>
    </row>
    <row r="268" spans="2:16" s="5" customFormat="1" x14ac:dyDescent="0.2">
      <c r="B268" s="3"/>
      <c r="C268" s="3"/>
      <c r="D268" s="3"/>
      <c r="E268" s="116"/>
      <c r="F268" s="52"/>
      <c r="G268" s="116"/>
      <c r="H268" s="116"/>
      <c r="I268" s="116"/>
      <c r="J268" s="116"/>
      <c r="K268" s="116"/>
      <c r="L268" s="52"/>
      <c r="M268" s="44"/>
      <c r="N268" s="44"/>
      <c r="O268" s="44"/>
      <c r="P268" s="44"/>
    </row>
    <row r="269" spans="2:16" s="5" customFormat="1" x14ac:dyDescent="0.2">
      <c r="B269" s="3"/>
      <c r="C269" s="3"/>
      <c r="D269" s="3"/>
      <c r="E269" s="116"/>
      <c r="F269" s="52"/>
      <c r="G269" s="116"/>
      <c r="H269" s="116"/>
      <c r="I269" s="116"/>
      <c r="J269" s="116"/>
      <c r="K269" s="116"/>
      <c r="L269" s="52"/>
      <c r="M269" s="44"/>
      <c r="N269" s="44"/>
      <c r="O269" s="44"/>
      <c r="P269" s="44"/>
    </row>
    <row r="270" spans="2:16" s="5" customFormat="1" x14ac:dyDescent="0.2">
      <c r="B270" s="3"/>
      <c r="C270" s="3"/>
      <c r="D270" s="3"/>
      <c r="E270" s="116"/>
      <c r="F270" s="52"/>
      <c r="G270" s="116"/>
      <c r="H270" s="116"/>
      <c r="I270" s="116"/>
      <c r="J270" s="116"/>
      <c r="K270" s="116"/>
      <c r="L270" s="52"/>
      <c r="M270" s="44"/>
      <c r="N270" s="44"/>
      <c r="O270" s="44"/>
      <c r="P270" s="44"/>
    </row>
    <row r="271" spans="2:16" s="5" customFormat="1" x14ac:dyDescent="0.2">
      <c r="B271" s="3"/>
      <c r="C271" s="3"/>
      <c r="D271" s="3"/>
      <c r="E271" s="116"/>
      <c r="F271" s="52"/>
      <c r="G271" s="116"/>
      <c r="H271" s="116"/>
      <c r="I271" s="116"/>
      <c r="J271" s="116"/>
      <c r="K271" s="116"/>
      <c r="L271" s="52"/>
      <c r="M271" s="44"/>
      <c r="N271" s="44"/>
      <c r="O271" s="44"/>
      <c r="P271" s="44"/>
    </row>
    <row r="272" spans="2:16" s="5" customFormat="1" x14ac:dyDescent="0.2">
      <c r="B272" s="3"/>
      <c r="C272" s="3"/>
      <c r="D272" s="3"/>
      <c r="E272" s="116"/>
      <c r="F272" s="52"/>
      <c r="G272" s="116"/>
      <c r="H272" s="116"/>
      <c r="I272" s="116"/>
      <c r="J272" s="116"/>
      <c r="K272" s="116"/>
      <c r="L272" s="52"/>
      <c r="M272" s="44"/>
      <c r="N272" s="44"/>
      <c r="O272" s="44"/>
      <c r="P272" s="44"/>
    </row>
    <row r="273" spans="2:16" s="5" customFormat="1" x14ac:dyDescent="0.2">
      <c r="B273" s="3"/>
      <c r="C273" s="3"/>
      <c r="D273" s="3"/>
      <c r="E273" s="116"/>
      <c r="F273" s="52"/>
      <c r="G273" s="116"/>
      <c r="H273" s="116"/>
      <c r="I273" s="116"/>
      <c r="J273" s="116"/>
      <c r="K273" s="116"/>
      <c r="L273" s="52"/>
      <c r="M273" s="44"/>
      <c r="N273" s="44"/>
      <c r="O273" s="44"/>
      <c r="P273" s="44"/>
    </row>
    <row r="274" spans="2:16" s="5" customFormat="1" x14ac:dyDescent="0.2">
      <c r="B274" s="3"/>
      <c r="C274" s="3"/>
      <c r="D274" s="3"/>
      <c r="E274" s="116"/>
      <c r="F274" s="52"/>
      <c r="G274" s="116"/>
      <c r="H274" s="116"/>
      <c r="I274" s="116"/>
      <c r="J274" s="116"/>
      <c r="K274" s="116"/>
      <c r="L274" s="52"/>
      <c r="M274" s="44"/>
      <c r="N274" s="44"/>
      <c r="O274" s="44"/>
      <c r="P274" s="44"/>
    </row>
    <row r="275" spans="2:16" s="5" customFormat="1" x14ac:dyDescent="0.2">
      <c r="B275" s="3"/>
      <c r="C275" s="3"/>
      <c r="D275" s="3"/>
      <c r="E275" s="116"/>
      <c r="F275" s="52"/>
      <c r="G275" s="116"/>
      <c r="H275" s="116"/>
      <c r="I275" s="116"/>
      <c r="J275" s="116"/>
      <c r="K275" s="116"/>
      <c r="L275" s="52"/>
      <c r="M275" s="44"/>
      <c r="N275" s="44"/>
      <c r="O275" s="44"/>
      <c r="P275" s="44"/>
    </row>
    <row r="276" spans="2:16" s="5" customFormat="1" x14ac:dyDescent="0.2">
      <c r="B276" s="3"/>
      <c r="C276" s="3"/>
      <c r="D276" s="3"/>
      <c r="E276" s="116"/>
      <c r="F276" s="52"/>
      <c r="G276" s="116"/>
      <c r="H276" s="116"/>
      <c r="I276" s="116"/>
      <c r="J276" s="116"/>
      <c r="K276" s="116"/>
      <c r="L276" s="52"/>
      <c r="M276" s="44"/>
      <c r="N276" s="44"/>
      <c r="O276" s="44"/>
      <c r="P276" s="44"/>
    </row>
    <row r="277" spans="2:16" s="5" customFormat="1" x14ac:dyDescent="0.2">
      <c r="B277" s="3"/>
      <c r="C277" s="3"/>
      <c r="D277" s="3"/>
      <c r="E277" s="116"/>
      <c r="F277" s="52"/>
      <c r="G277" s="116"/>
      <c r="H277" s="116"/>
      <c r="I277" s="116"/>
      <c r="J277" s="116"/>
      <c r="K277" s="116"/>
      <c r="L277" s="52"/>
      <c r="M277" s="44"/>
      <c r="N277" s="44"/>
      <c r="O277" s="44"/>
      <c r="P277" s="44"/>
    </row>
    <row r="278" spans="2:16" s="5" customFormat="1" x14ac:dyDescent="0.2">
      <c r="B278" s="3"/>
      <c r="C278" s="3"/>
      <c r="D278" s="3"/>
      <c r="E278" s="116"/>
      <c r="F278" s="52"/>
      <c r="G278" s="116"/>
      <c r="H278" s="116"/>
      <c r="I278" s="116"/>
      <c r="J278" s="116"/>
      <c r="K278" s="116"/>
      <c r="L278" s="52"/>
      <c r="M278" s="44"/>
      <c r="N278" s="44"/>
      <c r="O278" s="44"/>
      <c r="P278" s="44"/>
    </row>
    <row r="279" spans="2:16" s="5" customFormat="1" x14ac:dyDescent="0.2">
      <c r="B279" s="3"/>
      <c r="C279" s="3"/>
      <c r="D279" s="3"/>
      <c r="E279" s="116"/>
      <c r="F279" s="52"/>
      <c r="G279" s="116"/>
      <c r="H279" s="116"/>
      <c r="I279" s="116"/>
      <c r="J279" s="116"/>
      <c r="K279" s="116"/>
      <c r="L279" s="52"/>
      <c r="M279" s="44"/>
      <c r="N279" s="44"/>
      <c r="O279" s="44"/>
      <c r="P279" s="44"/>
    </row>
    <row r="280" spans="2:16" s="5" customFormat="1" x14ac:dyDescent="0.2">
      <c r="B280" s="3"/>
      <c r="C280" s="3"/>
      <c r="D280" s="3"/>
      <c r="E280" s="116"/>
      <c r="F280" s="52"/>
      <c r="G280" s="116"/>
      <c r="H280" s="116"/>
      <c r="I280" s="116"/>
      <c r="J280" s="116"/>
      <c r="K280" s="116"/>
      <c r="L280" s="52"/>
      <c r="M280" s="44"/>
      <c r="N280" s="44"/>
      <c r="O280" s="44"/>
      <c r="P280" s="44"/>
    </row>
    <row r="281" spans="2:16" s="5" customFormat="1" x14ac:dyDescent="0.2">
      <c r="B281" s="3"/>
      <c r="C281" s="3"/>
      <c r="D281" s="3"/>
      <c r="E281" s="116"/>
      <c r="F281" s="52"/>
      <c r="G281" s="116"/>
      <c r="H281" s="116"/>
      <c r="I281" s="116"/>
      <c r="J281" s="116"/>
      <c r="K281" s="116"/>
      <c r="L281" s="52"/>
      <c r="M281" s="44"/>
      <c r="N281" s="44"/>
      <c r="O281" s="44"/>
      <c r="P281" s="44"/>
    </row>
    <row r="282" spans="2:16" s="5" customFormat="1" x14ac:dyDescent="0.2">
      <c r="B282" s="3"/>
      <c r="C282" s="3"/>
      <c r="D282" s="3"/>
      <c r="E282" s="116"/>
      <c r="F282" s="52"/>
      <c r="G282" s="116"/>
      <c r="H282" s="116"/>
      <c r="I282" s="116"/>
      <c r="J282" s="116"/>
      <c r="K282" s="116"/>
      <c r="L282" s="52"/>
      <c r="M282" s="44"/>
      <c r="N282" s="44"/>
      <c r="O282" s="44"/>
      <c r="P282" s="44"/>
    </row>
    <row r="283" spans="2:16" s="5" customFormat="1" x14ac:dyDescent="0.2">
      <c r="B283" s="3"/>
      <c r="C283" s="3"/>
      <c r="D283" s="3"/>
      <c r="E283" s="116"/>
      <c r="F283" s="52"/>
      <c r="G283" s="116"/>
      <c r="H283" s="116"/>
      <c r="I283" s="116"/>
      <c r="J283" s="116"/>
      <c r="K283" s="116"/>
      <c r="L283" s="52"/>
      <c r="M283" s="44"/>
      <c r="N283" s="44"/>
      <c r="O283" s="44"/>
      <c r="P283" s="44"/>
    </row>
    <row r="284" spans="2:16" s="5" customFormat="1" x14ac:dyDescent="0.2">
      <c r="B284" s="3"/>
      <c r="C284" s="3"/>
      <c r="D284" s="3"/>
      <c r="E284" s="116"/>
      <c r="F284" s="52"/>
      <c r="G284" s="116"/>
      <c r="H284" s="116"/>
      <c r="I284" s="116"/>
      <c r="J284" s="116"/>
      <c r="K284" s="116"/>
      <c r="L284" s="52"/>
      <c r="M284" s="44"/>
      <c r="N284" s="44"/>
      <c r="O284" s="44"/>
      <c r="P284" s="44"/>
    </row>
    <row r="285" spans="2:16" s="5" customFormat="1" x14ac:dyDescent="0.2">
      <c r="B285" s="3"/>
      <c r="C285" s="3"/>
      <c r="D285" s="3"/>
      <c r="E285" s="116"/>
      <c r="F285" s="52"/>
      <c r="G285" s="116"/>
      <c r="H285" s="116"/>
      <c r="I285" s="116"/>
      <c r="J285" s="116"/>
      <c r="K285" s="116"/>
      <c r="L285" s="52"/>
      <c r="M285" s="44"/>
      <c r="N285" s="44"/>
      <c r="O285" s="44"/>
      <c r="P285" s="44"/>
    </row>
    <row r="286" spans="2:16" s="5" customFormat="1" x14ac:dyDescent="0.2">
      <c r="B286" s="3"/>
      <c r="C286" s="3"/>
      <c r="D286" s="3"/>
      <c r="E286" s="116"/>
      <c r="F286" s="52"/>
      <c r="G286" s="116"/>
      <c r="H286" s="116"/>
      <c r="I286" s="116"/>
      <c r="J286" s="116"/>
      <c r="K286" s="116"/>
      <c r="L286" s="52"/>
      <c r="M286" s="44"/>
      <c r="N286" s="44"/>
      <c r="O286" s="44"/>
      <c r="P286" s="44"/>
    </row>
    <row r="287" spans="2:16" s="5" customFormat="1" x14ac:dyDescent="0.2">
      <c r="B287" s="3"/>
      <c r="C287" s="3"/>
      <c r="D287" s="3"/>
      <c r="E287" s="116"/>
      <c r="F287" s="52"/>
      <c r="G287" s="116"/>
      <c r="H287" s="116"/>
      <c r="I287" s="116"/>
      <c r="J287" s="116"/>
      <c r="K287" s="116"/>
      <c r="L287" s="52"/>
      <c r="M287" s="44"/>
      <c r="N287" s="44"/>
      <c r="O287" s="44"/>
      <c r="P287" s="44"/>
    </row>
    <row r="288" spans="2:16" s="5" customFormat="1" x14ac:dyDescent="0.2">
      <c r="B288" s="3"/>
      <c r="C288" s="3"/>
      <c r="D288" s="3"/>
      <c r="E288" s="116"/>
      <c r="F288" s="52"/>
      <c r="G288" s="116"/>
      <c r="H288" s="116"/>
      <c r="I288" s="116"/>
      <c r="J288" s="116"/>
      <c r="K288" s="116"/>
      <c r="L288" s="52"/>
      <c r="M288" s="44"/>
      <c r="N288" s="44"/>
      <c r="O288" s="44"/>
      <c r="P288" s="44"/>
    </row>
    <row r="289" spans="2:16" s="5" customFormat="1" x14ac:dyDescent="0.2">
      <c r="B289" s="3"/>
      <c r="C289" s="3"/>
      <c r="D289" s="3"/>
      <c r="E289" s="116"/>
      <c r="F289" s="52"/>
      <c r="G289" s="116"/>
      <c r="H289" s="116"/>
      <c r="I289" s="116"/>
      <c r="J289" s="116"/>
      <c r="K289" s="116"/>
      <c r="L289" s="52"/>
      <c r="M289" s="44"/>
      <c r="N289" s="44"/>
      <c r="O289" s="44"/>
      <c r="P289" s="44"/>
    </row>
    <row r="290" spans="2:16" s="5" customFormat="1" x14ac:dyDescent="0.2">
      <c r="B290" s="3"/>
      <c r="C290" s="3"/>
      <c r="D290" s="3"/>
      <c r="E290" s="116"/>
      <c r="F290" s="52"/>
      <c r="G290" s="116"/>
      <c r="H290" s="116"/>
      <c r="I290" s="116"/>
      <c r="J290" s="116"/>
      <c r="K290" s="116"/>
      <c r="L290" s="52"/>
      <c r="M290" s="44"/>
      <c r="N290" s="44"/>
      <c r="O290" s="44"/>
      <c r="P290" s="44"/>
    </row>
    <row r="291" spans="2:16" s="5" customFormat="1" x14ac:dyDescent="0.2">
      <c r="B291" s="3"/>
      <c r="C291" s="3"/>
      <c r="D291" s="3"/>
      <c r="E291" s="116"/>
      <c r="F291" s="52"/>
      <c r="G291" s="116"/>
      <c r="H291" s="116"/>
      <c r="I291" s="116"/>
      <c r="J291" s="116"/>
      <c r="K291" s="116"/>
      <c r="L291" s="52"/>
      <c r="M291" s="44"/>
      <c r="N291" s="44"/>
      <c r="O291" s="44"/>
      <c r="P291" s="44"/>
    </row>
    <row r="292" spans="2:16" s="5" customFormat="1" x14ac:dyDescent="0.2">
      <c r="B292" s="3"/>
      <c r="C292" s="3"/>
      <c r="D292" s="3"/>
      <c r="E292" s="116"/>
      <c r="F292" s="52"/>
      <c r="G292" s="116"/>
      <c r="H292" s="116"/>
      <c r="I292" s="116"/>
      <c r="J292" s="116"/>
      <c r="K292" s="116"/>
      <c r="L292" s="52"/>
      <c r="M292" s="44"/>
      <c r="N292" s="44"/>
      <c r="O292" s="44"/>
      <c r="P292" s="44"/>
    </row>
    <row r="293" spans="2:16" s="5" customFormat="1" x14ac:dyDescent="0.2">
      <c r="B293" s="3"/>
      <c r="C293" s="3"/>
      <c r="D293" s="3"/>
      <c r="E293" s="116"/>
      <c r="F293" s="52"/>
      <c r="G293" s="116"/>
      <c r="H293" s="116"/>
      <c r="I293" s="116"/>
      <c r="J293" s="116"/>
      <c r="K293" s="116"/>
      <c r="L293" s="52"/>
      <c r="M293" s="44"/>
      <c r="N293" s="44"/>
      <c r="O293" s="44"/>
      <c r="P293" s="44"/>
    </row>
    <row r="294" spans="2:16" s="5" customFormat="1" x14ac:dyDescent="0.2">
      <c r="B294" s="3"/>
      <c r="C294" s="3"/>
      <c r="D294" s="3"/>
      <c r="E294" s="116"/>
      <c r="F294" s="52"/>
      <c r="G294" s="116"/>
      <c r="H294" s="116"/>
      <c r="I294" s="116"/>
      <c r="J294" s="116"/>
      <c r="K294" s="116"/>
      <c r="L294" s="52"/>
      <c r="M294" s="44"/>
      <c r="N294" s="44"/>
      <c r="O294" s="44"/>
      <c r="P294" s="44"/>
    </row>
    <row r="295" spans="2:16" s="5" customFormat="1" x14ac:dyDescent="0.2">
      <c r="B295" s="3"/>
      <c r="C295" s="3"/>
      <c r="D295" s="3"/>
      <c r="E295" s="116"/>
      <c r="F295" s="52"/>
      <c r="G295" s="116"/>
      <c r="H295" s="116"/>
      <c r="I295" s="116"/>
      <c r="J295" s="116"/>
      <c r="K295" s="116"/>
      <c r="L295" s="52"/>
      <c r="M295" s="44"/>
      <c r="N295" s="44"/>
      <c r="O295" s="44"/>
      <c r="P295" s="44"/>
    </row>
    <row r="296" spans="2:16" s="5" customFormat="1" x14ac:dyDescent="0.2">
      <c r="B296" s="3"/>
      <c r="C296" s="3"/>
      <c r="D296" s="3"/>
      <c r="E296" s="116"/>
      <c r="F296" s="52"/>
      <c r="G296" s="116"/>
      <c r="H296" s="116"/>
      <c r="I296" s="116"/>
      <c r="J296" s="116"/>
      <c r="K296" s="116"/>
      <c r="L296" s="52"/>
      <c r="M296" s="44"/>
      <c r="N296" s="44"/>
      <c r="O296" s="44"/>
      <c r="P296" s="44"/>
    </row>
    <row r="297" spans="2:16" s="5" customFormat="1" x14ac:dyDescent="0.2">
      <c r="B297" s="3"/>
      <c r="C297" s="3"/>
      <c r="D297" s="3"/>
      <c r="E297" s="116"/>
      <c r="F297" s="52"/>
      <c r="G297" s="116"/>
      <c r="H297" s="116"/>
      <c r="I297" s="116"/>
      <c r="J297" s="116"/>
      <c r="K297" s="116"/>
      <c r="L297" s="52"/>
      <c r="M297" s="44"/>
      <c r="N297" s="44"/>
      <c r="O297" s="44"/>
      <c r="P297" s="44"/>
    </row>
    <row r="298" spans="2:16" s="5" customFormat="1" x14ac:dyDescent="0.2">
      <c r="B298" s="3"/>
      <c r="C298" s="3"/>
      <c r="D298" s="3"/>
      <c r="E298" s="116"/>
      <c r="F298" s="52"/>
      <c r="G298" s="116"/>
      <c r="H298" s="116"/>
      <c r="I298" s="116"/>
      <c r="J298" s="116"/>
      <c r="K298" s="116"/>
      <c r="L298" s="52"/>
      <c r="M298" s="44"/>
      <c r="N298" s="44"/>
      <c r="O298" s="44"/>
      <c r="P298" s="44"/>
    </row>
    <row r="299" spans="2:16" s="5" customFormat="1" x14ac:dyDescent="0.2">
      <c r="B299" s="3"/>
      <c r="C299" s="3"/>
      <c r="D299" s="3"/>
      <c r="E299" s="116"/>
      <c r="F299" s="52"/>
      <c r="G299" s="116"/>
      <c r="H299" s="116"/>
      <c r="I299" s="116"/>
      <c r="J299" s="116"/>
      <c r="K299" s="116"/>
      <c r="L299" s="52"/>
      <c r="M299" s="44"/>
      <c r="N299" s="44"/>
      <c r="O299" s="44"/>
      <c r="P299" s="44"/>
    </row>
    <row r="300" spans="2:16" s="5" customFormat="1" x14ac:dyDescent="0.2">
      <c r="B300" s="3"/>
      <c r="C300" s="3"/>
      <c r="D300" s="3"/>
      <c r="E300" s="116"/>
      <c r="F300" s="52"/>
      <c r="G300" s="116"/>
      <c r="H300" s="116"/>
      <c r="I300" s="116"/>
      <c r="J300" s="116"/>
      <c r="K300" s="116"/>
      <c r="L300" s="52"/>
      <c r="M300" s="44"/>
      <c r="N300" s="44"/>
      <c r="O300" s="44"/>
      <c r="P300" s="44"/>
    </row>
    <row r="301" spans="2:16" s="5" customFormat="1" x14ac:dyDescent="0.2">
      <c r="B301" s="3"/>
      <c r="C301" s="3"/>
      <c r="D301" s="3"/>
      <c r="E301" s="116"/>
      <c r="F301" s="52"/>
      <c r="G301" s="116"/>
      <c r="H301" s="116"/>
      <c r="I301" s="116"/>
      <c r="J301" s="116"/>
      <c r="K301" s="116"/>
      <c r="L301" s="52"/>
      <c r="M301" s="44"/>
      <c r="N301" s="44"/>
      <c r="O301" s="44"/>
      <c r="P301" s="44"/>
    </row>
    <row r="302" spans="2:16" s="5" customFormat="1" x14ac:dyDescent="0.2">
      <c r="B302" s="3"/>
      <c r="C302" s="3"/>
      <c r="D302" s="3"/>
      <c r="E302" s="116"/>
      <c r="F302" s="52"/>
      <c r="G302" s="116"/>
      <c r="H302" s="116"/>
      <c r="I302" s="116"/>
      <c r="J302" s="116"/>
      <c r="K302" s="116"/>
      <c r="L302" s="52"/>
      <c r="M302" s="44"/>
      <c r="N302" s="44"/>
      <c r="O302" s="44"/>
      <c r="P302" s="44"/>
    </row>
    <row r="303" spans="2:16" s="5" customFormat="1" x14ac:dyDescent="0.2">
      <c r="B303" s="3"/>
      <c r="C303" s="3"/>
      <c r="D303" s="3"/>
      <c r="E303" s="116"/>
      <c r="F303" s="52"/>
      <c r="G303" s="116"/>
      <c r="H303" s="116"/>
      <c r="I303" s="116"/>
      <c r="J303" s="116"/>
      <c r="K303" s="116"/>
      <c r="L303" s="52"/>
      <c r="M303" s="44"/>
      <c r="N303" s="44"/>
      <c r="O303" s="44"/>
      <c r="P303" s="44"/>
    </row>
    <row r="304" spans="2:16" s="5" customFormat="1" x14ac:dyDescent="0.2">
      <c r="B304" s="3"/>
      <c r="C304" s="3"/>
      <c r="D304" s="3"/>
      <c r="E304" s="116"/>
      <c r="F304" s="52"/>
      <c r="G304" s="116"/>
      <c r="H304" s="116"/>
      <c r="I304" s="116"/>
      <c r="J304" s="116"/>
      <c r="K304" s="116"/>
      <c r="L304" s="52"/>
      <c r="M304" s="44"/>
      <c r="N304" s="44"/>
      <c r="O304" s="44"/>
      <c r="P304" s="44"/>
    </row>
    <row r="305" spans="2:16" s="5" customFormat="1" x14ac:dyDescent="0.2">
      <c r="B305" s="3"/>
      <c r="C305" s="3"/>
      <c r="D305" s="3"/>
      <c r="E305" s="116"/>
      <c r="F305" s="52"/>
      <c r="G305" s="116"/>
      <c r="H305" s="116"/>
      <c r="I305" s="116"/>
      <c r="J305" s="116"/>
      <c r="K305" s="116"/>
      <c r="L305" s="52"/>
      <c r="M305" s="44"/>
      <c r="N305" s="44"/>
      <c r="O305" s="44"/>
      <c r="P305" s="44"/>
    </row>
    <row r="306" spans="2:16" s="5" customFormat="1" x14ac:dyDescent="0.2">
      <c r="B306" s="3"/>
      <c r="C306" s="3"/>
      <c r="D306" s="3"/>
      <c r="E306" s="116"/>
      <c r="F306" s="52"/>
      <c r="G306" s="116"/>
      <c r="H306" s="116"/>
      <c r="I306" s="116"/>
      <c r="J306" s="116"/>
      <c r="K306" s="116"/>
      <c r="L306" s="52"/>
      <c r="M306" s="44"/>
      <c r="N306" s="44"/>
      <c r="O306" s="44"/>
      <c r="P306" s="44"/>
    </row>
    <row r="307" spans="2:16" s="5" customFormat="1" x14ac:dyDescent="0.2">
      <c r="B307" s="3"/>
      <c r="C307" s="3"/>
      <c r="D307" s="3"/>
      <c r="E307" s="116"/>
      <c r="F307" s="52"/>
      <c r="G307" s="116"/>
      <c r="H307" s="116"/>
      <c r="I307" s="116"/>
      <c r="J307" s="116"/>
      <c r="K307" s="116"/>
      <c r="L307" s="52"/>
      <c r="M307" s="44"/>
      <c r="N307" s="44"/>
      <c r="O307" s="44"/>
      <c r="P307" s="44"/>
    </row>
    <row r="308" spans="2:16" s="5" customFormat="1" x14ac:dyDescent="0.2">
      <c r="B308" s="3"/>
      <c r="C308" s="3"/>
      <c r="D308" s="3"/>
      <c r="E308" s="116"/>
      <c r="F308" s="52"/>
      <c r="G308" s="116"/>
      <c r="H308" s="116"/>
      <c r="I308" s="116"/>
      <c r="J308" s="116"/>
      <c r="K308" s="116"/>
      <c r="L308" s="52"/>
      <c r="M308" s="44"/>
      <c r="N308" s="44"/>
      <c r="O308" s="44"/>
      <c r="P308" s="44"/>
    </row>
    <row r="309" spans="2:16" s="5" customFormat="1" x14ac:dyDescent="0.2">
      <c r="B309" s="3"/>
      <c r="C309" s="3"/>
      <c r="D309" s="3"/>
      <c r="E309" s="116"/>
      <c r="F309" s="52"/>
      <c r="G309" s="116"/>
      <c r="H309" s="116"/>
      <c r="I309" s="116"/>
      <c r="J309" s="116"/>
      <c r="K309" s="116"/>
      <c r="L309" s="52"/>
      <c r="M309" s="44"/>
      <c r="N309" s="44"/>
      <c r="O309" s="44"/>
      <c r="P309" s="44"/>
    </row>
    <row r="310" spans="2:16" s="5" customFormat="1" x14ac:dyDescent="0.2">
      <c r="B310" s="3"/>
      <c r="C310" s="3"/>
      <c r="D310" s="3"/>
      <c r="E310" s="116"/>
      <c r="F310" s="52"/>
      <c r="G310" s="116"/>
      <c r="H310" s="116"/>
      <c r="I310" s="116"/>
      <c r="J310" s="116"/>
      <c r="K310" s="116"/>
      <c r="L310" s="52"/>
      <c r="M310" s="44"/>
      <c r="N310" s="44"/>
      <c r="O310" s="44"/>
      <c r="P310" s="44"/>
    </row>
    <row r="311" spans="2:16" s="5" customFormat="1" x14ac:dyDescent="0.2">
      <c r="B311" s="3"/>
      <c r="C311" s="3"/>
      <c r="D311" s="3"/>
      <c r="E311" s="116"/>
      <c r="F311" s="52"/>
      <c r="G311" s="116"/>
      <c r="H311" s="116"/>
      <c r="I311" s="116"/>
      <c r="J311" s="116"/>
      <c r="K311" s="116"/>
      <c r="L311" s="52"/>
      <c r="M311" s="44"/>
      <c r="N311" s="44"/>
      <c r="O311" s="44"/>
      <c r="P311" s="44"/>
    </row>
    <row r="312" spans="2:16" s="5" customFormat="1" x14ac:dyDescent="0.2">
      <c r="B312" s="3"/>
      <c r="C312" s="3"/>
      <c r="D312" s="3"/>
      <c r="E312" s="116"/>
      <c r="F312" s="52"/>
      <c r="G312" s="116"/>
      <c r="H312" s="116"/>
      <c r="I312" s="116"/>
      <c r="J312" s="116"/>
      <c r="K312" s="116"/>
      <c r="L312" s="52"/>
      <c r="M312" s="44"/>
      <c r="N312" s="44"/>
      <c r="O312" s="44"/>
      <c r="P312" s="44"/>
    </row>
    <row r="313" spans="2:16" s="5" customFormat="1" x14ac:dyDescent="0.2">
      <c r="B313" s="3"/>
      <c r="C313" s="3"/>
      <c r="D313" s="3"/>
      <c r="E313" s="116"/>
      <c r="F313" s="52"/>
      <c r="G313" s="116"/>
      <c r="H313" s="116"/>
      <c r="I313" s="116"/>
      <c r="J313" s="116"/>
      <c r="K313" s="116"/>
      <c r="L313" s="52"/>
      <c r="M313" s="44"/>
      <c r="N313" s="44"/>
      <c r="O313" s="44"/>
      <c r="P313" s="44"/>
    </row>
    <row r="314" spans="2:16" s="5" customFormat="1" x14ac:dyDescent="0.2">
      <c r="B314" s="3"/>
      <c r="C314" s="3"/>
      <c r="D314" s="3"/>
      <c r="E314" s="116"/>
      <c r="F314" s="52"/>
      <c r="G314" s="116"/>
      <c r="H314" s="116"/>
      <c r="I314" s="116"/>
      <c r="J314" s="116"/>
      <c r="K314" s="116"/>
      <c r="L314" s="52"/>
      <c r="M314" s="44"/>
      <c r="N314" s="44"/>
      <c r="O314" s="44"/>
      <c r="P314" s="44"/>
    </row>
    <row r="315" spans="2:16" s="5" customFormat="1" x14ac:dyDescent="0.2">
      <c r="B315" s="3"/>
      <c r="C315" s="3"/>
      <c r="D315" s="3"/>
      <c r="E315" s="116"/>
      <c r="F315" s="52"/>
      <c r="G315" s="116"/>
      <c r="H315" s="116"/>
      <c r="I315" s="116"/>
      <c r="J315" s="116"/>
      <c r="K315" s="116"/>
      <c r="L315" s="52"/>
      <c r="M315" s="44"/>
      <c r="N315" s="44"/>
      <c r="O315" s="44"/>
      <c r="P315" s="44"/>
    </row>
    <row r="316" spans="2:16" s="5" customFormat="1" x14ac:dyDescent="0.2">
      <c r="B316" s="3"/>
      <c r="C316" s="3"/>
      <c r="D316" s="3"/>
      <c r="E316" s="116"/>
      <c r="F316" s="52"/>
      <c r="G316" s="116"/>
      <c r="H316" s="116"/>
      <c r="I316" s="116"/>
      <c r="J316" s="116"/>
      <c r="K316" s="116"/>
      <c r="L316" s="52"/>
      <c r="M316" s="44"/>
      <c r="N316" s="44"/>
      <c r="O316" s="44"/>
      <c r="P316" s="44"/>
    </row>
    <row r="317" spans="2:16" s="5" customFormat="1" x14ac:dyDescent="0.2">
      <c r="B317" s="3"/>
      <c r="C317" s="3"/>
      <c r="D317" s="3"/>
      <c r="E317" s="116"/>
      <c r="F317" s="52"/>
      <c r="G317" s="116"/>
      <c r="H317" s="116"/>
      <c r="I317" s="116"/>
      <c r="J317" s="116"/>
      <c r="K317" s="116"/>
      <c r="L317" s="52"/>
      <c r="M317" s="44"/>
      <c r="N317" s="44"/>
      <c r="O317" s="44"/>
      <c r="P317" s="44"/>
    </row>
    <row r="318" spans="2:16" s="5" customFormat="1" x14ac:dyDescent="0.2">
      <c r="B318" s="3"/>
      <c r="C318" s="3"/>
      <c r="D318" s="3"/>
      <c r="E318" s="116"/>
      <c r="F318" s="52"/>
      <c r="G318" s="116"/>
      <c r="H318" s="116"/>
      <c r="I318" s="116"/>
      <c r="J318" s="116"/>
      <c r="K318" s="116"/>
      <c r="L318" s="52"/>
      <c r="M318" s="44"/>
      <c r="N318" s="44"/>
      <c r="O318" s="44"/>
      <c r="P318" s="44"/>
    </row>
    <row r="319" spans="2:16" s="5" customFormat="1" x14ac:dyDescent="0.2">
      <c r="B319" s="3"/>
      <c r="C319" s="3"/>
      <c r="D319" s="3"/>
      <c r="E319" s="116"/>
      <c r="F319" s="52"/>
      <c r="G319" s="116"/>
      <c r="H319" s="116"/>
      <c r="I319" s="116"/>
      <c r="J319" s="116"/>
      <c r="K319" s="116"/>
      <c r="L319" s="52"/>
      <c r="M319" s="44"/>
      <c r="N319" s="44"/>
      <c r="O319" s="44"/>
      <c r="P319" s="44"/>
    </row>
    <row r="320" spans="2:16" s="5" customFormat="1" x14ac:dyDescent="0.2">
      <c r="B320" s="3"/>
      <c r="C320" s="3"/>
      <c r="D320" s="3"/>
      <c r="E320" s="116"/>
      <c r="F320" s="52"/>
      <c r="G320" s="116"/>
      <c r="H320" s="116"/>
      <c r="I320" s="116"/>
      <c r="J320" s="116"/>
      <c r="K320" s="116"/>
      <c r="L320" s="52"/>
      <c r="M320" s="44"/>
      <c r="N320" s="44"/>
      <c r="O320" s="44"/>
      <c r="P320" s="44"/>
    </row>
    <row r="321" spans="2:16" s="5" customFormat="1" x14ac:dyDescent="0.2">
      <c r="B321" s="3"/>
      <c r="C321" s="3"/>
      <c r="D321" s="3"/>
      <c r="E321" s="116"/>
      <c r="F321" s="52"/>
      <c r="G321" s="116"/>
      <c r="H321" s="116"/>
      <c r="I321" s="116"/>
      <c r="J321" s="116"/>
      <c r="K321" s="116"/>
      <c r="L321" s="52"/>
      <c r="M321" s="44"/>
      <c r="N321" s="44"/>
      <c r="O321" s="44"/>
      <c r="P321" s="44"/>
    </row>
    <row r="322" spans="2:16" s="5" customFormat="1" x14ac:dyDescent="0.2">
      <c r="B322" s="3"/>
      <c r="C322" s="3"/>
      <c r="D322" s="3"/>
      <c r="E322" s="116"/>
      <c r="F322" s="52"/>
      <c r="G322" s="116"/>
      <c r="H322" s="116"/>
      <c r="I322" s="116"/>
      <c r="J322" s="116"/>
      <c r="K322" s="116"/>
      <c r="L322" s="52"/>
      <c r="M322" s="44"/>
      <c r="N322" s="44"/>
      <c r="O322" s="44"/>
      <c r="P322" s="44"/>
    </row>
    <row r="323" spans="2:16" s="5" customFormat="1" x14ac:dyDescent="0.2">
      <c r="B323" s="3"/>
      <c r="C323" s="3"/>
      <c r="D323" s="3"/>
      <c r="E323" s="116"/>
      <c r="F323" s="52"/>
      <c r="G323" s="116"/>
      <c r="H323" s="116"/>
      <c r="I323" s="116"/>
      <c r="J323" s="116"/>
      <c r="K323" s="116"/>
      <c r="L323" s="52"/>
      <c r="M323" s="44"/>
      <c r="N323" s="44"/>
      <c r="O323" s="44"/>
      <c r="P323" s="44"/>
    </row>
    <row r="324" spans="2:16" s="5" customFormat="1" x14ac:dyDescent="0.2">
      <c r="B324" s="3"/>
      <c r="C324" s="3"/>
      <c r="D324" s="3"/>
      <c r="E324" s="116"/>
      <c r="F324" s="52"/>
      <c r="G324" s="116"/>
      <c r="H324" s="116"/>
      <c r="I324" s="116"/>
      <c r="J324" s="116"/>
      <c r="K324" s="116"/>
      <c r="L324" s="52"/>
      <c r="M324" s="44"/>
      <c r="N324" s="44"/>
      <c r="O324" s="44"/>
      <c r="P324" s="44"/>
    </row>
    <row r="325" spans="2:16" s="5" customFormat="1" x14ac:dyDescent="0.2">
      <c r="B325" s="3"/>
      <c r="C325" s="3"/>
      <c r="D325" s="3"/>
      <c r="E325" s="116"/>
      <c r="F325" s="52"/>
      <c r="G325" s="116"/>
      <c r="H325" s="116"/>
      <c r="I325" s="116"/>
      <c r="J325" s="116"/>
      <c r="K325" s="116"/>
      <c r="L325" s="52"/>
      <c r="M325" s="44"/>
      <c r="N325" s="44"/>
      <c r="O325" s="44"/>
      <c r="P325" s="44"/>
    </row>
    <row r="326" spans="2:16" s="5" customFormat="1" x14ac:dyDescent="0.2">
      <c r="B326" s="3"/>
      <c r="C326" s="3"/>
      <c r="D326" s="3"/>
      <c r="E326" s="116"/>
      <c r="F326" s="52"/>
      <c r="G326" s="116"/>
      <c r="H326" s="116"/>
      <c r="I326" s="116"/>
      <c r="J326" s="116"/>
      <c r="K326" s="116"/>
      <c r="L326" s="52"/>
      <c r="M326" s="44"/>
      <c r="N326" s="44"/>
      <c r="O326" s="44"/>
      <c r="P326" s="44"/>
    </row>
    <row r="327" spans="2:16" s="5" customFormat="1" x14ac:dyDescent="0.2">
      <c r="B327" s="3"/>
      <c r="C327" s="3"/>
      <c r="D327" s="3"/>
      <c r="E327" s="116"/>
      <c r="F327" s="52"/>
      <c r="G327" s="116"/>
      <c r="H327" s="116"/>
      <c r="I327" s="116"/>
      <c r="J327" s="116"/>
      <c r="K327" s="116"/>
      <c r="L327" s="52"/>
      <c r="M327" s="44"/>
      <c r="N327" s="44"/>
      <c r="O327" s="44"/>
      <c r="P327" s="44"/>
    </row>
    <row r="328" spans="2:16" s="5" customFormat="1" x14ac:dyDescent="0.2">
      <c r="B328" s="3"/>
      <c r="C328" s="3"/>
      <c r="D328" s="3"/>
      <c r="E328" s="116"/>
      <c r="F328" s="52"/>
      <c r="G328" s="116"/>
      <c r="H328" s="116"/>
      <c r="I328" s="116"/>
      <c r="J328" s="116"/>
      <c r="K328" s="116"/>
      <c r="L328" s="52"/>
      <c r="M328" s="44"/>
      <c r="N328" s="44"/>
      <c r="O328" s="44"/>
      <c r="P328" s="44"/>
    </row>
    <row r="329" spans="2:16" s="5" customFormat="1" x14ac:dyDescent="0.2">
      <c r="B329" s="3"/>
      <c r="C329" s="3"/>
      <c r="D329" s="3"/>
      <c r="E329" s="116"/>
      <c r="F329" s="52"/>
      <c r="G329" s="116"/>
      <c r="H329" s="116"/>
      <c r="I329" s="116"/>
      <c r="J329" s="116"/>
      <c r="K329" s="116"/>
      <c r="L329" s="52"/>
      <c r="M329" s="44"/>
      <c r="N329" s="44"/>
      <c r="O329" s="44"/>
      <c r="P329" s="44"/>
    </row>
    <row r="330" spans="2:16" s="5" customFormat="1" x14ac:dyDescent="0.2">
      <c r="B330" s="3"/>
      <c r="C330" s="3"/>
      <c r="D330" s="3"/>
      <c r="E330" s="116"/>
      <c r="F330" s="52"/>
      <c r="G330" s="116"/>
      <c r="H330" s="116"/>
      <c r="I330" s="116"/>
      <c r="J330" s="116"/>
      <c r="K330" s="116"/>
      <c r="L330" s="52"/>
      <c r="M330" s="44"/>
      <c r="N330" s="44"/>
      <c r="O330" s="44"/>
      <c r="P330" s="44"/>
    </row>
    <row r="331" spans="2:16" s="5" customFormat="1" x14ac:dyDescent="0.2">
      <c r="B331" s="3"/>
      <c r="C331" s="3"/>
      <c r="D331" s="3"/>
      <c r="E331" s="116"/>
      <c r="F331" s="52"/>
      <c r="G331" s="116"/>
      <c r="H331" s="116"/>
      <c r="I331" s="116"/>
      <c r="J331" s="116"/>
      <c r="K331" s="116"/>
      <c r="L331" s="52"/>
      <c r="M331" s="44"/>
      <c r="N331" s="44"/>
      <c r="O331" s="44"/>
      <c r="P331" s="44"/>
    </row>
    <row r="332" spans="2:16" s="5" customFormat="1" x14ac:dyDescent="0.2">
      <c r="B332" s="3"/>
      <c r="C332" s="3"/>
      <c r="D332" s="3"/>
      <c r="E332" s="116"/>
      <c r="F332" s="52"/>
      <c r="G332" s="116"/>
      <c r="H332" s="116"/>
      <c r="I332" s="116"/>
      <c r="J332" s="116"/>
      <c r="K332" s="116"/>
      <c r="L332" s="52"/>
      <c r="M332" s="44"/>
      <c r="N332" s="44"/>
      <c r="O332" s="44"/>
      <c r="P332" s="44"/>
    </row>
    <row r="333" spans="2:16" s="5" customFormat="1" x14ac:dyDescent="0.2">
      <c r="B333" s="3"/>
      <c r="C333" s="3"/>
      <c r="D333" s="3"/>
      <c r="E333" s="116"/>
      <c r="F333" s="52"/>
      <c r="G333" s="116"/>
      <c r="H333" s="116"/>
      <c r="I333" s="116"/>
      <c r="J333" s="116"/>
      <c r="K333" s="116"/>
      <c r="L333" s="52"/>
      <c r="M333" s="44"/>
      <c r="N333" s="44"/>
      <c r="O333" s="44"/>
      <c r="P333" s="44"/>
    </row>
    <row r="334" spans="2:16" s="5" customFormat="1" x14ac:dyDescent="0.2">
      <c r="B334" s="3"/>
      <c r="C334" s="3"/>
      <c r="D334" s="3"/>
      <c r="E334" s="116"/>
      <c r="F334" s="52"/>
      <c r="G334" s="116"/>
      <c r="H334" s="116"/>
      <c r="I334" s="116"/>
      <c r="J334" s="116"/>
      <c r="K334" s="116"/>
      <c r="L334" s="52"/>
      <c r="M334" s="44"/>
      <c r="N334" s="44"/>
      <c r="O334" s="44"/>
      <c r="P334" s="44"/>
    </row>
    <row r="335" spans="2:16" s="5" customFormat="1" x14ac:dyDescent="0.2">
      <c r="B335" s="3"/>
      <c r="C335" s="3"/>
      <c r="D335" s="3"/>
      <c r="E335" s="116"/>
      <c r="F335" s="52"/>
      <c r="G335" s="116"/>
      <c r="H335" s="116"/>
      <c r="I335" s="116"/>
      <c r="J335" s="116"/>
      <c r="K335" s="116"/>
      <c r="L335" s="52"/>
      <c r="M335" s="44"/>
      <c r="N335" s="44"/>
      <c r="O335" s="44"/>
      <c r="P335" s="44"/>
    </row>
    <row r="336" spans="2:16" s="5" customFormat="1" x14ac:dyDescent="0.2">
      <c r="B336" s="3"/>
      <c r="C336" s="3"/>
      <c r="D336" s="3"/>
      <c r="E336" s="116"/>
      <c r="F336" s="52"/>
      <c r="G336" s="116"/>
      <c r="H336" s="116"/>
      <c r="I336" s="116"/>
      <c r="J336" s="116"/>
      <c r="K336" s="116"/>
      <c r="L336" s="52"/>
      <c r="M336" s="44"/>
      <c r="N336" s="44"/>
      <c r="O336" s="44"/>
      <c r="P336" s="44"/>
    </row>
    <row r="337" spans="2:16" s="5" customFormat="1" x14ac:dyDescent="0.2">
      <c r="B337" s="3"/>
      <c r="C337" s="3"/>
      <c r="D337" s="3"/>
      <c r="E337" s="116"/>
      <c r="F337" s="52"/>
      <c r="G337" s="116"/>
      <c r="H337" s="116"/>
      <c r="I337" s="116"/>
      <c r="J337" s="116"/>
      <c r="K337" s="116"/>
      <c r="L337" s="52"/>
      <c r="M337" s="44"/>
      <c r="N337" s="44"/>
      <c r="O337" s="44"/>
      <c r="P337" s="44"/>
    </row>
    <row r="338" spans="2:16" s="5" customFormat="1" x14ac:dyDescent="0.2">
      <c r="B338" s="3"/>
      <c r="C338" s="3"/>
      <c r="D338" s="3"/>
      <c r="E338" s="116"/>
      <c r="F338" s="52"/>
      <c r="G338" s="116"/>
      <c r="H338" s="116"/>
      <c r="I338" s="116"/>
      <c r="J338" s="116"/>
      <c r="K338" s="116"/>
      <c r="L338" s="52"/>
      <c r="M338" s="44"/>
      <c r="N338" s="44"/>
      <c r="O338" s="44"/>
      <c r="P338" s="44"/>
    </row>
    <row r="339" spans="2:16" s="5" customFormat="1" x14ac:dyDescent="0.2">
      <c r="B339" s="3"/>
      <c r="C339" s="3"/>
      <c r="D339" s="3"/>
      <c r="E339" s="116"/>
      <c r="F339" s="52"/>
      <c r="G339" s="116"/>
      <c r="H339" s="116"/>
      <c r="I339" s="116"/>
      <c r="J339" s="116"/>
      <c r="K339" s="116"/>
      <c r="L339" s="52"/>
      <c r="M339" s="44"/>
      <c r="N339" s="44"/>
      <c r="O339" s="44"/>
      <c r="P339" s="44"/>
    </row>
    <row r="340" spans="2:16" s="5" customFormat="1" x14ac:dyDescent="0.2">
      <c r="B340" s="3"/>
      <c r="C340" s="3"/>
      <c r="D340" s="3"/>
      <c r="E340" s="116"/>
      <c r="F340" s="52"/>
      <c r="G340" s="116"/>
      <c r="H340" s="116"/>
      <c r="I340" s="116"/>
      <c r="J340" s="116"/>
      <c r="K340" s="116"/>
      <c r="L340" s="52"/>
      <c r="M340" s="44"/>
      <c r="N340" s="44"/>
      <c r="O340" s="44"/>
      <c r="P340" s="44"/>
    </row>
    <row r="341" spans="2:16" s="5" customFormat="1" x14ac:dyDescent="0.2">
      <c r="B341" s="3"/>
      <c r="C341" s="3"/>
      <c r="D341" s="3"/>
      <c r="E341" s="116"/>
      <c r="F341" s="52"/>
      <c r="G341" s="116"/>
      <c r="H341" s="116"/>
      <c r="I341" s="116"/>
      <c r="J341" s="116"/>
      <c r="K341" s="116"/>
      <c r="L341" s="52"/>
      <c r="M341" s="44"/>
      <c r="N341" s="44"/>
      <c r="O341" s="44"/>
      <c r="P341" s="44"/>
    </row>
    <row r="342" spans="2:16" s="5" customFormat="1" x14ac:dyDescent="0.2">
      <c r="B342" s="3"/>
      <c r="C342" s="3"/>
      <c r="D342" s="3"/>
      <c r="E342" s="116"/>
      <c r="F342" s="52"/>
      <c r="G342" s="116"/>
      <c r="H342" s="116"/>
      <c r="I342" s="116"/>
      <c r="J342" s="116"/>
      <c r="K342" s="116"/>
      <c r="L342" s="52"/>
      <c r="M342" s="44"/>
      <c r="N342" s="44"/>
      <c r="O342" s="44"/>
      <c r="P342" s="44"/>
    </row>
    <row r="343" spans="2:16" s="5" customFormat="1" x14ac:dyDescent="0.2">
      <c r="B343" s="3"/>
      <c r="C343" s="3"/>
      <c r="D343" s="3"/>
      <c r="E343" s="116"/>
      <c r="F343" s="52"/>
      <c r="G343" s="116"/>
      <c r="H343" s="116"/>
      <c r="I343" s="116"/>
      <c r="J343" s="116"/>
      <c r="K343" s="116"/>
      <c r="L343" s="52"/>
      <c r="M343" s="44"/>
      <c r="N343" s="44"/>
      <c r="O343" s="44"/>
      <c r="P343" s="44"/>
    </row>
    <row r="344" spans="2:16" s="5" customFormat="1" x14ac:dyDescent="0.2">
      <c r="B344" s="3"/>
      <c r="C344" s="3"/>
      <c r="D344" s="3"/>
      <c r="E344" s="116"/>
      <c r="F344" s="52"/>
      <c r="G344" s="116"/>
      <c r="H344" s="116"/>
      <c r="I344" s="116"/>
      <c r="J344" s="116"/>
      <c r="K344" s="116"/>
      <c r="L344" s="52"/>
      <c r="M344" s="44"/>
      <c r="N344" s="44"/>
      <c r="O344" s="44"/>
      <c r="P344" s="44"/>
    </row>
    <row r="345" spans="2:16" s="5" customFormat="1" x14ac:dyDescent="0.2">
      <c r="B345" s="3"/>
      <c r="C345" s="3"/>
      <c r="D345" s="3"/>
      <c r="E345" s="116"/>
      <c r="F345" s="52"/>
      <c r="G345" s="116"/>
      <c r="H345" s="116"/>
      <c r="I345" s="116"/>
      <c r="J345" s="116"/>
      <c r="K345" s="116"/>
      <c r="L345" s="52"/>
      <c r="M345" s="44"/>
      <c r="N345" s="44"/>
      <c r="O345" s="44"/>
      <c r="P345" s="44"/>
    </row>
    <row r="346" spans="2:16" s="5" customFormat="1" x14ac:dyDescent="0.2">
      <c r="B346" s="3"/>
      <c r="C346" s="3"/>
      <c r="D346" s="3"/>
      <c r="E346" s="116"/>
      <c r="F346" s="52"/>
      <c r="G346" s="116"/>
      <c r="H346" s="116"/>
      <c r="I346" s="116"/>
      <c r="J346" s="116"/>
      <c r="K346" s="116"/>
      <c r="L346" s="52"/>
      <c r="M346" s="44"/>
      <c r="N346" s="44"/>
      <c r="O346" s="44"/>
      <c r="P346" s="44"/>
    </row>
    <row r="347" spans="2:16" s="5" customFormat="1" x14ac:dyDescent="0.2">
      <c r="B347" s="3"/>
      <c r="C347" s="3"/>
      <c r="D347" s="3"/>
      <c r="E347" s="116"/>
      <c r="F347" s="52"/>
      <c r="G347" s="116"/>
      <c r="H347" s="116"/>
      <c r="I347" s="116"/>
      <c r="J347" s="116"/>
      <c r="K347" s="116"/>
      <c r="L347" s="52"/>
      <c r="M347" s="44"/>
      <c r="N347" s="44"/>
      <c r="O347" s="44"/>
      <c r="P347" s="44"/>
    </row>
    <row r="348" spans="2:16" s="5" customFormat="1" x14ac:dyDescent="0.2">
      <c r="B348" s="3"/>
      <c r="C348" s="3"/>
      <c r="D348" s="3"/>
      <c r="E348" s="116"/>
      <c r="F348" s="52"/>
      <c r="G348" s="116"/>
      <c r="H348" s="116"/>
      <c r="I348" s="116"/>
      <c r="J348" s="116"/>
      <c r="K348" s="116"/>
      <c r="L348" s="52"/>
      <c r="M348" s="44"/>
      <c r="N348" s="44"/>
      <c r="O348" s="44"/>
      <c r="P348" s="44"/>
    </row>
    <row r="349" spans="2:16" s="5" customFormat="1" x14ac:dyDescent="0.2">
      <c r="B349" s="3"/>
      <c r="C349" s="3"/>
      <c r="D349" s="3"/>
      <c r="E349" s="116"/>
      <c r="F349" s="52"/>
      <c r="G349" s="116"/>
      <c r="H349" s="116"/>
      <c r="I349" s="116"/>
      <c r="J349" s="116"/>
      <c r="K349" s="116"/>
      <c r="L349" s="52"/>
      <c r="M349" s="44"/>
      <c r="N349" s="44"/>
      <c r="O349" s="44"/>
      <c r="P349" s="44"/>
    </row>
    <row r="350" spans="2:16" s="5" customFormat="1" x14ac:dyDescent="0.2">
      <c r="B350" s="3"/>
      <c r="C350" s="3"/>
      <c r="D350" s="3"/>
      <c r="E350" s="116"/>
      <c r="F350" s="52"/>
      <c r="G350" s="116"/>
      <c r="H350" s="116"/>
      <c r="I350" s="116"/>
      <c r="J350" s="116"/>
      <c r="K350" s="116"/>
      <c r="L350" s="52"/>
      <c r="M350" s="44"/>
      <c r="N350" s="44"/>
      <c r="O350" s="44"/>
      <c r="P350" s="44"/>
    </row>
    <row r="351" spans="2:16" s="5" customFormat="1" x14ac:dyDescent="0.2">
      <c r="B351" s="3"/>
      <c r="C351" s="3"/>
      <c r="D351" s="3"/>
      <c r="E351" s="116"/>
      <c r="F351" s="52"/>
      <c r="G351" s="116"/>
      <c r="H351" s="116"/>
      <c r="I351" s="116"/>
      <c r="J351" s="116"/>
      <c r="K351" s="116"/>
      <c r="L351" s="52"/>
      <c r="M351" s="44"/>
      <c r="N351" s="44"/>
      <c r="O351" s="44"/>
      <c r="P351" s="44"/>
    </row>
    <row r="352" spans="2:16" s="5" customFormat="1" x14ac:dyDescent="0.2">
      <c r="B352" s="3"/>
      <c r="C352" s="3"/>
      <c r="D352" s="3"/>
      <c r="E352" s="116"/>
      <c r="F352" s="52"/>
      <c r="G352" s="116"/>
      <c r="H352" s="116"/>
      <c r="I352" s="116"/>
      <c r="J352" s="116"/>
      <c r="K352" s="116"/>
      <c r="L352" s="52"/>
      <c r="M352" s="44"/>
      <c r="N352" s="44"/>
      <c r="O352" s="44"/>
      <c r="P352" s="44"/>
    </row>
    <row r="353" spans="2:16" s="5" customFormat="1" x14ac:dyDescent="0.2">
      <c r="B353" s="3"/>
      <c r="C353" s="3"/>
      <c r="D353" s="3"/>
      <c r="E353" s="116"/>
      <c r="F353" s="52"/>
      <c r="G353" s="116"/>
      <c r="H353" s="116"/>
      <c r="I353" s="116"/>
      <c r="J353" s="116"/>
      <c r="K353" s="116"/>
      <c r="L353" s="52"/>
      <c r="M353" s="44"/>
      <c r="N353" s="44"/>
      <c r="O353" s="44"/>
      <c r="P353" s="44"/>
    </row>
    <row r="354" spans="2:16" s="5" customFormat="1" x14ac:dyDescent="0.2">
      <c r="B354" s="3"/>
      <c r="C354" s="3"/>
      <c r="D354" s="3"/>
      <c r="E354" s="116"/>
      <c r="F354" s="52"/>
      <c r="G354" s="116"/>
      <c r="H354" s="116"/>
      <c r="I354" s="116"/>
      <c r="J354" s="116"/>
      <c r="K354" s="116"/>
      <c r="L354" s="52"/>
      <c r="M354" s="44"/>
      <c r="N354" s="44"/>
      <c r="O354" s="44"/>
      <c r="P354" s="44"/>
    </row>
    <row r="355" spans="2:16" s="5" customFormat="1" x14ac:dyDescent="0.2">
      <c r="B355" s="3"/>
      <c r="C355" s="3"/>
      <c r="D355" s="3"/>
      <c r="E355" s="116"/>
      <c r="F355" s="52"/>
      <c r="G355" s="116"/>
      <c r="H355" s="116"/>
      <c r="I355" s="116"/>
      <c r="J355" s="116"/>
      <c r="K355" s="116"/>
      <c r="L355" s="52"/>
      <c r="M355" s="44"/>
      <c r="N355" s="44"/>
      <c r="O355" s="44"/>
      <c r="P355" s="44"/>
    </row>
    <row r="356" spans="2:16" s="5" customFormat="1" x14ac:dyDescent="0.2">
      <c r="B356" s="3"/>
      <c r="C356" s="3"/>
      <c r="D356" s="3"/>
      <c r="E356" s="116"/>
      <c r="F356" s="52"/>
      <c r="G356" s="116"/>
      <c r="H356" s="116"/>
      <c r="I356" s="116"/>
      <c r="J356" s="116"/>
      <c r="K356" s="116"/>
      <c r="L356" s="52"/>
      <c r="M356" s="44"/>
      <c r="N356" s="44"/>
      <c r="O356" s="44"/>
      <c r="P356" s="44"/>
    </row>
    <row r="357" spans="2:16" s="5" customFormat="1" x14ac:dyDescent="0.2">
      <c r="B357" s="3"/>
      <c r="C357" s="3"/>
      <c r="D357" s="3"/>
      <c r="E357" s="116"/>
      <c r="F357" s="52"/>
      <c r="G357" s="116"/>
      <c r="H357" s="116"/>
      <c r="I357" s="116"/>
      <c r="J357" s="116"/>
      <c r="K357" s="116"/>
      <c r="L357" s="52"/>
      <c r="M357" s="44"/>
      <c r="N357" s="44"/>
      <c r="O357" s="44"/>
      <c r="P357" s="44"/>
    </row>
    <row r="358" spans="2:16" s="5" customFormat="1" x14ac:dyDescent="0.2">
      <c r="B358" s="3"/>
      <c r="C358" s="3"/>
      <c r="D358" s="3"/>
      <c r="E358" s="116"/>
      <c r="F358" s="52"/>
      <c r="G358" s="116"/>
      <c r="H358" s="116"/>
      <c r="I358" s="116"/>
      <c r="J358" s="116"/>
      <c r="K358" s="116"/>
      <c r="L358" s="52"/>
      <c r="M358" s="44"/>
      <c r="N358" s="44"/>
      <c r="O358" s="44"/>
      <c r="P358" s="44"/>
    </row>
    <row r="359" spans="2:16" s="5" customFormat="1" x14ac:dyDescent="0.2">
      <c r="B359" s="3"/>
      <c r="C359" s="3"/>
      <c r="D359" s="3"/>
      <c r="E359" s="116"/>
      <c r="F359" s="52"/>
      <c r="G359" s="116"/>
      <c r="H359" s="116"/>
      <c r="I359" s="116"/>
      <c r="J359" s="116"/>
      <c r="K359" s="116"/>
      <c r="L359" s="52"/>
      <c r="M359" s="44"/>
      <c r="N359" s="44"/>
      <c r="O359" s="44"/>
      <c r="P359" s="44"/>
    </row>
    <row r="360" spans="2:16" s="5" customFormat="1" x14ac:dyDescent="0.2">
      <c r="B360" s="3"/>
      <c r="C360" s="3"/>
      <c r="D360" s="3"/>
      <c r="E360" s="116"/>
      <c r="F360" s="52"/>
      <c r="G360" s="116"/>
      <c r="H360" s="116"/>
      <c r="I360" s="116"/>
      <c r="J360" s="116"/>
      <c r="K360" s="116"/>
      <c r="L360" s="52"/>
      <c r="M360" s="44"/>
      <c r="N360" s="44"/>
      <c r="O360" s="44"/>
      <c r="P360" s="44"/>
    </row>
    <row r="361" spans="2:16" s="5" customFormat="1" x14ac:dyDescent="0.2">
      <c r="B361" s="3"/>
      <c r="C361" s="3"/>
      <c r="D361" s="3"/>
      <c r="E361" s="116"/>
      <c r="F361" s="52"/>
      <c r="G361" s="116"/>
      <c r="H361" s="116"/>
      <c r="I361" s="116"/>
      <c r="J361" s="116"/>
      <c r="K361" s="116"/>
      <c r="L361" s="52"/>
      <c r="M361" s="44"/>
      <c r="N361" s="44"/>
      <c r="O361" s="44"/>
      <c r="P361" s="44"/>
    </row>
    <row r="362" spans="2:16" s="5" customFormat="1" x14ac:dyDescent="0.2">
      <c r="B362" s="3"/>
      <c r="C362" s="3"/>
      <c r="D362" s="3"/>
      <c r="E362" s="116"/>
      <c r="F362" s="52"/>
      <c r="G362" s="116"/>
      <c r="H362" s="116"/>
      <c r="I362" s="116"/>
      <c r="J362" s="116"/>
      <c r="K362" s="116"/>
      <c r="L362" s="52"/>
      <c r="M362" s="44"/>
      <c r="N362" s="44"/>
      <c r="O362" s="44"/>
      <c r="P362" s="44"/>
    </row>
    <row r="363" spans="2:16" s="5" customFormat="1" x14ac:dyDescent="0.2">
      <c r="B363" s="3"/>
      <c r="C363" s="3"/>
      <c r="D363" s="3"/>
      <c r="E363" s="116"/>
      <c r="F363" s="52"/>
      <c r="G363" s="116"/>
      <c r="H363" s="116"/>
      <c r="I363" s="116"/>
      <c r="J363" s="116"/>
      <c r="K363" s="116"/>
      <c r="L363" s="52"/>
      <c r="M363" s="44"/>
      <c r="N363" s="44"/>
      <c r="O363" s="44"/>
      <c r="P363" s="44"/>
    </row>
    <row r="364" spans="2:16" s="5" customFormat="1" x14ac:dyDescent="0.2">
      <c r="B364" s="3"/>
      <c r="C364" s="3"/>
      <c r="D364" s="3"/>
      <c r="E364" s="116"/>
      <c r="F364" s="52"/>
      <c r="G364" s="116"/>
      <c r="H364" s="116"/>
      <c r="I364" s="116"/>
      <c r="J364" s="116"/>
      <c r="K364" s="116"/>
      <c r="L364" s="52"/>
      <c r="M364" s="44"/>
      <c r="N364" s="44"/>
      <c r="O364" s="44"/>
      <c r="P364" s="44"/>
    </row>
    <row r="365" spans="2:16" s="5" customFormat="1" x14ac:dyDescent="0.2">
      <c r="B365" s="3"/>
      <c r="C365" s="3"/>
      <c r="D365" s="3"/>
      <c r="E365" s="116"/>
      <c r="F365" s="52"/>
      <c r="G365" s="116"/>
      <c r="H365" s="116"/>
      <c r="I365" s="116"/>
      <c r="J365" s="116"/>
      <c r="K365" s="116"/>
      <c r="L365" s="52"/>
      <c r="M365" s="44"/>
      <c r="N365" s="44"/>
      <c r="O365" s="44"/>
      <c r="P365" s="44"/>
    </row>
    <row r="366" spans="2:16" s="5" customFormat="1" x14ac:dyDescent="0.2">
      <c r="B366" s="3"/>
      <c r="C366" s="3"/>
      <c r="D366" s="3"/>
      <c r="E366" s="116"/>
      <c r="F366" s="52"/>
      <c r="G366" s="116"/>
      <c r="H366" s="116"/>
      <c r="I366" s="116"/>
      <c r="J366" s="116"/>
      <c r="K366" s="116"/>
      <c r="L366" s="52"/>
      <c r="M366" s="44"/>
      <c r="N366" s="44"/>
      <c r="O366" s="44"/>
      <c r="P366" s="44"/>
    </row>
    <row r="367" spans="2:16" s="5" customFormat="1" x14ac:dyDescent="0.2">
      <c r="B367" s="3"/>
      <c r="C367" s="3"/>
      <c r="D367" s="3"/>
      <c r="E367" s="116"/>
      <c r="F367" s="52"/>
      <c r="G367" s="116"/>
      <c r="H367" s="116"/>
      <c r="I367" s="116"/>
      <c r="J367" s="116"/>
      <c r="K367" s="116"/>
      <c r="L367" s="52"/>
      <c r="M367" s="44"/>
      <c r="N367" s="44"/>
      <c r="O367" s="44"/>
      <c r="P367" s="44"/>
    </row>
    <row r="368" spans="2:16" s="5" customFormat="1" x14ac:dyDescent="0.2">
      <c r="B368" s="3"/>
      <c r="C368" s="3"/>
      <c r="D368" s="3"/>
      <c r="E368" s="116"/>
      <c r="F368" s="52"/>
      <c r="G368" s="116"/>
      <c r="H368" s="116"/>
      <c r="I368" s="116"/>
      <c r="J368" s="116"/>
      <c r="K368" s="116"/>
      <c r="L368" s="52"/>
      <c r="M368" s="44"/>
      <c r="N368" s="44"/>
      <c r="O368" s="44"/>
      <c r="P368" s="44"/>
    </row>
    <row r="369" spans="2:16" s="5" customFormat="1" x14ac:dyDescent="0.2">
      <c r="B369" s="3"/>
      <c r="C369" s="3"/>
      <c r="D369" s="3"/>
      <c r="E369" s="116"/>
      <c r="F369" s="52"/>
      <c r="G369" s="116"/>
      <c r="H369" s="116"/>
      <c r="I369" s="116"/>
      <c r="J369" s="116"/>
      <c r="K369" s="116"/>
      <c r="L369" s="52"/>
      <c r="M369" s="44"/>
      <c r="N369" s="44"/>
      <c r="O369" s="44"/>
      <c r="P369" s="44"/>
    </row>
    <row r="370" spans="2:16" s="5" customFormat="1" x14ac:dyDescent="0.2">
      <c r="B370" s="3"/>
      <c r="C370" s="3"/>
      <c r="D370" s="3"/>
      <c r="E370" s="116"/>
      <c r="F370" s="52"/>
      <c r="G370" s="116"/>
      <c r="H370" s="116"/>
      <c r="I370" s="116"/>
      <c r="J370" s="116"/>
      <c r="K370" s="116"/>
      <c r="L370" s="52"/>
      <c r="M370" s="44"/>
      <c r="N370" s="44"/>
      <c r="O370" s="44"/>
      <c r="P370" s="44"/>
    </row>
    <row r="371" spans="2:16" s="5" customFormat="1" x14ac:dyDescent="0.2">
      <c r="B371" s="3"/>
      <c r="C371" s="3"/>
      <c r="D371" s="3"/>
      <c r="E371" s="116"/>
      <c r="F371" s="52"/>
      <c r="G371" s="116"/>
      <c r="H371" s="116"/>
      <c r="I371" s="116"/>
      <c r="J371" s="116"/>
      <c r="K371" s="116"/>
      <c r="L371" s="52"/>
      <c r="M371" s="44"/>
      <c r="N371" s="44"/>
      <c r="O371" s="44"/>
      <c r="P371" s="44"/>
    </row>
    <row r="372" spans="2:16" s="5" customFormat="1" x14ac:dyDescent="0.2">
      <c r="B372" s="3"/>
      <c r="C372" s="3"/>
      <c r="D372" s="3"/>
      <c r="E372" s="116"/>
      <c r="F372" s="52"/>
      <c r="G372" s="116"/>
      <c r="H372" s="116"/>
      <c r="I372" s="116"/>
      <c r="J372" s="116"/>
      <c r="K372" s="116"/>
      <c r="L372" s="52"/>
      <c r="M372" s="44"/>
      <c r="N372" s="44"/>
      <c r="O372" s="44"/>
      <c r="P372" s="44"/>
    </row>
    <row r="373" spans="2:16" s="5" customFormat="1" x14ac:dyDescent="0.2">
      <c r="B373" s="3"/>
      <c r="C373" s="3"/>
      <c r="D373" s="3"/>
      <c r="E373" s="116"/>
      <c r="F373" s="52"/>
      <c r="G373" s="116"/>
      <c r="H373" s="116"/>
      <c r="I373" s="116"/>
      <c r="J373" s="116"/>
      <c r="K373" s="116"/>
      <c r="L373" s="52"/>
      <c r="M373" s="44"/>
      <c r="N373" s="44"/>
      <c r="O373" s="44"/>
      <c r="P373" s="44"/>
    </row>
    <row r="374" spans="2:16" s="5" customFormat="1" x14ac:dyDescent="0.2">
      <c r="B374" s="3"/>
      <c r="C374" s="3"/>
      <c r="D374" s="3"/>
      <c r="E374" s="116"/>
      <c r="F374" s="52"/>
      <c r="G374" s="116"/>
      <c r="H374" s="116"/>
      <c r="I374" s="116"/>
      <c r="J374" s="116"/>
      <c r="K374" s="116"/>
      <c r="L374" s="52"/>
      <c r="M374" s="44"/>
      <c r="N374" s="44"/>
      <c r="O374" s="44"/>
      <c r="P374" s="44"/>
    </row>
    <row r="375" spans="2:16" s="5" customFormat="1" x14ac:dyDescent="0.2">
      <c r="B375" s="3"/>
      <c r="C375" s="3"/>
      <c r="D375" s="3"/>
      <c r="E375" s="116"/>
      <c r="F375" s="52"/>
      <c r="G375" s="116"/>
      <c r="H375" s="116"/>
      <c r="I375" s="116"/>
      <c r="J375" s="116"/>
      <c r="K375" s="116"/>
      <c r="L375" s="52"/>
      <c r="M375" s="44"/>
      <c r="N375" s="44"/>
      <c r="O375" s="44"/>
      <c r="P375" s="44"/>
    </row>
    <row r="376" spans="2:16" s="5" customFormat="1" x14ac:dyDescent="0.2">
      <c r="B376" s="3"/>
      <c r="C376" s="3"/>
      <c r="D376" s="3"/>
      <c r="E376" s="116"/>
      <c r="F376" s="52"/>
      <c r="G376" s="116"/>
      <c r="H376" s="116"/>
      <c r="I376" s="116"/>
      <c r="J376" s="116"/>
      <c r="K376" s="116"/>
      <c r="L376" s="52"/>
      <c r="M376" s="44"/>
      <c r="N376" s="44"/>
      <c r="O376" s="44"/>
      <c r="P376" s="44"/>
    </row>
    <row r="377" spans="2:16" s="5" customFormat="1" x14ac:dyDescent="0.2">
      <c r="B377" s="3"/>
      <c r="C377" s="3"/>
      <c r="D377" s="3"/>
      <c r="E377" s="116"/>
      <c r="F377" s="52"/>
      <c r="G377" s="116"/>
      <c r="H377" s="116"/>
      <c r="I377" s="116"/>
      <c r="J377" s="116"/>
      <c r="K377" s="116"/>
      <c r="L377" s="52"/>
      <c r="M377" s="44"/>
      <c r="N377" s="44"/>
      <c r="O377" s="44"/>
      <c r="P377" s="44"/>
    </row>
    <row r="378" spans="2:16" s="5" customFormat="1" x14ac:dyDescent="0.2">
      <c r="B378" s="3"/>
      <c r="C378" s="3"/>
      <c r="D378" s="3"/>
      <c r="E378" s="116"/>
      <c r="F378" s="52"/>
      <c r="G378" s="116"/>
      <c r="H378" s="116"/>
      <c r="I378" s="116"/>
      <c r="J378" s="116"/>
      <c r="K378" s="116"/>
      <c r="L378" s="52"/>
      <c r="M378" s="44"/>
      <c r="N378" s="44"/>
      <c r="O378" s="44"/>
      <c r="P378" s="44"/>
    </row>
    <row r="379" spans="2:16" s="5" customFormat="1" x14ac:dyDescent="0.2">
      <c r="B379" s="3"/>
      <c r="C379" s="3"/>
      <c r="D379" s="3"/>
      <c r="E379" s="116"/>
      <c r="F379" s="52"/>
      <c r="G379" s="116"/>
      <c r="H379" s="116"/>
      <c r="I379" s="116"/>
      <c r="J379" s="116"/>
      <c r="K379" s="116"/>
      <c r="L379" s="52"/>
      <c r="M379" s="44"/>
      <c r="N379" s="44"/>
      <c r="O379" s="44"/>
      <c r="P379" s="44"/>
    </row>
    <row r="380" spans="2:16" s="5" customFormat="1" x14ac:dyDescent="0.2">
      <c r="B380" s="3"/>
      <c r="C380" s="3"/>
      <c r="D380" s="3"/>
      <c r="E380" s="116"/>
      <c r="F380" s="52"/>
      <c r="G380" s="116"/>
      <c r="H380" s="116"/>
      <c r="I380" s="116"/>
      <c r="J380" s="116"/>
      <c r="K380" s="116"/>
      <c r="L380" s="52"/>
      <c r="M380" s="44"/>
      <c r="N380" s="44"/>
      <c r="O380" s="44"/>
      <c r="P380" s="44"/>
    </row>
    <row r="381" spans="2:16" s="5" customFormat="1" x14ac:dyDescent="0.2">
      <c r="B381" s="3"/>
      <c r="C381" s="3"/>
      <c r="D381" s="3"/>
      <c r="E381" s="116"/>
      <c r="F381" s="52"/>
      <c r="G381" s="116"/>
      <c r="H381" s="116"/>
      <c r="I381" s="116"/>
      <c r="J381" s="116"/>
      <c r="K381" s="116"/>
      <c r="L381" s="52"/>
      <c r="M381" s="44"/>
      <c r="N381" s="44"/>
      <c r="O381" s="44"/>
      <c r="P381" s="44"/>
    </row>
    <row r="382" spans="2:16" s="5" customFormat="1" x14ac:dyDescent="0.2">
      <c r="B382" s="3"/>
      <c r="C382" s="3"/>
      <c r="D382" s="3"/>
      <c r="E382" s="116"/>
      <c r="F382" s="52"/>
      <c r="G382" s="116"/>
      <c r="H382" s="116"/>
      <c r="I382" s="116"/>
      <c r="J382" s="116"/>
      <c r="K382" s="116"/>
      <c r="L382" s="52"/>
      <c r="M382" s="44"/>
      <c r="N382" s="44"/>
      <c r="O382" s="44"/>
      <c r="P382" s="44"/>
    </row>
    <row r="383" spans="2:16" s="5" customFormat="1" x14ac:dyDescent="0.2">
      <c r="B383" s="3"/>
      <c r="C383" s="3"/>
      <c r="D383" s="3"/>
      <c r="E383" s="116"/>
      <c r="F383" s="52"/>
      <c r="G383" s="116"/>
      <c r="H383" s="116"/>
      <c r="I383" s="116"/>
      <c r="J383" s="116"/>
      <c r="K383" s="116"/>
      <c r="L383" s="52"/>
      <c r="M383" s="44"/>
      <c r="N383" s="44"/>
      <c r="O383" s="44"/>
      <c r="P383" s="44"/>
    </row>
    <row r="384" spans="2:16" s="5" customFormat="1" x14ac:dyDescent="0.2">
      <c r="B384" s="3"/>
      <c r="C384" s="3"/>
      <c r="D384" s="3"/>
      <c r="E384" s="116"/>
      <c r="F384" s="52"/>
      <c r="G384" s="116"/>
      <c r="H384" s="116"/>
      <c r="I384" s="116"/>
      <c r="J384" s="116"/>
      <c r="K384" s="116"/>
      <c r="L384" s="52"/>
      <c r="M384" s="44"/>
      <c r="N384" s="44"/>
      <c r="O384" s="44"/>
      <c r="P384" s="44"/>
    </row>
    <row r="385" spans="2:16" s="5" customFormat="1" x14ac:dyDescent="0.2">
      <c r="B385" s="3"/>
      <c r="C385" s="3"/>
      <c r="D385" s="3"/>
      <c r="E385" s="116"/>
      <c r="F385" s="52"/>
      <c r="G385" s="116"/>
      <c r="H385" s="116"/>
      <c r="I385" s="116"/>
      <c r="J385" s="116"/>
      <c r="K385" s="116"/>
      <c r="L385" s="52"/>
      <c r="M385" s="44"/>
      <c r="N385" s="44"/>
      <c r="O385" s="44"/>
      <c r="P385" s="44"/>
    </row>
    <row r="386" spans="2:16" s="5" customFormat="1" x14ac:dyDescent="0.2">
      <c r="B386" s="3"/>
      <c r="C386" s="3"/>
      <c r="D386" s="3"/>
      <c r="E386" s="116"/>
      <c r="F386" s="52"/>
      <c r="G386" s="116"/>
      <c r="H386" s="116"/>
      <c r="I386" s="116"/>
      <c r="J386" s="116"/>
      <c r="K386" s="116"/>
      <c r="L386" s="52"/>
      <c r="M386" s="44"/>
      <c r="N386" s="44"/>
      <c r="O386" s="44"/>
      <c r="P386" s="44"/>
    </row>
    <row r="387" spans="2:16" s="5" customFormat="1" x14ac:dyDescent="0.2">
      <c r="B387" s="3"/>
      <c r="C387" s="3"/>
      <c r="D387" s="3"/>
      <c r="E387" s="116"/>
      <c r="F387" s="52"/>
      <c r="G387" s="116"/>
      <c r="H387" s="116"/>
      <c r="I387" s="116"/>
      <c r="J387" s="116"/>
      <c r="K387" s="116"/>
      <c r="L387" s="52"/>
      <c r="M387" s="44"/>
      <c r="N387" s="44"/>
      <c r="O387" s="44"/>
      <c r="P387" s="44"/>
    </row>
    <row r="388" spans="2:16" s="5" customFormat="1" x14ac:dyDescent="0.2">
      <c r="B388" s="3"/>
      <c r="C388" s="3"/>
      <c r="D388" s="3"/>
      <c r="E388" s="116"/>
      <c r="F388" s="52"/>
      <c r="G388" s="116"/>
      <c r="H388" s="116"/>
      <c r="I388" s="116"/>
      <c r="J388" s="116"/>
      <c r="K388" s="116"/>
      <c r="L388" s="52"/>
      <c r="M388" s="44"/>
      <c r="N388" s="44"/>
      <c r="O388" s="44"/>
      <c r="P388" s="44"/>
    </row>
    <row r="389" spans="2:16" s="5" customFormat="1" x14ac:dyDescent="0.2">
      <c r="B389" s="3"/>
      <c r="C389" s="3"/>
      <c r="D389" s="3"/>
      <c r="E389" s="116"/>
      <c r="F389" s="52"/>
      <c r="G389" s="116"/>
      <c r="H389" s="116"/>
      <c r="I389" s="116"/>
      <c r="J389" s="116"/>
      <c r="K389" s="116"/>
      <c r="L389" s="52"/>
      <c r="M389" s="44"/>
      <c r="N389" s="44"/>
      <c r="O389" s="44"/>
      <c r="P389" s="44"/>
    </row>
    <row r="390" spans="2:16" s="5" customFormat="1" x14ac:dyDescent="0.2">
      <c r="B390" s="3"/>
      <c r="C390" s="3"/>
      <c r="D390" s="3"/>
      <c r="E390" s="116"/>
      <c r="F390" s="52"/>
      <c r="G390" s="116"/>
      <c r="H390" s="116"/>
      <c r="I390" s="116"/>
      <c r="J390" s="116"/>
      <c r="K390" s="116"/>
      <c r="L390" s="52"/>
      <c r="M390" s="44"/>
      <c r="N390" s="44"/>
      <c r="O390" s="44"/>
      <c r="P390" s="44"/>
    </row>
    <row r="391" spans="2:16" s="5" customFormat="1" x14ac:dyDescent="0.2">
      <c r="B391" s="3"/>
      <c r="C391" s="3"/>
      <c r="D391" s="3"/>
      <c r="E391" s="116"/>
      <c r="F391" s="52"/>
      <c r="G391" s="116"/>
      <c r="H391" s="116"/>
      <c r="I391" s="116"/>
      <c r="J391" s="116"/>
      <c r="K391" s="116"/>
      <c r="L391" s="52"/>
      <c r="M391" s="44"/>
      <c r="N391" s="44"/>
      <c r="O391" s="44"/>
      <c r="P391" s="44"/>
    </row>
    <row r="392" spans="2:16" s="5" customFormat="1" x14ac:dyDescent="0.2">
      <c r="B392" s="3"/>
      <c r="C392" s="3"/>
      <c r="D392" s="3"/>
      <c r="E392" s="116"/>
      <c r="F392" s="52"/>
      <c r="G392" s="116"/>
      <c r="H392" s="116"/>
      <c r="I392" s="116"/>
      <c r="J392" s="116"/>
      <c r="K392" s="116"/>
      <c r="L392" s="52"/>
      <c r="M392" s="44"/>
      <c r="N392" s="44"/>
      <c r="O392" s="44"/>
      <c r="P392" s="44"/>
    </row>
    <row r="393" spans="2:16" s="5" customFormat="1" x14ac:dyDescent="0.2">
      <c r="B393" s="3"/>
      <c r="C393" s="3"/>
      <c r="D393" s="3"/>
      <c r="E393" s="116"/>
      <c r="F393" s="52"/>
      <c r="G393" s="116"/>
      <c r="H393" s="116"/>
      <c r="I393" s="116"/>
      <c r="J393" s="116"/>
      <c r="K393" s="116"/>
      <c r="L393" s="52"/>
      <c r="M393" s="44"/>
      <c r="N393" s="44"/>
      <c r="O393" s="44"/>
      <c r="P393" s="44"/>
    </row>
    <row r="394" spans="2:16" s="5" customFormat="1" x14ac:dyDescent="0.2">
      <c r="B394" s="3"/>
      <c r="C394" s="3"/>
      <c r="D394" s="3"/>
      <c r="E394" s="116"/>
      <c r="F394" s="52"/>
      <c r="G394" s="116"/>
      <c r="H394" s="116"/>
      <c r="I394" s="116"/>
      <c r="J394" s="116"/>
      <c r="K394" s="116"/>
      <c r="L394" s="52"/>
      <c r="M394" s="44"/>
      <c r="N394" s="44"/>
      <c r="O394" s="44"/>
      <c r="P394" s="44"/>
    </row>
    <row r="395" spans="2:16" s="5" customFormat="1" x14ac:dyDescent="0.2">
      <c r="B395" s="3"/>
      <c r="C395" s="3"/>
      <c r="D395" s="3"/>
      <c r="E395" s="116"/>
      <c r="F395" s="52"/>
      <c r="G395" s="116"/>
      <c r="H395" s="116"/>
      <c r="I395" s="116"/>
      <c r="J395" s="116"/>
      <c r="K395" s="116"/>
      <c r="L395" s="52"/>
      <c r="M395" s="44"/>
      <c r="N395" s="44"/>
      <c r="O395" s="44"/>
      <c r="P395" s="44"/>
    </row>
    <row r="396" spans="2:16" s="5" customFormat="1" x14ac:dyDescent="0.2">
      <c r="B396" s="3"/>
      <c r="C396" s="3"/>
      <c r="D396" s="3"/>
      <c r="E396" s="116"/>
      <c r="F396" s="52"/>
      <c r="G396" s="116"/>
      <c r="H396" s="116"/>
      <c r="I396" s="116"/>
      <c r="J396" s="116"/>
      <c r="K396" s="116"/>
      <c r="L396" s="52"/>
      <c r="M396" s="44"/>
      <c r="N396" s="44"/>
      <c r="O396" s="44"/>
      <c r="P396" s="44"/>
    </row>
    <row r="397" spans="2:16" s="5" customFormat="1" x14ac:dyDescent="0.2">
      <c r="B397" s="3"/>
      <c r="C397" s="3"/>
      <c r="D397" s="3"/>
      <c r="E397" s="116"/>
      <c r="F397" s="52"/>
      <c r="G397" s="116"/>
      <c r="H397" s="116"/>
      <c r="I397" s="116"/>
      <c r="J397" s="116"/>
      <c r="K397" s="116"/>
      <c r="L397" s="52"/>
      <c r="M397" s="44"/>
      <c r="N397" s="44"/>
      <c r="O397" s="44"/>
      <c r="P397" s="44"/>
    </row>
    <row r="398" spans="2:16" s="5" customFormat="1" x14ac:dyDescent="0.2">
      <c r="B398" s="3"/>
      <c r="C398" s="3"/>
      <c r="D398" s="3"/>
      <c r="E398" s="116"/>
      <c r="F398" s="52"/>
      <c r="G398" s="116"/>
      <c r="H398" s="116"/>
      <c r="I398" s="116"/>
      <c r="J398" s="116"/>
      <c r="K398" s="116"/>
      <c r="L398" s="52"/>
      <c r="M398" s="44"/>
      <c r="N398" s="44"/>
      <c r="O398" s="44"/>
      <c r="P398" s="44"/>
    </row>
    <row r="399" spans="2:16" s="5" customFormat="1" x14ac:dyDescent="0.2">
      <c r="B399" s="3"/>
      <c r="C399" s="3"/>
      <c r="D399" s="3"/>
      <c r="E399" s="116"/>
      <c r="F399" s="52"/>
      <c r="G399" s="116"/>
      <c r="H399" s="116"/>
      <c r="I399" s="116"/>
      <c r="J399" s="116"/>
      <c r="K399" s="116"/>
      <c r="L399" s="52"/>
      <c r="M399" s="44"/>
      <c r="N399" s="44"/>
      <c r="O399" s="44"/>
      <c r="P399" s="44"/>
    </row>
    <row r="400" spans="2:16" s="5" customFormat="1" x14ac:dyDescent="0.2">
      <c r="B400" s="3"/>
      <c r="C400" s="3"/>
      <c r="D400" s="3"/>
      <c r="E400" s="116"/>
      <c r="F400" s="52"/>
      <c r="G400" s="116"/>
      <c r="H400" s="116"/>
      <c r="I400" s="116"/>
      <c r="J400" s="116"/>
      <c r="K400" s="116"/>
      <c r="L400" s="52"/>
      <c r="M400" s="44"/>
      <c r="N400" s="44"/>
      <c r="O400" s="44"/>
      <c r="P400" s="44"/>
    </row>
    <row r="401" spans="2:16" s="5" customFormat="1" x14ac:dyDescent="0.2">
      <c r="B401" s="3"/>
      <c r="C401" s="3"/>
      <c r="D401" s="3"/>
      <c r="E401" s="116"/>
      <c r="F401" s="52"/>
      <c r="G401" s="116"/>
      <c r="H401" s="116"/>
      <c r="I401" s="116"/>
      <c r="J401" s="116"/>
      <c r="K401" s="116"/>
      <c r="L401" s="52"/>
      <c r="M401" s="44"/>
      <c r="N401" s="44"/>
      <c r="O401" s="44"/>
      <c r="P401" s="44"/>
    </row>
    <row r="402" spans="2:16" s="5" customFormat="1" x14ac:dyDescent="0.2">
      <c r="B402" s="3"/>
      <c r="C402" s="3"/>
      <c r="D402" s="3"/>
      <c r="E402" s="116"/>
      <c r="F402" s="52"/>
      <c r="G402" s="116"/>
      <c r="H402" s="116"/>
      <c r="I402" s="116"/>
      <c r="J402" s="116"/>
      <c r="K402" s="116"/>
      <c r="L402" s="52"/>
      <c r="M402" s="44"/>
      <c r="N402" s="44"/>
      <c r="O402" s="44"/>
      <c r="P402" s="44"/>
    </row>
    <row r="403" spans="2:16" s="5" customFormat="1" x14ac:dyDescent="0.2">
      <c r="B403" s="3"/>
      <c r="C403" s="3"/>
      <c r="D403" s="3"/>
      <c r="E403" s="116"/>
      <c r="F403" s="52"/>
      <c r="G403" s="116"/>
      <c r="H403" s="116"/>
      <c r="I403" s="116"/>
      <c r="J403" s="116"/>
      <c r="K403" s="116"/>
      <c r="L403" s="52"/>
      <c r="M403" s="44"/>
      <c r="N403" s="44"/>
      <c r="O403" s="44"/>
      <c r="P403" s="44"/>
    </row>
    <row r="404" spans="2:16" s="5" customFormat="1" x14ac:dyDescent="0.2">
      <c r="B404" s="3"/>
      <c r="C404" s="3"/>
      <c r="D404" s="3"/>
      <c r="E404" s="116"/>
      <c r="F404" s="52"/>
      <c r="G404" s="116"/>
      <c r="H404" s="116"/>
      <c r="I404" s="116"/>
      <c r="J404" s="116"/>
      <c r="K404" s="116"/>
      <c r="L404" s="52"/>
      <c r="M404" s="44"/>
      <c r="N404" s="44"/>
      <c r="O404" s="44"/>
      <c r="P404" s="44"/>
    </row>
    <row r="405" spans="2:16" s="5" customFormat="1" x14ac:dyDescent="0.2">
      <c r="B405" s="3"/>
      <c r="C405" s="3"/>
      <c r="D405" s="3"/>
      <c r="E405" s="116"/>
      <c r="F405" s="52"/>
      <c r="G405" s="116"/>
      <c r="H405" s="116"/>
      <c r="I405" s="116"/>
      <c r="J405" s="116"/>
      <c r="K405" s="116"/>
      <c r="L405" s="52"/>
      <c r="M405" s="44"/>
      <c r="N405" s="44"/>
      <c r="O405" s="44"/>
      <c r="P405" s="44"/>
    </row>
    <row r="406" spans="2:16" s="5" customFormat="1" x14ac:dyDescent="0.2">
      <c r="B406" s="3"/>
      <c r="C406" s="3"/>
      <c r="D406" s="3"/>
      <c r="E406" s="116"/>
      <c r="F406" s="52"/>
      <c r="G406" s="116"/>
      <c r="H406" s="116"/>
      <c r="I406" s="116"/>
      <c r="J406" s="116"/>
      <c r="K406" s="116"/>
      <c r="L406" s="52"/>
      <c r="M406" s="44"/>
      <c r="N406" s="44"/>
      <c r="O406" s="44"/>
      <c r="P406" s="44"/>
    </row>
    <row r="407" spans="2:16" s="5" customFormat="1" x14ac:dyDescent="0.2">
      <c r="B407" s="3"/>
      <c r="C407" s="3"/>
      <c r="D407" s="3"/>
      <c r="E407" s="116"/>
      <c r="F407" s="52"/>
      <c r="G407" s="116"/>
      <c r="H407" s="116"/>
      <c r="I407" s="116"/>
      <c r="J407" s="116"/>
      <c r="K407" s="116"/>
      <c r="L407" s="52"/>
      <c r="M407" s="44"/>
      <c r="N407" s="44"/>
      <c r="O407" s="44"/>
      <c r="P407" s="44"/>
    </row>
    <row r="408" spans="2:16" s="5" customFormat="1" x14ac:dyDescent="0.2">
      <c r="B408" s="3"/>
      <c r="C408" s="3"/>
      <c r="D408" s="3"/>
      <c r="E408" s="116"/>
      <c r="F408" s="52"/>
      <c r="G408" s="116"/>
      <c r="H408" s="116"/>
      <c r="I408" s="116"/>
      <c r="J408" s="116"/>
      <c r="K408" s="116"/>
      <c r="L408" s="52"/>
      <c r="M408" s="44"/>
      <c r="N408" s="44"/>
      <c r="O408" s="44"/>
      <c r="P408" s="44"/>
    </row>
    <row r="409" spans="2:16" s="5" customFormat="1" x14ac:dyDescent="0.2">
      <c r="B409" s="3"/>
      <c r="C409" s="3"/>
      <c r="D409" s="3"/>
      <c r="E409" s="116"/>
      <c r="F409" s="52"/>
      <c r="G409" s="116"/>
      <c r="H409" s="116"/>
      <c r="I409" s="116"/>
      <c r="J409" s="116"/>
      <c r="K409" s="116"/>
      <c r="L409" s="52"/>
      <c r="M409" s="44"/>
      <c r="N409" s="44"/>
      <c r="O409" s="44"/>
      <c r="P409" s="44"/>
    </row>
    <row r="410" spans="2:16" s="5" customFormat="1" x14ac:dyDescent="0.2">
      <c r="B410" s="3"/>
      <c r="C410" s="3"/>
      <c r="D410" s="3"/>
      <c r="E410" s="116"/>
      <c r="F410" s="52"/>
      <c r="G410" s="116"/>
      <c r="H410" s="116"/>
      <c r="I410" s="116"/>
      <c r="J410" s="116"/>
      <c r="K410" s="116"/>
      <c r="L410" s="52"/>
      <c r="M410" s="44"/>
      <c r="N410" s="44"/>
      <c r="O410" s="44"/>
      <c r="P410" s="44"/>
    </row>
    <row r="411" spans="2:16" s="5" customFormat="1" x14ac:dyDescent="0.2">
      <c r="B411" s="3"/>
      <c r="C411" s="3"/>
      <c r="D411" s="3"/>
      <c r="E411" s="116"/>
      <c r="F411" s="52"/>
      <c r="G411" s="116"/>
      <c r="H411" s="116"/>
      <c r="I411" s="116"/>
      <c r="J411" s="116"/>
      <c r="K411" s="116"/>
      <c r="L411" s="52"/>
      <c r="M411" s="44"/>
      <c r="N411" s="44"/>
      <c r="O411" s="44"/>
      <c r="P411" s="44"/>
    </row>
    <row r="412" spans="2:16" s="5" customFormat="1" x14ac:dyDescent="0.2">
      <c r="B412" s="3"/>
      <c r="C412" s="3"/>
      <c r="D412" s="3"/>
      <c r="E412" s="116"/>
      <c r="F412" s="52"/>
      <c r="G412" s="116"/>
      <c r="H412" s="116"/>
      <c r="I412" s="116"/>
      <c r="J412" s="116"/>
      <c r="K412" s="116"/>
      <c r="L412" s="52"/>
      <c r="M412" s="44"/>
      <c r="N412" s="44"/>
      <c r="O412" s="44"/>
      <c r="P412" s="44"/>
    </row>
    <row r="413" spans="2:16" s="5" customFormat="1" x14ac:dyDescent="0.2">
      <c r="B413" s="3"/>
      <c r="C413" s="3"/>
      <c r="D413" s="3"/>
      <c r="E413" s="116"/>
      <c r="F413" s="52"/>
      <c r="G413" s="116"/>
      <c r="H413" s="116"/>
      <c r="I413" s="116"/>
      <c r="J413" s="116"/>
      <c r="K413" s="116"/>
      <c r="L413" s="52"/>
      <c r="M413" s="44"/>
      <c r="N413" s="44"/>
      <c r="O413" s="44"/>
      <c r="P413" s="44"/>
    </row>
    <row r="414" spans="2:16" s="5" customFormat="1" x14ac:dyDescent="0.2">
      <c r="B414" s="3"/>
      <c r="C414" s="3"/>
      <c r="D414" s="3"/>
      <c r="E414" s="116"/>
      <c r="F414" s="52"/>
      <c r="G414" s="116"/>
      <c r="H414" s="116"/>
      <c r="I414" s="116"/>
      <c r="J414" s="116"/>
      <c r="K414" s="116"/>
      <c r="L414" s="52"/>
      <c r="M414" s="44"/>
      <c r="N414" s="44"/>
      <c r="O414" s="44"/>
      <c r="P414" s="44"/>
    </row>
    <row r="415" spans="2:16" s="5" customFormat="1" x14ac:dyDescent="0.2">
      <c r="B415" s="3"/>
      <c r="C415" s="3"/>
      <c r="D415" s="3"/>
      <c r="E415" s="116"/>
      <c r="F415" s="52"/>
      <c r="G415" s="116"/>
      <c r="H415" s="116"/>
      <c r="I415" s="116"/>
      <c r="J415" s="116"/>
      <c r="K415" s="116"/>
      <c r="L415" s="52"/>
      <c r="M415" s="44"/>
      <c r="N415" s="44"/>
      <c r="O415" s="44"/>
      <c r="P415" s="44"/>
    </row>
    <row r="416" spans="2:16" s="5" customFormat="1" x14ac:dyDescent="0.2">
      <c r="B416" s="3"/>
      <c r="C416" s="3"/>
      <c r="D416" s="3"/>
      <c r="E416" s="116"/>
      <c r="F416" s="52"/>
      <c r="G416" s="116"/>
      <c r="H416" s="116"/>
      <c r="I416" s="116"/>
      <c r="J416" s="116"/>
      <c r="K416" s="116"/>
      <c r="L416" s="52"/>
      <c r="M416" s="44"/>
      <c r="N416" s="44"/>
      <c r="O416" s="44"/>
      <c r="P416" s="44"/>
    </row>
    <row r="417" spans="2:16" s="5" customFormat="1" x14ac:dyDescent="0.2">
      <c r="B417" s="3"/>
      <c r="C417" s="3"/>
      <c r="D417" s="3"/>
      <c r="E417" s="116"/>
      <c r="F417" s="52"/>
      <c r="G417" s="116"/>
      <c r="H417" s="116"/>
      <c r="I417" s="116"/>
      <c r="J417" s="116"/>
      <c r="K417" s="116"/>
      <c r="L417" s="52"/>
      <c r="M417" s="44"/>
      <c r="N417" s="44"/>
      <c r="O417" s="44"/>
      <c r="P417" s="44"/>
    </row>
    <row r="418" spans="2:16" s="5" customFormat="1" x14ac:dyDescent="0.2">
      <c r="B418" s="3"/>
      <c r="C418" s="3"/>
      <c r="D418" s="3"/>
      <c r="E418" s="116"/>
      <c r="F418" s="52"/>
      <c r="G418" s="116"/>
      <c r="H418" s="116"/>
      <c r="I418" s="116"/>
      <c r="J418" s="116"/>
      <c r="K418" s="116"/>
      <c r="L418" s="52"/>
      <c r="M418" s="44"/>
      <c r="N418" s="44"/>
      <c r="O418" s="44"/>
      <c r="P418" s="44"/>
    </row>
    <row r="419" spans="2:16" s="5" customFormat="1" x14ac:dyDescent="0.2">
      <c r="B419" s="3"/>
      <c r="C419" s="3"/>
      <c r="D419" s="3"/>
      <c r="E419" s="116"/>
      <c r="F419" s="52"/>
      <c r="G419" s="116"/>
      <c r="H419" s="116"/>
      <c r="I419" s="116"/>
      <c r="J419" s="116"/>
      <c r="K419" s="116"/>
      <c r="L419" s="52"/>
      <c r="M419" s="44"/>
      <c r="N419" s="44"/>
      <c r="O419" s="44"/>
      <c r="P419" s="44"/>
    </row>
    <row r="420" spans="2:16" s="5" customFormat="1" x14ac:dyDescent="0.2">
      <c r="B420" s="3"/>
      <c r="C420" s="3"/>
      <c r="D420" s="3"/>
      <c r="E420" s="116"/>
      <c r="F420" s="52"/>
      <c r="G420" s="116"/>
      <c r="H420" s="116"/>
      <c r="I420" s="116"/>
      <c r="J420" s="116"/>
      <c r="K420" s="116"/>
      <c r="L420" s="52"/>
      <c r="M420" s="44"/>
      <c r="N420" s="44"/>
      <c r="O420" s="44"/>
      <c r="P420" s="44"/>
    </row>
    <row r="421" spans="2:16" s="5" customFormat="1" x14ac:dyDescent="0.2">
      <c r="B421" s="3"/>
      <c r="C421" s="3"/>
      <c r="D421" s="3"/>
      <c r="E421" s="116"/>
      <c r="F421" s="52"/>
      <c r="G421" s="116"/>
      <c r="H421" s="116"/>
      <c r="I421" s="116"/>
      <c r="J421" s="116"/>
      <c r="K421" s="116"/>
      <c r="L421" s="52"/>
      <c r="M421" s="44"/>
      <c r="N421" s="44"/>
      <c r="O421" s="44"/>
      <c r="P421" s="44"/>
    </row>
    <row r="422" spans="2:16" s="5" customFormat="1" x14ac:dyDescent="0.2">
      <c r="B422" s="3"/>
      <c r="C422" s="3"/>
      <c r="D422" s="3"/>
      <c r="E422" s="116"/>
      <c r="F422" s="52"/>
      <c r="G422" s="116"/>
      <c r="H422" s="116"/>
      <c r="I422" s="116"/>
      <c r="J422" s="116"/>
      <c r="K422" s="116"/>
      <c r="L422" s="52"/>
      <c r="M422" s="44"/>
      <c r="N422" s="44"/>
      <c r="O422" s="44"/>
      <c r="P422" s="44"/>
    </row>
    <row r="423" spans="2:16" s="5" customFormat="1" x14ac:dyDescent="0.2">
      <c r="B423" s="3"/>
      <c r="C423" s="3"/>
      <c r="D423" s="3"/>
      <c r="E423" s="116"/>
      <c r="F423" s="52"/>
      <c r="G423" s="116"/>
      <c r="H423" s="116"/>
      <c r="I423" s="116"/>
      <c r="J423" s="116"/>
      <c r="K423" s="116"/>
      <c r="L423" s="52"/>
      <c r="M423" s="44"/>
      <c r="N423" s="44"/>
      <c r="O423" s="44"/>
      <c r="P423" s="44"/>
    </row>
    <row r="424" spans="2:16" s="5" customFormat="1" x14ac:dyDescent="0.2">
      <c r="B424" s="3"/>
      <c r="C424" s="3"/>
      <c r="D424" s="3"/>
      <c r="E424" s="116"/>
      <c r="F424" s="52"/>
      <c r="G424" s="116"/>
      <c r="H424" s="116"/>
      <c r="I424" s="116"/>
      <c r="J424" s="116"/>
      <c r="K424" s="116"/>
      <c r="L424" s="52"/>
      <c r="M424" s="44"/>
      <c r="N424" s="44"/>
      <c r="O424" s="44"/>
      <c r="P424" s="44"/>
    </row>
    <row r="425" spans="2:16" s="5" customFormat="1" x14ac:dyDescent="0.2">
      <c r="B425" s="3"/>
      <c r="C425" s="3"/>
      <c r="D425" s="3"/>
      <c r="E425" s="116"/>
      <c r="F425" s="52"/>
      <c r="G425" s="116"/>
      <c r="H425" s="116"/>
      <c r="I425" s="116"/>
      <c r="J425" s="116"/>
      <c r="K425" s="116"/>
      <c r="L425" s="52"/>
      <c r="M425" s="44"/>
      <c r="N425" s="44"/>
      <c r="O425" s="44"/>
      <c r="P425" s="44"/>
    </row>
    <row r="426" spans="2:16" s="5" customFormat="1" x14ac:dyDescent="0.2">
      <c r="B426" s="3"/>
      <c r="C426" s="3"/>
      <c r="D426" s="3"/>
      <c r="E426" s="116"/>
      <c r="F426" s="52"/>
      <c r="G426" s="116"/>
      <c r="H426" s="116"/>
      <c r="I426" s="116"/>
      <c r="J426" s="116"/>
      <c r="K426" s="116"/>
      <c r="L426" s="52"/>
      <c r="M426" s="44"/>
      <c r="N426" s="44"/>
      <c r="O426" s="44"/>
      <c r="P426" s="44"/>
    </row>
    <row r="427" spans="2:16" s="5" customFormat="1" x14ac:dyDescent="0.2">
      <c r="B427" s="3"/>
      <c r="C427" s="3"/>
      <c r="D427" s="3"/>
      <c r="E427" s="116"/>
      <c r="F427" s="52"/>
      <c r="G427" s="116"/>
      <c r="H427" s="116"/>
      <c r="I427" s="116"/>
      <c r="J427" s="116"/>
      <c r="K427" s="116"/>
      <c r="L427" s="52"/>
      <c r="M427" s="44"/>
      <c r="N427" s="44"/>
      <c r="O427" s="44"/>
      <c r="P427" s="44"/>
    </row>
    <row r="428" spans="2:16" s="5" customFormat="1" x14ac:dyDescent="0.2">
      <c r="B428" s="3"/>
      <c r="C428" s="3"/>
      <c r="D428" s="3"/>
      <c r="E428" s="116"/>
      <c r="F428" s="52"/>
      <c r="G428" s="116"/>
      <c r="H428" s="116"/>
      <c r="I428" s="116"/>
      <c r="J428" s="116"/>
      <c r="K428" s="116"/>
      <c r="L428" s="52"/>
      <c r="M428" s="44"/>
      <c r="N428" s="44"/>
      <c r="O428" s="44"/>
      <c r="P428" s="44"/>
    </row>
    <row r="429" spans="2:16" s="5" customFormat="1" x14ac:dyDescent="0.2">
      <c r="B429" s="3"/>
      <c r="C429" s="3"/>
      <c r="D429" s="3"/>
      <c r="E429" s="116"/>
      <c r="F429" s="52"/>
      <c r="G429" s="116"/>
      <c r="H429" s="116"/>
      <c r="I429" s="116"/>
      <c r="J429" s="116"/>
      <c r="K429" s="116"/>
      <c r="L429" s="52"/>
      <c r="M429" s="44"/>
      <c r="N429" s="44"/>
      <c r="O429" s="44"/>
      <c r="P429" s="44"/>
    </row>
    <row r="430" spans="2:16" s="5" customFormat="1" x14ac:dyDescent="0.2">
      <c r="B430" s="3"/>
      <c r="C430" s="3"/>
      <c r="D430" s="3"/>
      <c r="E430" s="116"/>
      <c r="F430" s="52"/>
      <c r="G430" s="116"/>
      <c r="H430" s="116"/>
      <c r="I430" s="116"/>
      <c r="J430" s="116"/>
      <c r="K430" s="116"/>
      <c r="L430" s="52"/>
      <c r="M430" s="44"/>
      <c r="N430" s="44"/>
      <c r="O430" s="44"/>
      <c r="P430" s="44"/>
    </row>
    <row r="431" spans="2:16" s="5" customFormat="1" x14ac:dyDescent="0.2">
      <c r="B431" s="3"/>
      <c r="C431" s="3"/>
      <c r="D431" s="3"/>
      <c r="E431" s="116"/>
      <c r="F431" s="52"/>
      <c r="G431" s="116"/>
      <c r="H431" s="116"/>
      <c r="I431" s="116"/>
      <c r="J431" s="116"/>
      <c r="K431" s="116"/>
      <c r="L431" s="52"/>
      <c r="M431" s="44"/>
      <c r="N431" s="44"/>
      <c r="O431" s="44"/>
      <c r="P431" s="44"/>
    </row>
    <row r="432" spans="2:16" s="5" customFormat="1" x14ac:dyDescent="0.2">
      <c r="B432" s="3"/>
      <c r="C432" s="3"/>
      <c r="D432" s="3"/>
      <c r="E432" s="116"/>
      <c r="F432" s="52"/>
      <c r="G432" s="116"/>
      <c r="H432" s="116"/>
      <c r="I432" s="116"/>
      <c r="J432" s="116"/>
      <c r="K432" s="116"/>
      <c r="L432" s="52"/>
      <c r="M432" s="44"/>
      <c r="N432" s="44"/>
      <c r="O432" s="44"/>
      <c r="P432" s="44"/>
    </row>
    <row r="433" spans="2:16" s="5" customFormat="1" x14ac:dyDescent="0.2">
      <c r="B433" s="3"/>
      <c r="C433" s="3"/>
      <c r="D433" s="3"/>
      <c r="E433" s="116"/>
      <c r="F433" s="52"/>
      <c r="G433" s="116"/>
      <c r="H433" s="116"/>
      <c r="I433" s="116"/>
      <c r="J433" s="116"/>
      <c r="K433" s="116"/>
      <c r="L433" s="52"/>
      <c r="M433" s="44"/>
      <c r="N433" s="44"/>
      <c r="O433" s="44"/>
      <c r="P433" s="44"/>
    </row>
    <row r="434" spans="2:16" s="5" customFormat="1" x14ac:dyDescent="0.2">
      <c r="B434" s="3"/>
      <c r="C434" s="3"/>
      <c r="D434" s="3"/>
      <c r="E434" s="116"/>
      <c r="F434" s="52"/>
      <c r="G434" s="116"/>
      <c r="H434" s="116"/>
      <c r="I434" s="116"/>
      <c r="J434" s="116"/>
      <c r="K434" s="116"/>
      <c r="L434" s="52"/>
      <c r="M434" s="44"/>
      <c r="N434" s="44"/>
      <c r="O434" s="44"/>
      <c r="P434" s="44"/>
    </row>
    <row r="435" spans="2:16" s="5" customFormat="1" x14ac:dyDescent="0.2">
      <c r="B435" s="3"/>
      <c r="C435" s="3"/>
      <c r="D435" s="3"/>
      <c r="E435" s="116"/>
      <c r="F435" s="52"/>
      <c r="G435" s="116"/>
      <c r="H435" s="116"/>
      <c r="I435" s="116"/>
      <c r="J435" s="116"/>
      <c r="K435" s="116"/>
      <c r="L435" s="52"/>
      <c r="M435" s="44"/>
      <c r="N435" s="44"/>
      <c r="O435" s="44"/>
      <c r="P435" s="44"/>
    </row>
    <row r="436" spans="2:16" s="5" customFormat="1" x14ac:dyDescent="0.2">
      <c r="B436" s="3"/>
      <c r="C436" s="3"/>
      <c r="D436" s="3"/>
      <c r="E436" s="116"/>
      <c r="F436" s="52"/>
      <c r="G436" s="116"/>
      <c r="H436" s="116"/>
      <c r="I436" s="116"/>
      <c r="J436" s="116"/>
      <c r="K436" s="116"/>
      <c r="L436" s="52"/>
      <c r="M436" s="44"/>
      <c r="N436" s="44"/>
      <c r="O436" s="44"/>
      <c r="P436" s="44"/>
    </row>
    <row r="437" spans="2:16" s="5" customFormat="1" x14ac:dyDescent="0.2">
      <c r="B437" s="3"/>
      <c r="C437" s="3"/>
      <c r="D437" s="3"/>
      <c r="E437" s="116"/>
      <c r="F437" s="52"/>
      <c r="G437" s="116"/>
      <c r="H437" s="116"/>
      <c r="I437" s="116"/>
      <c r="J437" s="116"/>
      <c r="K437" s="116"/>
      <c r="L437" s="52"/>
      <c r="M437" s="44"/>
      <c r="N437" s="44"/>
      <c r="O437" s="44"/>
      <c r="P437" s="44"/>
    </row>
    <row r="438" spans="2:16" s="5" customFormat="1" x14ac:dyDescent="0.2">
      <c r="B438" s="3"/>
      <c r="C438" s="3"/>
      <c r="D438" s="3"/>
      <c r="E438" s="116"/>
      <c r="F438" s="52"/>
      <c r="G438" s="116"/>
      <c r="H438" s="116"/>
      <c r="I438" s="116"/>
      <c r="J438" s="116"/>
      <c r="K438" s="116"/>
      <c r="L438" s="52"/>
      <c r="M438" s="44"/>
      <c r="N438" s="44"/>
      <c r="O438" s="44"/>
      <c r="P438" s="44"/>
    </row>
    <row r="439" spans="2:16" s="5" customFormat="1" x14ac:dyDescent="0.2">
      <c r="B439" s="3"/>
      <c r="C439" s="3"/>
      <c r="D439" s="3"/>
      <c r="E439" s="116"/>
      <c r="F439" s="52"/>
      <c r="G439" s="116"/>
      <c r="H439" s="116"/>
      <c r="I439" s="116"/>
      <c r="J439" s="116"/>
      <c r="K439" s="116"/>
      <c r="L439" s="52"/>
      <c r="M439" s="44"/>
      <c r="N439" s="44"/>
      <c r="O439" s="44"/>
      <c r="P439" s="44"/>
    </row>
    <row r="440" spans="2:16" s="5" customFormat="1" x14ac:dyDescent="0.2">
      <c r="B440" s="3"/>
      <c r="C440" s="3"/>
      <c r="D440" s="3"/>
      <c r="E440" s="116"/>
      <c r="F440" s="52"/>
      <c r="G440" s="116"/>
      <c r="H440" s="116"/>
      <c r="I440" s="116"/>
      <c r="J440" s="116"/>
      <c r="K440" s="116"/>
      <c r="L440" s="52"/>
      <c r="M440" s="44"/>
      <c r="N440" s="44"/>
      <c r="O440" s="44"/>
      <c r="P440" s="44"/>
    </row>
    <row r="441" spans="2:16" s="5" customFormat="1" x14ac:dyDescent="0.2">
      <c r="B441" s="3"/>
      <c r="C441" s="3"/>
      <c r="D441" s="3"/>
      <c r="E441" s="116"/>
      <c r="F441" s="52"/>
      <c r="G441" s="116"/>
      <c r="H441" s="116"/>
      <c r="I441" s="116"/>
      <c r="J441" s="116"/>
      <c r="K441" s="116"/>
      <c r="L441" s="52"/>
      <c r="M441" s="44"/>
      <c r="N441" s="44"/>
      <c r="O441" s="44"/>
      <c r="P441" s="44"/>
    </row>
    <row r="442" spans="2:16" s="5" customFormat="1" x14ac:dyDescent="0.2">
      <c r="B442" s="3"/>
      <c r="C442" s="3"/>
      <c r="D442" s="3"/>
      <c r="E442" s="116"/>
      <c r="F442" s="52"/>
      <c r="G442" s="116"/>
      <c r="H442" s="116"/>
      <c r="I442" s="116"/>
      <c r="J442" s="116"/>
      <c r="K442" s="116"/>
      <c r="L442" s="52"/>
      <c r="M442" s="44"/>
      <c r="N442" s="44"/>
      <c r="O442" s="44"/>
      <c r="P442" s="44"/>
    </row>
    <row r="443" spans="2:16" s="5" customFormat="1" x14ac:dyDescent="0.2">
      <c r="B443" s="3"/>
      <c r="C443" s="3"/>
      <c r="D443" s="3"/>
      <c r="E443" s="116"/>
      <c r="F443" s="52"/>
      <c r="G443" s="116"/>
      <c r="H443" s="116"/>
      <c r="I443" s="116"/>
      <c r="J443" s="116"/>
      <c r="K443" s="116"/>
      <c r="L443" s="52"/>
      <c r="M443" s="44"/>
      <c r="N443" s="44"/>
      <c r="O443" s="44"/>
      <c r="P443" s="44"/>
    </row>
    <row r="444" spans="2:16" s="5" customFormat="1" x14ac:dyDescent="0.2">
      <c r="B444" s="3"/>
      <c r="C444" s="3"/>
      <c r="D444" s="3"/>
      <c r="E444" s="116"/>
      <c r="F444" s="52"/>
      <c r="G444" s="116"/>
      <c r="H444" s="116"/>
      <c r="I444" s="116"/>
      <c r="J444" s="116"/>
      <c r="K444" s="116"/>
      <c r="L444" s="52"/>
      <c r="M444" s="44"/>
      <c r="N444" s="44"/>
      <c r="O444" s="44"/>
      <c r="P444" s="44"/>
    </row>
    <row r="445" spans="2:16" s="5" customFormat="1" x14ac:dyDescent="0.2">
      <c r="B445" s="3"/>
      <c r="C445" s="3"/>
      <c r="D445" s="3"/>
      <c r="E445" s="116"/>
      <c r="F445" s="52"/>
      <c r="G445" s="116"/>
      <c r="H445" s="116"/>
      <c r="I445" s="116"/>
      <c r="J445" s="116"/>
      <c r="K445" s="116"/>
      <c r="L445" s="52"/>
      <c r="M445" s="44"/>
      <c r="N445" s="44"/>
      <c r="O445" s="44"/>
      <c r="P445" s="44"/>
    </row>
    <row r="446" spans="2:16" s="5" customFormat="1" x14ac:dyDescent="0.2">
      <c r="B446" s="3"/>
      <c r="C446" s="3"/>
      <c r="D446" s="3"/>
      <c r="E446" s="116"/>
      <c r="F446" s="52"/>
      <c r="G446" s="116"/>
      <c r="H446" s="116"/>
      <c r="I446" s="116"/>
      <c r="J446" s="116"/>
      <c r="K446" s="116"/>
      <c r="L446" s="52"/>
      <c r="M446" s="44"/>
      <c r="N446" s="44"/>
      <c r="O446" s="44"/>
      <c r="P446" s="44"/>
    </row>
    <row r="447" spans="2:16" s="5" customFormat="1" x14ac:dyDescent="0.2">
      <c r="B447" s="3"/>
      <c r="C447" s="3"/>
      <c r="D447" s="3"/>
      <c r="E447" s="116"/>
      <c r="F447" s="52"/>
      <c r="G447" s="116"/>
      <c r="H447" s="116"/>
      <c r="I447" s="116"/>
      <c r="J447" s="116"/>
      <c r="K447" s="116"/>
      <c r="L447" s="52"/>
      <c r="M447" s="44"/>
      <c r="N447" s="44"/>
      <c r="O447" s="44"/>
      <c r="P447" s="44"/>
    </row>
    <row r="448" spans="2:16" s="5" customFormat="1" x14ac:dyDescent="0.2">
      <c r="B448" s="3"/>
      <c r="C448" s="3"/>
      <c r="D448" s="3"/>
      <c r="E448" s="116"/>
      <c r="F448" s="52"/>
      <c r="G448" s="116"/>
      <c r="H448" s="116"/>
      <c r="I448" s="116"/>
      <c r="J448" s="116"/>
      <c r="K448" s="116"/>
      <c r="L448" s="52"/>
      <c r="M448" s="44"/>
      <c r="N448" s="44"/>
      <c r="O448" s="44"/>
      <c r="P448" s="44"/>
    </row>
    <row r="449" spans="2:16" s="5" customFormat="1" x14ac:dyDescent="0.2">
      <c r="B449" s="3"/>
      <c r="C449" s="3"/>
      <c r="D449" s="3"/>
      <c r="E449" s="116"/>
      <c r="F449" s="52"/>
      <c r="G449" s="116"/>
      <c r="H449" s="116"/>
      <c r="I449" s="116"/>
      <c r="J449" s="116"/>
      <c r="K449" s="116"/>
      <c r="L449" s="52"/>
      <c r="M449" s="44"/>
      <c r="N449" s="44"/>
      <c r="O449" s="44"/>
      <c r="P449" s="44"/>
    </row>
    <row r="450" spans="2:16" s="5" customFormat="1" x14ac:dyDescent="0.2">
      <c r="B450" s="3"/>
      <c r="C450" s="3"/>
      <c r="D450" s="3"/>
      <c r="E450" s="116"/>
      <c r="F450" s="52"/>
      <c r="G450" s="116"/>
      <c r="H450" s="116"/>
      <c r="I450" s="116"/>
      <c r="J450" s="116"/>
      <c r="K450" s="116"/>
      <c r="L450" s="52"/>
      <c r="M450" s="44"/>
      <c r="N450" s="44"/>
      <c r="O450" s="44"/>
      <c r="P450" s="44"/>
    </row>
    <row r="451" spans="2:16" s="5" customFormat="1" x14ac:dyDescent="0.2">
      <c r="B451" s="3"/>
      <c r="C451" s="3"/>
      <c r="D451" s="3"/>
      <c r="E451" s="116"/>
      <c r="F451" s="52"/>
      <c r="G451" s="116"/>
      <c r="H451" s="116"/>
      <c r="I451" s="116"/>
      <c r="J451" s="116"/>
      <c r="K451" s="116"/>
      <c r="L451" s="52"/>
      <c r="M451" s="44"/>
      <c r="N451" s="44"/>
      <c r="O451" s="44"/>
      <c r="P451" s="44"/>
    </row>
    <row r="452" spans="2:16" s="5" customFormat="1" x14ac:dyDescent="0.2">
      <c r="B452" s="3"/>
      <c r="C452" s="3"/>
      <c r="D452" s="3"/>
      <c r="E452" s="116"/>
      <c r="F452" s="52"/>
      <c r="G452" s="116"/>
      <c r="H452" s="116"/>
      <c r="I452" s="116"/>
      <c r="J452" s="116"/>
      <c r="K452" s="116"/>
      <c r="L452" s="52"/>
      <c r="M452" s="44"/>
      <c r="N452" s="44"/>
      <c r="O452" s="44"/>
      <c r="P452" s="44"/>
    </row>
    <row r="453" spans="2:16" s="5" customFormat="1" x14ac:dyDescent="0.2">
      <c r="B453" s="3"/>
      <c r="C453" s="3"/>
      <c r="D453" s="3"/>
      <c r="E453" s="116"/>
      <c r="F453" s="52"/>
      <c r="G453" s="116"/>
      <c r="H453" s="116"/>
      <c r="I453" s="116"/>
      <c r="J453" s="116"/>
      <c r="K453" s="116"/>
      <c r="L453" s="52"/>
      <c r="M453" s="44"/>
      <c r="N453" s="44"/>
      <c r="O453" s="44"/>
      <c r="P453" s="44"/>
    </row>
    <row r="454" spans="2:16" s="5" customFormat="1" x14ac:dyDescent="0.2">
      <c r="B454" s="3"/>
      <c r="C454" s="3"/>
      <c r="D454" s="3"/>
      <c r="E454" s="116"/>
      <c r="F454" s="52"/>
      <c r="G454" s="116"/>
      <c r="H454" s="116"/>
      <c r="I454" s="116"/>
      <c r="J454" s="116"/>
      <c r="K454" s="116"/>
      <c r="L454" s="52"/>
      <c r="M454" s="44"/>
      <c r="N454" s="44"/>
      <c r="O454" s="44"/>
      <c r="P454" s="44"/>
    </row>
    <row r="455" spans="2:16" s="5" customFormat="1" x14ac:dyDescent="0.2">
      <c r="B455" s="3"/>
      <c r="C455" s="3"/>
      <c r="D455" s="3"/>
      <c r="E455" s="116"/>
      <c r="F455" s="52"/>
      <c r="G455" s="116"/>
      <c r="H455" s="116"/>
      <c r="I455" s="116"/>
      <c r="J455" s="116"/>
      <c r="K455" s="116"/>
      <c r="L455" s="52"/>
      <c r="M455" s="44"/>
      <c r="N455" s="44"/>
      <c r="O455" s="44"/>
      <c r="P455" s="44"/>
    </row>
    <row r="456" spans="2:16" s="5" customFormat="1" x14ac:dyDescent="0.2">
      <c r="B456" s="3"/>
      <c r="C456" s="3"/>
      <c r="D456" s="3"/>
      <c r="E456" s="116"/>
      <c r="F456" s="52"/>
      <c r="G456" s="116"/>
      <c r="H456" s="116"/>
      <c r="I456" s="116"/>
      <c r="J456" s="116"/>
      <c r="K456" s="116"/>
      <c r="L456" s="52"/>
      <c r="M456" s="44"/>
      <c r="N456" s="44"/>
      <c r="O456" s="44"/>
      <c r="P456" s="44"/>
    </row>
    <row r="457" spans="2:16" s="5" customFormat="1" x14ac:dyDescent="0.2">
      <c r="B457" s="3"/>
      <c r="C457" s="3"/>
      <c r="D457" s="3"/>
      <c r="E457" s="116"/>
      <c r="F457" s="52"/>
      <c r="G457" s="116"/>
      <c r="H457" s="116"/>
      <c r="I457" s="116"/>
      <c r="J457" s="116"/>
      <c r="K457" s="116"/>
      <c r="L457" s="52"/>
      <c r="M457" s="44"/>
      <c r="N457" s="44"/>
      <c r="O457" s="44"/>
      <c r="P457" s="44"/>
    </row>
    <row r="458" spans="2:16" s="5" customFormat="1" x14ac:dyDescent="0.2">
      <c r="B458" s="3"/>
      <c r="C458" s="3"/>
      <c r="D458" s="3"/>
      <c r="E458" s="116"/>
      <c r="F458" s="52"/>
      <c r="G458" s="116"/>
      <c r="H458" s="116"/>
      <c r="I458" s="116"/>
      <c r="J458" s="116"/>
      <c r="K458" s="116"/>
      <c r="L458" s="52"/>
      <c r="M458" s="44"/>
      <c r="N458" s="44"/>
      <c r="O458" s="44"/>
      <c r="P458" s="44"/>
    </row>
    <row r="459" spans="2:16" s="5" customFormat="1" x14ac:dyDescent="0.2">
      <c r="B459" s="3"/>
      <c r="C459" s="3"/>
      <c r="D459" s="3"/>
      <c r="E459" s="116"/>
      <c r="F459" s="52"/>
      <c r="G459" s="116"/>
      <c r="H459" s="116"/>
      <c r="I459" s="116"/>
      <c r="J459" s="116"/>
      <c r="K459" s="116"/>
      <c r="L459" s="52"/>
      <c r="M459" s="44"/>
      <c r="N459" s="44"/>
      <c r="O459" s="44"/>
      <c r="P459" s="44"/>
    </row>
    <row r="460" spans="2:16" s="5" customFormat="1" x14ac:dyDescent="0.2">
      <c r="B460" s="3"/>
      <c r="C460" s="3"/>
      <c r="D460" s="3"/>
      <c r="E460" s="116"/>
      <c r="F460" s="52"/>
      <c r="G460" s="116"/>
      <c r="H460" s="116"/>
      <c r="I460" s="116"/>
      <c r="J460" s="116"/>
      <c r="K460" s="116"/>
      <c r="L460" s="52"/>
      <c r="M460" s="44"/>
      <c r="N460" s="44"/>
      <c r="O460" s="44"/>
      <c r="P460" s="44"/>
    </row>
    <row r="461" spans="2:16" s="5" customFormat="1" x14ac:dyDescent="0.2">
      <c r="B461" s="3"/>
      <c r="C461" s="3"/>
      <c r="D461" s="3"/>
      <c r="E461" s="116"/>
      <c r="F461" s="52"/>
      <c r="G461" s="116"/>
      <c r="H461" s="116"/>
      <c r="I461" s="116"/>
      <c r="J461" s="116"/>
      <c r="K461" s="116"/>
      <c r="L461" s="52"/>
      <c r="M461" s="44"/>
      <c r="N461" s="44"/>
      <c r="O461" s="44"/>
      <c r="P461" s="44"/>
    </row>
    <row r="462" spans="2:16" s="5" customFormat="1" x14ac:dyDescent="0.2">
      <c r="B462" s="3"/>
      <c r="C462" s="3"/>
      <c r="D462" s="3"/>
      <c r="E462" s="116"/>
      <c r="F462" s="52"/>
      <c r="G462" s="116"/>
      <c r="H462" s="116"/>
      <c r="I462" s="116"/>
      <c r="J462" s="116"/>
      <c r="K462" s="116"/>
      <c r="L462" s="52"/>
      <c r="M462" s="44"/>
      <c r="N462" s="44"/>
      <c r="O462" s="44"/>
      <c r="P462" s="44"/>
    </row>
    <row r="463" spans="2:16" s="5" customFormat="1" x14ac:dyDescent="0.2">
      <c r="B463" s="3"/>
      <c r="C463" s="3"/>
      <c r="D463" s="3"/>
      <c r="E463" s="116"/>
      <c r="F463" s="52"/>
      <c r="G463" s="116"/>
      <c r="H463" s="116"/>
      <c r="I463" s="116"/>
      <c r="J463" s="116"/>
      <c r="K463" s="116"/>
      <c r="L463" s="52"/>
      <c r="M463" s="44"/>
      <c r="N463" s="44"/>
      <c r="O463" s="44"/>
      <c r="P463" s="44"/>
    </row>
    <row r="464" spans="2:16" s="5" customFormat="1" x14ac:dyDescent="0.2">
      <c r="B464" s="3"/>
      <c r="C464" s="3"/>
      <c r="D464" s="3"/>
      <c r="E464" s="116"/>
      <c r="F464" s="52"/>
      <c r="G464" s="116"/>
      <c r="H464" s="116"/>
      <c r="I464" s="116"/>
      <c r="J464" s="116"/>
      <c r="K464" s="116"/>
      <c r="L464" s="52"/>
      <c r="M464" s="44"/>
      <c r="N464" s="44"/>
      <c r="O464" s="44"/>
      <c r="P464" s="44"/>
    </row>
    <row r="465" spans="2:16" s="5" customFormat="1" x14ac:dyDescent="0.2">
      <c r="B465" s="3"/>
      <c r="C465" s="3"/>
      <c r="D465" s="3"/>
      <c r="E465" s="116"/>
      <c r="F465" s="52"/>
      <c r="G465" s="116"/>
      <c r="H465" s="116"/>
      <c r="I465" s="116"/>
      <c r="J465" s="116"/>
      <c r="K465" s="116"/>
      <c r="L465" s="52"/>
      <c r="M465" s="44"/>
      <c r="N465" s="44"/>
      <c r="O465" s="44"/>
      <c r="P465" s="44"/>
    </row>
    <row r="466" spans="2:16" s="5" customFormat="1" x14ac:dyDescent="0.2">
      <c r="B466" s="3"/>
      <c r="C466" s="3"/>
      <c r="D466" s="3"/>
      <c r="E466" s="116"/>
      <c r="F466" s="52"/>
      <c r="G466" s="116"/>
      <c r="H466" s="116"/>
      <c r="I466" s="116"/>
      <c r="J466" s="116"/>
      <c r="K466" s="116"/>
      <c r="L466" s="52"/>
      <c r="M466" s="44"/>
      <c r="N466" s="44"/>
      <c r="O466" s="44"/>
      <c r="P466" s="44"/>
    </row>
    <row r="467" spans="2:16" s="5" customFormat="1" x14ac:dyDescent="0.2">
      <c r="B467" s="3"/>
      <c r="C467" s="3"/>
      <c r="D467" s="3"/>
      <c r="E467" s="116"/>
      <c r="F467" s="52"/>
      <c r="G467" s="116"/>
      <c r="H467" s="116"/>
      <c r="I467" s="116"/>
      <c r="J467" s="116"/>
      <c r="K467" s="116"/>
      <c r="L467" s="52"/>
      <c r="M467" s="44"/>
      <c r="N467" s="44"/>
      <c r="O467" s="44"/>
      <c r="P467" s="44"/>
    </row>
    <row r="468" spans="2:16" s="5" customFormat="1" x14ac:dyDescent="0.2">
      <c r="B468" s="3"/>
      <c r="C468" s="3"/>
      <c r="D468" s="3"/>
      <c r="E468" s="116"/>
      <c r="F468" s="52"/>
      <c r="G468" s="116"/>
      <c r="H468" s="116"/>
      <c r="I468" s="116"/>
      <c r="J468" s="116"/>
      <c r="K468" s="116"/>
      <c r="L468" s="52"/>
      <c r="M468" s="44"/>
      <c r="N468" s="44"/>
      <c r="O468" s="44"/>
      <c r="P468" s="44"/>
    </row>
    <row r="469" spans="2:16" s="5" customFormat="1" x14ac:dyDescent="0.2">
      <c r="B469" s="3"/>
      <c r="C469" s="3"/>
      <c r="D469" s="3"/>
      <c r="E469" s="116"/>
      <c r="F469" s="52"/>
      <c r="G469" s="116"/>
      <c r="H469" s="116"/>
      <c r="I469" s="116"/>
      <c r="J469" s="116"/>
      <c r="K469" s="116"/>
      <c r="L469" s="52"/>
      <c r="M469" s="44"/>
      <c r="N469" s="44"/>
      <c r="O469" s="44"/>
      <c r="P469" s="44"/>
    </row>
    <row r="470" spans="2:16" s="5" customFormat="1" x14ac:dyDescent="0.2">
      <c r="B470" s="3"/>
      <c r="C470" s="3"/>
      <c r="D470" s="3"/>
      <c r="E470" s="116"/>
      <c r="F470" s="52"/>
      <c r="G470" s="116"/>
      <c r="H470" s="116"/>
      <c r="I470" s="116"/>
      <c r="J470" s="116"/>
      <c r="K470" s="116"/>
      <c r="L470" s="52"/>
      <c r="M470" s="44"/>
      <c r="N470" s="44"/>
      <c r="O470" s="44"/>
      <c r="P470" s="44"/>
    </row>
    <row r="471" spans="2:16" s="5" customFormat="1" x14ac:dyDescent="0.2">
      <c r="B471" s="3"/>
      <c r="C471" s="3"/>
      <c r="D471" s="3"/>
      <c r="E471" s="116"/>
      <c r="F471" s="52"/>
      <c r="G471" s="116"/>
      <c r="H471" s="116"/>
      <c r="I471" s="116"/>
      <c r="J471" s="116"/>
      <c r="K471" s="116"/>
      <c r="L471" s="52"/>
      <c r="M471" s="44"/>
      <c r="N471" s="44"/>
      <c r="O471" s="44"/>
      <c r="P471" s="44"/>
    </row>
    <row r="472" spans="2:16" s="5" customFormat="1" x14ac:dyDescent="0.2">
      <c r="B472" s="3"/>
      <c r="C472" s="3"/>
      <c r="D472" s="3"/>
      <c r="E472" s="116"/>
      <c r="F472" s="52"/>
      <c r="G472" s="116"/>
      <c r="H472" s="116"/>
      <c r="I472" s="116"/>
      <c r="J472" s="116"/>
      <c r="K472" s="116"/>
      <c r="L472" s="52"/>
      <c r="M472" s="44"/>
      <c r="N472" s="44"/>
      <c r="O472" s="44"/>
      <c r="P472" s="44"/>
    </row>
    <row r="473" spans="2:16" s="5" customFormat="1" x14ac:dyDescent="0.2">
      <c r="B473" s="3"/>
      <c r="C473" s="3"/>
      <c r="D473" s="3"/>
      <c r="E473" s="116"/>
      <c r="F473" s="52"/>
      <c r="G473" s="116"/>
      <c r="H473" s="116"/>
      <c r="I473" s="116"/>
      <c r="J473" s="116"/>
      <c r="K473" s="116"/>
      <c r="L473" s="52"/>
      <c r="M473" s="44"/>
      <c r="N473" s="44"/>
      <c r="O473" s="44"/>
      <c r="P473" s="44"/>
    </row>
    <row r="474" spans="2:16" s="5" customFormat="1" x14ac:dyDescent="0.2">
      <c r="B474" s="3"/>
      <c r="C474" s="3"/>
      <c r="D474" s="3"/>
      <c r="E474" s="116"/>
      <c r="F474" s="52"/>
      <c r="G474" s="116"/>
      <c r="H474" s="116"/>
      <c r="I474" s="116"/>
      <c r="J474" s="116"/>
      <c r="K474" s="116"/>
      <c r="L474" s="52"/>
      <c r="M474" s="44"/>
      <c r="N474" s="44"/>
      <c r="O474" s="44"/>
      <c r="P474" s="44"/>
    </row>
    <row r="475" spans="2:16" s="5" customFormat="1" x14ac:dyDescent="0.2">
      <c r="B475" s="3"/>
      <c r="C475" s="3"/>
      <c r="D475" s="3"/>
      <c r="E475" s="116"/>
      <c r="F475" s="52"/>
      <c r="G475" s="116"/>
      <c r="H475" s="116"/>
      <c r="I475" s="116"/>
      <c r="J475" s="116"/>
      <c r="K475" s="116"/>
      <c r="L475" s="52"/>
      <c r="M475" s="44"/>
      <c r="N475" s="44"/>
      <c r="O475" s="44"/>
      <c r="P475" s="44"/>
    </row>
    <row r="476" spans="2:16" s="5" customFormat="1" x14ac:dyDescent="0.2">
      <c r="B476" s="3"/>
      <c r="C476" s="3"/>
      <c r="D476" s="3"/>
      <c r="E476" s="116"/>
      <c r="F476" s="52"/>
      <c r="G476" s="116"/>
      <c r="H476" s="116"/>
      <c r="I476" s="116"/>
      <c r="J476" s="116"/>
      <c r="K476" s="116"/>
      <c r="L476" s="52"/>
      <c r="M476" s="44"/>
      <c r="N476" s="44"/>
      <c r="O476" s="44"/>
      <c r="P476" s="44"/>
    </row>
    <row r="477" spans="2:16" s="5" customFormat="1" x14ac:dyDescent="0.2">
      <c r="B477" s="3"/>
      <c r="C477" s="3"/>
      <c r="D477" s="3"/>
      <c r="E477" s="116"/>
      <c r="F477" s="52"/>
      <c r="G477" s="116"/>
      <c r="H477" s="116"/>
      <c r="I477" s="116"/>
      <c r="J477" s="116"/>
      <c r="K477" s="116"/>
      <c r="L477" s="52"/>
      <c r="M477" s="44"/>
      <c r="N477" s="44"/>
      <c r="O477" s="44"/>
      <c r="P477" s="44"/>
    </row>
    <row r="478" spans="2:16" s="5" customFormat="1" x14ac:dyDescent="0.2">
      <c r="B478" s="3"/>
      <c r="C478" s="3"/>
      <c r="D478" s="3"/>
      <c r="E478" s="116"/>
      <c r="F478" s="52"/>
      <c r="G478" s="116"/>
      <c r="H478" s="116"/>
      <c r="I478" s="116"/>
      <c r="J478" s="116"/>
      <c r="K478" s="116"/>
      <c r="L478" s="52"/>
      <c r="M478" s="44"/>
      <c r="N478" s="44"/>
      <c r="O478" s="44"/>
      <c r="P478" s="44"/>
    </row>
    <row r="479" spans="2:16" s="5" customFormat="1" x14ac:dyDescent="0.2">
      <c r="B479" s="3"/>
      <c r="C479" s="3"/>
      <c r="D479" s="3"/>
      <c r="E479" s="116"/>
      <c r="F479" s="52"/>
      <c r="G479" s="116"/>
      <c r="H479" s="116"/>
      <c r="I479" s="116"/>
      <c r="J479" s="116"/>
      <c r="K479" s="116"/>
      <c r="L479" s="52"/>
      <c r="M479" s="44"/>
      <c r="N479" s="44"/>
      <c r="O479" s="44"/>
      <c r="P479" s="44"/>
    </row>
    <row r="480" spans="2:16" s="5" customFormat="1" x14ac:dyDescent="0.2">
      <c r="B480" s="3"/>
      <c r="C480" s="3"/>
      <c r="D480" s="3"/>
      <c r="E480" s="116"/>
      <c r="F480" s="52"/>
      <c r="G480" s="116"/>
      <c r="H480" s="116"/>
      <c r="I480" s="116"/>
      <c r="J480" s="116"/>
      <c r="K480" s="116"/>
      <c r="L480" s="52"/>
      <c r="M480" s="44"/>
      <c r="N480" s="44"/>
      <c r="O480" s="44"/>
      <c r="P480" s="44"/>
    </row>
    <row r="481" spans="2:16" s="5" customFormat="1" x14ac:dyDescent="0.2">
      <c r="B481" s="3"/>
      <c r="C481" s="3"/>
      <c r="D481" s="3"/>
      <c r="E481" s="116"/>
      <c r="F481" s="52"/>
      <c r="G481" s="116"/>
      <c r="H481" s="116"/>
      <c r="I481" s="116"/>
      <c r="J481" s="116"/>
      <c r="K481" s="116"/>
      <c r="L481" s="52"/>
      <c r="M481" s="44"/>
      <c r="N481" s="44"/>
      <c r="O481" s="44"/>
      <c r="P481" s="44"/>
    </row>
    <row r="482" spans="2:16" s="5" customFormat="1" x14ac:dyDescent="0.2">
      <c r="B482" s="3"/>
      <c r="C482" s="3"/>
      <c r="D482" s="3"/>
      <c r="E482" s="116"/>
      <c r="F482" s="52"/>
      <c r="G482" s="116"/>
      <c r="H482" s="116"/>
      <c r="I482" s="116"/>
      <c r="J482" s="116"/>
      <c r="K482" s="116"/>
      <c r="L482" s="52"/>
      <c r="M482" s="44"/>
      <c r="N482" s="44"/>
      <c r="O482" s="44"/>
      <c r="P482" s="44"/>
    </row>
    <row r="483" spans="2:16" s="5" customFormat="1" x14ac:dyDescent="0.2">
      <c r="B483" s="3"/>
      <c r="C483" s="3"/>
      <c r="D483" s="3"/>
      <c r="E483" s="116"/>
      <c r="F483" s="52"/>
      <c r="G483" s="116"/>
      <c r="H483" s="116"/>
      <c r="I483" s="116"/>
      <c r="J483" s="116"/>
      <c r="K483" s="116"/>
      <c r="L483" s="52"/>
      <c r="M483" s="44"/>
      <c r="N483" s="44"/>
      <c r="O483" s="44"/>
      <c r="P483" s="44"/>
    </row>
    <row r="484" spans="2:16" s="5" customFormat="1" x14ac:dyDescent="0.2">
      <c r="B484" s="3"/>
      <c r="C484" s="3"/>
      <c r="D484" s="3"/>
      <c r="E484" s="116"/>
      <c r="F484" s="52"/>
      <c r="G484" s="116"/>
      <c r="H484" s="116"/>
      <c r="I484" s="116"/>
      <c r="J484" s="116"/>
      <c r="K484" s="116"/>
      <c r="L484" s="52"/>
      <c r="M484" s="44"/>
      <c r="N484" s="44"/>
      <c r="O484" s="44"/>
      <c r="P484" s="44"/>
    </row>
    <row r="485" spans="2:16" s="5" customFormat="1" x14ac:dyDescent="0.2">
      <c r="B485" s="3"/>
      <c r="C485" s="3"/>
      <c r="D485" s="3"/>
      <c r="E485" s="116"/>
      <c r="F485" s="52"/>
      <c r="G485" s="116"/>
      <c r="H485" s="116"/>
      <c r="I485" s="116"/>
      <c r="J485" s="116"/>
      <c r="K485" s="116"/>
      <c r="L485" s="52"/>
      <c r="M485" s="44"/>
      <c r="N485" s="44"/>
      <c r="O485" s="44"/>
      <c r="P485" s="44"/>
    </row>
    <row r="486" spans="2:16" s="5" customFormat="1" x14ac:dyDescent="0.2">
      <c r="B486" s="3"/>
      <c r="C486" s="3"/>
      <c r="D486" s="3"/>
      <c r="E486" s="116"/>
      <c r="F486" s="52"/>
      <c r="G486" s="116"/>
      <c r="H486" s="116"/>
      <c r="I486" s="116"/>
      <c r="J486" s="116"/>
      <c r="K486" s="116"/>
      <c r="L486" s="52"/>
      <c r="M486" s="44"/>
      <c r="N486" s="44"/>
      <c r="O486" s="44"/>
      <c r="P486" s="44"/>
    </row>
    <row r="487" spans="2:16" s="5" customFormat="1" x14ac:dyDescent="0.2">
      <c r="B487" s="3"/>
      <c r="C487" s="3"/>
      <c r="D487" s="3"/>
      <c r="E487" s="116"/>
      <c r="F487" s="52"/>
      <c r="G487" s="116"/>
      <c r="H487" s="116"/>
      <c r="I487" s="116"/>
      <c r="J487" s="116"/>
      <c r="K487" s="116"/>
      <c r="L487" s="52"/>
      <c r="M487" s="44"/>
      <c r="N487" s="44"/>
      <c r="O487" s="44"/>
      <c r="P487" s="44"/>
    </row>
    <row r="488" spans="2:16" s="5" customFormat="1" x14ac:dyDescent="0.2">
      <c r="B488" s="3"/>
      <c r="C488" s="3"/>
      <c r="D488" s="3"/>
      <c r="E488" s="116"/>
      <c r="F488" s="52"/>
      <c r="G488" s="116"/>
      <c r="H488" s="116"/>
      <c r="I488" s="116"/>
      <c r="J488" s="116"/>
      <c r="K488" s="116"/>
      <c r="L488" s="52"/>
      <c r="M488" s="44"/>
      <c r="N488" s="44"/>
      <c r="O488" s="44"/>
      <c r="P488" s="44"/>
    </row>
    <row r="489" spans="2:16" s="5" customFormat="1" x14ac:dyDescent="0.2">
      <c r="B489" s="3"/>
      <c r="C489" s="3"/>
      <c r="D489" s="3"/>
      <c r="E489" s="116"/>
      <c r="F489" s="52"/>
      <c r="G489" s="116"/>
      <c r="H489" s="116"/>
      <c r="I489" s="116"/>
      <c r="J489" s="116"/>
      <c r="K489" s="116"/>
      <c r="L489" s="52"/>
      <c r="M489" s="44"/>
      <c r="N489" s="44"/>
      <c r="O489" s="44"/>
      <c r="P489" s="44"/>
    </row>
    <row r="490" spans="2:16" s="5" customFormat="1" x14ac:dyDescent="0.2">
      <c r="B490" s="3"/>
      <c r="C490" s="3"/>
      <c r="D490" s="3"/>
      <c r="E490" s="116"/>
      <c r="F490" s="52"/>
      <c r="G490" s="116"/>
      <c r="H490" s="116"/>
      <c r="I490" s="116"/>
      <c r="J490" s="116"/>
      <c r="K490" s="116"/>
      <c r="L490" s="52"/>
      <c r="M490" s="44"/>
      <c r="N490" s="44"/>
      <c r="O490" s="44"/>
      <c r="P490" s="44"/>
    </row>
    <row r="491" spans="2:16" s="5" customFormat="1" x14ac:dyDescent="0.2">
      <c r="B491" s="3"/>
      <c r="C491" s="3"/>
      <c r="D491" s="3"/>
      <c r="E491" s="116"/>
      <c r="F491" s="52"/>
      <c r="G491" s="116"/>
      <c r="H491" s="116"/>
      <c r="I491" s="116"/>
      <c r="J491" s="116"/>
      <c r="K491" s="116"/>
      <c r="L491" s="52"/>
      <c r="M491" s="44"/>
      <c r="N491" s="44"/>
      <c r="O491" s="44"/>
      <c r="P491" s="44"/>
    </row>
    <row r="492" spans="2:16" s="5" customFormat="1" x14ac:dyDescent="0.2">
      <c r="B492" s="3"/>
      <c r="C492" s="3"/>
      <c r="D492" s="3"/>
      <c r="E492" s="116"/>
      <c r="F492" s="52"/>
      <c r="G492" s="116"/>
      <c r="H492" s="116"/>
      <c r="I492" s="116"/>
      <c r="J492" s="116"/>
      <c r="K492" s="116"/>
      <c r="L492" s="52"/>
      <c r="M492" s="44"/>
      <c r="N492" s="44"/>
      <c r="O492" s="44"/>
      <c r="P492" s="44"/>
    </row>
    <row r="493" spans="2:16" s="5" customFormat="1" x14ac:dyDescent="0.2">
      <c r="B493" s="3"/>
      <c r="C493" s="3"/>
      <c r="D493" s="3"/>
      <c r="E493" s="116"/>
      <c r="F493" s="52"/>
      <c r="G493" s="116"/>
      <c r="H493" s="116"/>
      <c r="I493" s="116"/>
      <c r="J493" s="116"/>
      <c r="K493" s="116"/>
      <c r="L493" s="52"/>
      <c r="M493" s="44"/>
      <c r="N493" s="44"/>
      <c r="O493" s="44"/>
      <c r="P493" s="44"/>
    </row>
    <row r="494" spans="2:16" s="5" customFormat="1" x14ac:dyDescent="0.2">
      <c r="B494" s="3"/>
      <c r="C494" s="3"/>
      <c r="D494" s="3"/>
      <c r="E494" s="116"/>
      <c r="F494" s="52"/>
      <c r="G494" s="116"/>
      <c r="H494" s="116"/>
      <c r="I494" s="116"/>
      <c r="J494" s="116"/>
      <c r="K494" s="116"/>
      <c r="L494" s="52"/>
      <c r="M494" s="44"/>
      <c r="N494" s="44"/>
      <c r="O494" s="44"/>
      <c r="P494" s="44"/>
    </row>
    <row r="495" spans="2:16" s="5" customFormat="1" x14ac:dyDescent="0.2">
      <c r="B495" s="3"/>
      <c r="C495" s="3"/>
      <c r="D495" s="3"/>
      <c r="E495" s="116"/>
      <c r="F495" s="52"/>
      <c r="G495" s="116"/>
      <c r="H495" s="116"/>
      <c r="I495" s="116"/>
      <c r="J495" s="116"/>
      <c r="K495" s="116"/>
      <c r="L495" s="52"/>
      <c r="M495" s="44"/>
      <c r="N495" s="44"/>
      <c r="O495" s="44"/>
      <c r="P495" s="44"/>
    </row>
    <row r="496" spans="2:16" s="5" customFormat="1" x14ac:dyDescent="0.2">
      <c r="B496" s="3"/>
      <c r="C496" s="3"/>
      <c r="D496" s="3"/>
      <c r="E496" s="116"/>
      <c r="F496" s="52"/>
      <c r="G496" s="116"/>
      <c r="H496" s="116"/>
      <c r="I496" s="116"/>
      <c r="J496" s="116"/>
      <c r="K496" s="116"/>
      <c r="L496" s="52"/>
      <c r="M496" s="44"/>
      <c r="N496" s="44"/>
      <c r="O496" s="44"/>
      <c r="P496" s="44"/>
    </row>
    <row r="497" spans="2:16" s="5" customFormat="1" x14ac:dyDescent="0.2">
      <c r="B497" s="3"/>
      <c r="C497" s="3"/>
      <c r="D497" s="3"/>
      <c r="E497" s="116"/>
      <c r="F497" s="52"/>
      <c r="G497" s="116"/>
      <c r="H497" s="116"/>
      <c r="I497" s="116"/>
      <c r="J497" s="116"/>
      <c r="K497" s="116"/>
      <c r="L497" s="52"/>
      <c r="M497" s="44"/>
      <c r="N497" s="44"/>
      <c r="O497" s="44"/>
      <c r="P497" s="44"/>
    </row>
    <row r="498" spans="2:16" s="5" customFormat="1" x14ac:dyDescent="0.2">
      <c r="B498" s="3"/>
      <c r="C498" s="3"/>
      <c r="D498" s="3"/>
      <c r="E498" s="116"/>
      <c r="F498" s="52"/>
      <c r="G498" s="116"/>
      <c r="H498" s="116"/>
      <c r="I498" s="116"/>
      <c r="J498" s="116"/>
      <c r="K498" s="116"/>
      <c r="L498" s="52"/>
      <c r="M498" s="44"/>
      <c r="N498" s="44"/>
      <c r="O498" s="44"/>
      <c r="P498" s="44"/>
    </row>
    <row r="499" spans="2:16" s="5" customFormat="1" x14ac:dyDescent="0.2">
      <c r="B499" s="3"/>
      <c r="C499" s="3"/>
      <c r="D499" s="3"/>
      <c r="E499" s="116"/>
      <c r="F499" s="52"/>
      <c r="G499" s="116"/>
      <c r="H499" s="116"/>
      <c r="I499" s="116"/>
      <c r="J499" s="116"/>
      <c r="K499" s="116"/>
      <c r="L499" s="52"/>
      <c r="M499" s="44"/>
      <c r="N499" s="44"/>
      <c r="O499" s="44"/>
      <c r="P499" s="44"/>
    </row>
    <row r="500" spans="2:16" s="5" customFormat="1" x14ac:dyDescent="0.2">
      <c r="B500" s="3"/>
      <c r="C500" s="3"/>
      <c r="D500" s="3"/>
      <c r="E500" s="116"/>
      <c r="F500" s="52"/>
      <c r="G500" s="116"/>
      <c r="H500" s="116"/>
      <c r="I500" s="116"/>
      <c r="J500" s="116"/>
      <c r="K500" s="116"/>
      <c r="L500" s="52"/>
      <c r="M500" s="44"/>
      <c r="N500" s="44"/>
      <c r="O500" s="44"/>
      <c r="P500" s="44"/>
    </row>
    <row r="501" spans="2:16" s="5" customFormat="1" x14ac:dyDescent="0.2">
      <c r="B501" s="3"/>
      <c r="C501" s="3"/>
      <c r="D501" s="3"/>
      <c r="E501" s="116"/>
      <c r="F501" s="52"/>
      <c r="G501" s="116"/>
      <c r="H501" s="116"/>
      <c r="I501" s="116"/>
      <c r="J501" s="116"/>
      <c r="K501" s="116"/>
      <c r="L501" s="52"/>
      <c r="M501" s="44"/>
      <c r="N501" s="44"/>
      <c r="O501" s="44"/>
      <c r="P501" s="44"/>
    </row>
    <row r="502" spans="2:16" s="5" customFormat="1" x14ac:dyDescent="0.2">
      <c r="B502" s="3"/>
      <c r="C502" s="3"/>
      <c r="D502" s="3"/>
      <c r="E502" s="116"/>
      <c r="F502" s="52"/>
      <c r="G502" s="116"/>
      <c r="H502" s="116"/>
      <c r="I502" s="116"/>
      <c r="J502" s="116"/>
      <c r="K502" s="116"/>
      <c r="L502" s="52"/>
      <c r="M502" s="44"/>
      <c r="N502" s="44"/>
      <c r="O502" s="44"/>
      <c r="P502" s="44"/>
    </row>
    <row r="503" spans="2:16" s="5" customFormat="1" x14ac:dyDescent="0.2">
      <c r="B503" s="3"/>
      <c r="C503" s="3"/>
      <c r="D503" s="3"/>
      <c r="E503" s="116"/>
      <c r="F503" s="52"/>
      <c r="G503" s="116"/>
      <c r="H503" s="116"/>
      <c r="I503" s="116"/>
      <c r="J503" s="116"/>
      <c r="K503" s="116"/>
      <c r="L503" s="52"/>
      <c r="M503" s="44"/>
      <c r="N503" s="44"/>
      <c r="O503" s="44"/>
      <c r="P503" s="44"/>
    </row>
    <row r="504" spans="2:16" s="5" customFormat="1" x14ac:dyDescent="0.2">
      <c r="B504" s="3"/>
      <c r="C504" s="3"/>
      <c r="D504" s="3"/>
      <c r="E504" s="116"/>
      <c r="F504" s="52"/>
      <c r="G504" s="116"/>
      <c r="H504" s="116"/>
      <c r="I504" s="116"/>
      <c r="J504" s="116"/>
      <c r="K504" s="116"/>
      <c r="L504" s="52"/>
      <c r="M504" s="44"/>
      <c r="N504" s="44"/>
      <c r="O504" s="44"/>
      <c r="P504" s="44"/>
    </row>
    <row r="505" spans="2:16" s="5" customFormat="1" x14ac:dyDescent="0.2">
      <c r="B505" s="3"/>
      <c r="C505" s="3"/>
      <c r="D505" s="3"/>
      <c r="E505" s="116"/>
      <c r="F505" s="52"/>
      <c r="G505" s="116"/>
      <c r="H505" s="116"/>
      <c r="I505" s="116"/>
      <c r="J505" s="116"/>
      <c r="K505" s="116"/>
      <c r="L505" s="52"/>
      <c r="M505" s="44"/>
      <c r="N505" s="44"/>
      <c r="O505" s="44"/>
      <c r="P505" s="44"/>
    </row>
    <row r="506" spans="2:16" s="5" customFormat="1" x14ac:dyDescent="0.2">
      <c r="B506" s="3"/>
      <c r="C506" s="3"/>
      <c r="D506" s="3"/>
      <c r="E506" s="116"/>
      <c r="F506" s="52"/>
      <c r="G506" s="116"/>
      <c r="H506" s="116"/>
      <c r="I506" s="116"/>
      <c r="J506" s="116"/>
      <c r="K506" s="116"/>
      <c r="L506" s="52"/>
      <c r="M506" s="44"/>
      <c r="N506" s="44"/>
      <c r="O506" s="44"/>
      <c r="P506" s="44"/>
    </row>
    <row r="507" spans="2:16" s="5" customFormat="1" x14ac:dyDescent="0.2">
      <c r="B507" s="3"/>
      <c r="C507" s="3"/>
      <c r="D507" s="3"/>
      <c r="E507" s="116"/>
      <c r="F507" s="52"/>
      <c r="G507" s="116"/>
      <c r="H507" s="116"/>
      <c r="I507" s="116"/>
      <c r="J507" s="116"/>
      <c r="K507" s="116"/>
      <c r="L507" s="52"/>
      <c r="M507" s="44"/>
      <c r="N507" s="44"/>
      <c r="O507" s="44"/>
      <c r="P507" s="44"/>
    </row>
    <row r="508" spans="2:16" s="5" customFormat="1" x14ac:dyDescent="0.2">
      <c r="B508" s="3"/>
      <c r="C508" s="3"/>
      <c r="D508" s="3"/>
      <c r="E508" s="116"/>
      <c r="F508" s="52"/>
      <c r="G508" s="116"/>
      <c r="H508" s="116"/>
      <c r="I508" s="116"/>
      <c r="J508" s="116"/>
      <c r="K508" s="116"/>
      <c r="L508" s="52"/>
      <c r="M508" s="44"/>
      <c r="N508" s="44"/>
      <c r="O508" s="44"/>
      <c r="P508" s="44"/>
    </row>
    <row r="509" spans="2:16" s="5" customFormat="1" x14ac:dyDescent="0.2">
      <c r="B509" s="3"/>
      <c r="C509" s="3"/>
      <c r="D509" s="3"/>
      <c r="E509" s="116"/>
      <c r="F509" s="52"/>
      <c r="G509" s="116"/>
      <c r="H509" s="116"/>
      <c r="I509" s="116"/>
      <c r="J509" s="116"/>
      <c r="K509" s="116"/>
      <c r="L509" s="52"/>
      <c r="M509" s="44"/>
      <c r="N509" s="44"/>
      <c r="O509" s="44"/>
      <c r="P509" s="44"/>
    </row>
    <row r="510" spans="2:16" s="5" customFormat="1" x14ac:dyDescent="0.2">
      <c r="B510" s="3"/>
      <c r="C510" s="3"/>
      <c r="D510" s="3"/>
      <c r="E510" s="116"/>
      <c r="F510" s="52"/>
      <c r="G510" s="116"/>
      <c r="H510" s="116"/>
      <c r="I510" s="116"/>
      <c r="J510" s="116"/>
      <c r="K510" s="116"/>
      <c r="L510" s="52"/>
      <c r="M510" s="44"/>
      <c r="N510" s="44"/>
      <c r="O510" s="44"/>
      <c r="P510" s="44"/>
    </row>
    <row r="511" spans="2:16" s="5" customFormat="1" x14ac:dyDescent="0.2">
      <c r="B511" s="3"/>
      <c r="C511" s="3"/>
      <c r="D511" s="3"/>
      <c r="E511" s="116"/>
      <c r="F511" s="52"/>
      <c r="G511" s="116"/>
      <c r="H511" s="116"/>
      <c r="I511" s="116"/>
      <c r="J511" s="116"/>
      <c r="K511" s="116"/>
      <c r="L511" s="52"/>
      <c r="M511" s="44"/>
      <c r="N511" s="44"/>
      <c r="O511" s="44"/>
      <c r="P511" s="44"/>
    </row>
    <row r="512" spans="2:16" s="5" customFormat="1" x14ac:dyDescent="0.2">
      <c r="B512" s="3"/>
      <c r="C512" s="3"/>
      <c r="D512" s="3"/>
      <c r="E512" s="116"/>
      <c r="F512" s="52"/>
      <c r="G512" s="116"/>
      <c r="H512" s="116"/>
      <c r="I512" s="116"/>
      <c r="J512" s="116"/>
      <c r="K512" s="116"/>
      <c r="L512" s="52"/>
      <c r="M512" s="44"/>
      <c r="N512" s="44"/>
      <c r="O512" s="44"/>
      <c r="P512" s="44"/>
    </row>
    <row r="513" spans="2:16" s="5" customFormat="1" x14ac:dyDescent="0.2">
      <c r="B513" s="3"/>
      <c r="C513" s="3"/>
      <c r="D513" s="3"/>
      <c r="E513" s="116"/>
      <c r="F513" s="52"/>
      <c r="G513" s="116"/>
      <c r="H513" s="116"/>
      <c r="I513" s="116"/>
      <c r="J513" s="116"/>
      <c r="K513" s="116"/>
      <c r="L513" s="52"/>
      <c r="M513" s="44"/>
      <c r="N513" s="44"/>
      <c r="O513" s="44"/>
      <c r="P513" s="44"/>
    </row>
    <row r="514" spans="2:16" s="5" customFormat="1" x14ac:dyDescent="0.2">
      <c r="B514" s="3"/>
      <c r="C514" s="3"/>
      <c r="D514" s="3"/>
      <c r="E514" s="116"/>
      <c r="F514" s="52"/>
      <c r="G514" s="116"/>
      <c r="H514" s="116"/>
      <c r="I514" s="116"/>
      <c r="J514" s="116"/>
      <c r="K514" s="116"/>
      <c r="L514" s="52"/>
      <c r="M514" s="44"/>
      <c r="N514" s="44"/>
      <c r="O514" s="44"/>
      <c r="P514" s="44"/>
    </row>
    <row r="515" spans="2:16" s="5" customFormat="1" x14ac:dyDescent="0.2">
      <c r="B515" s="3"/>
      <c r="C515" s="3"/>
      <c r="D515" s="3"/>
      <c r="E515" s="116"/>
      <c r="F515" s="52"/>
      <c r="G515" s="116"/>
      <c r="H515" s="116"/>
      <c r="I515" s="116"/>
      <c r="J515" s="116"/>
      <c r="K515" s="116"/>
      <c r="L515" s="52"/>
      <c r="M515" s="44"/>
      <c r="N515" s="44"/>
      <c r="O515" s="44"/>
      <c r="P515" s="44"/>
    </row>
    <row r="516" spans="2:16" s="5" customFormat="1" x14ac:dyDescent="0.2">
      <c r="B516" s="3"/>
      <c r="C516" s="3"/>
      <c r="D516" s="3"/>
      <c r="E516" s="116"/>
      <c r="F516" s="52"/>
      <c r="G516" s="116"/>
      <c r="H516" s="116"/>
      <c r="I516" s="116"/>
      <c r="J516" s="116"/>
      <c r="K516" s="116"/>
      <c r="L516" s="52"/>
      <c r="M516" s="44"/>
      <c r="N516" s="44"/>
      <c r="O516" s="44"/>
      <c r="P516" s="44"/>
    </row>
    <row r="517" spans="2:16" s="5" customFormat="1" x14ac:dyDescent="0.2">
      <c r="B517" s="3"/>
      <c r="C517" s="3"/>
      <c r="D517" s="3"/>
      <c r="E517" s="116"/>
      <c r="F517" s="52"/>
      <c r="G517" s="116"/>
      <c r="H517" s="116"/>
      <c r="I517" s="116"/>
      <c r="J517" s="116"/>
      <c r="K517" s="116"/>
      <c r="L517" s="52"/>
      <c r="M517" s="44"/>
      <c r="N517" s="44"/>
      <c r="O517" s="44"/>
      <c r="P517" s="44"/>
    </row>
    <row r="518" spans="2:16" s="5" customFormat="1" x14ac:dyDescent="0.2">
      <c r="B518" s="3"/>
      <c r="C518" s="3"/>
      <c r="D518" s="3"/>
      <c r="E518" s="116"/>
      <c r="F518" s="52"/>
      <c r="G518" s="116"/>
      <c r="H518" s="116"/>
      <c r="I518" s="116"/>
      <c r="J518" s="116"/>
      <c r="K518" s="116"/>
      <c r="L518" s="52"/>
      <c r="M518" s="44"/>
      <c r="N518" s="44"/>
      <c r="O518" s="44"/>
      <c r="P518" s="44"/>
    </row>
    <row r="519" spans="2:16" s="5" customFormat="1" x14ac:dyDescent="0.2">
      <c r="B519" s="3"/>
      <c r="C519" s="3"/>
      <c r="D519" s="3"/>
      <c r="E519" s="116"/>
      <c r="F519" s="52"/>
      <c r="G519" s="116"/>
      <c r="H519" s="116"/>
      <c r="I519" s="116"/>
      <c r="J519" s="116"/>
      <c r="K519" s="116"/>
      <c r="L519" s="52"/>
      <c r="M519" s="44"/>
      <c r="N519" s="44"/>
      <c r="O519" s="44"/>
      <c r="P519" s="44"/>
    </row>
    <row r="520" spans="2:16" s="5" customFormat="1" x14ac:dyDescent="0.2">
      <c r="B520" s="3"/>
      <c r="C520" s="3"/>
      <c r="D520" s="3"/>
      <c r="E520" s="116"/>
      <c r="F520" s="52"/>
      <c r="G520" s="116"/>
      <c r="H520" s="116"/>
      <c r="I520" s="116"/>
      <c r="J520" s="116"/>
      <c r="K520" s="116"/>
      <c r="L520" s="52"/>
      <c r="M520" s="44"/>
      <c r="N520" s="44"/>
      <c r="O520" s="44"/>
      <c r="P520" s="44"/>
    </row>
    <row r="521" spans="2:16" s="5" customFormat="1" x14ac:dyDescent="0.2">
      <c r="B521" s="3"/>
      <c r="C521" s="3"/>
      <c r="D521" s="3"/>
      <c r="E521" s="116"/>
      <c r="F521" s="52"/>
      <c r="G521" s="116"/>
      <c r="H521" s="116"/>
      <c r="I521" s="116"/>
      <c r="J521" s="116"/>
      <c r="K521" s="116"/>
      <c r="L521" s="52"/>
      <c r="M521" s="44"/>
      <c r="N521" s="44"/>
      <c r="O521" s="44"/>
      <c r="P521" s="44"/>
    </row>
    <row r="522" spans="2:16" s="5" customFormat="1" x14ac:dyDescent="0.2">
      <c r="B522" s="3"/>
      <c r="C522" s="3"/>
      <c r="D522" s="3"/>
      <c r="E522" s="116"/>
      <c r="F522" s="52"/>
      <c r="G522" s="116"/>
      <c r="H522" s="116"/>
      <c r="I522" s="116"/>
      <c r="J522" s="116"/>
      <c r="K522" s="116"/>
      <c r="L522" s="52"/>
      <c r="M522" s="44"/>
      <c r="N522" s="44"/>
      <c r="O522" s="44"/>
      <c r="P522" s="44"/>
    </row>
    <row r="523" spans="2:16" s="5" customFormat="1" x14ac:dyDescent="0.2">
      <c r="B523" s="3"/>
      <c r="C523" s="3"/>
      <c r="D523" s="3"/>
      <c r="E523" s="116"/>
      <c r="F523" s="52"/>
      <c r="G523" s="116"/>
      <c r="H523" s="116"/>
      <c r="I523" s="116"/>
      <c r="J523" s="116"/>
      <c r="K523" s="116"/>
      <c r="L523" s="52"/>
      <c r="M523" s="44"/>
      <c r="N523" s="44"/>
      <c r="O523" s="44"/>
      <c r="P523" s="44"/>
    </row>
    <row r="524" spans="2:16" s="5" customFormat="1" x14ac:dyDescent="0.2">
      <c r="B524" s="3"/>
      <c r="C524" s="3"/>
      <c r="D524" s="3"/>
      <c r="E524" s="116"/>
      <c r="F524" s="52"/>
      <c r="G524" s="116"/>
      <c r="H524" s="116"/>
      <c r="I524" s="116"/>
      <c r="J524" s="116"/>
      <c r="K524" s="116"/>
      <c r="L524" s="52"/>
      <c r="M524" s="44"/>
      <c r="N524" s="44"/>
      <c r="O524" s="44"/>
      <c r="P524" s="44"/>
    </row>
    <row r="525" spans="2:16" s="5" customFormat="1" x14ac:dyDescent="0.2">
      <c r="B525" s="3"/>
      <c r="C525" s="3"/>
      <c r="D525" s="3"/>
      <c r="E525" s="116"/>
      <c r="F525" s="52"/>
      <c r="G525" s="116"/>
      <c r="H525" s="116"/>
      <c r="I525" s="116"/>
      <c r="J525" s="116"/>
      <c r="K525" s="116"/>
      <c r="L525" s="52"/>
      <c r="M525" s="44"/>
      <c r="N525" s="44"/>
      <c r="O525" s="44"/>
      <c r="P525" s="44"/>
    </row>
    <row r="526" spans="2:16" s="5" customFormat="1" x14ac:dyDescent="0.2">
      <c r="B526" s="3"/>
      <c r="C526" s="3"/>
      <c r="D526" s="3"/>
      <c r="E526" s="116"/>
      <c r="F526" s="52"/>
      <c r="G526" s="116"/>
      <c r="H526" s="116"/>
      <c r="I526" s="116"/>
      <c r="J526" s="116"/>
      <c r="K526" s="116"/>
      <c r="L526" s="52"/>
      <c r="M526" s="44"/>
      <c r="N526" s="44"/>
      <c r="O526" s="44"/>
      <c r="P526" s="44"/>
    </row>
    <row r="527" spans="2:16" s="5" customFormat="1" x14ac:dyDescent="0.2">
      <c r="B527" s="3"/>
      <c r="C527" s="3"/>
      <c r="D527" s="3"/>
      <c r="E527" s="116"/>
      <c r="F527" s="52"/>
      <c r="G527" s="116"/>
      <c r="H527" s="116"/>
      <c r="I527" s="116"/>
      <c r="J527" s="116"/>
      <c r="K527" s="116"/>
      <c r="L527" s="52"/>
      <c r="M527" s="44"/>
      <c r="N527" s="44"/>
      <c r="O527" s="44"/>
      <c r="P527" s="44"/>
    </row>
    <row r="528" spans="2:16" s="5" customFormat="1" x14ac:dyDescent="0.2">
      <c r="B528" s="3"/>
      <c r="C528" s="3"/>
      <c r="D528" s="3"/>
      <c r="E528" s="116"/>
      <c r="F528" s="52"/>
      <c r="G528" s="116"/>
      <c r="H528" s="116"/>
      <c r="I528" s="116"/>
      <c r="J528" s="116"/>
      <c r="K528" s="116"/>
      <c r="L528" s="52"/>
      <c r="M528" s="44"/>
      <c r="N528" s="44"/>
      <c r="O528" s="44"/>
      <c r="P528" s="44"/>
    </row>
    <row r="529" spans="2:16" s="5" customFormat="1" x14ac:dyDescent="0.2">
      <c r="B529" s="3"/>
      <c r="C529" s="3"/>
      <c r="D529" s="3"/>
      <c r="E529" s="116"/>
      <c r="F529" s="52"/>
      <c r="G529" s="116"/>
      <c r="H529" s="116"/>
      <c r="I529" s="116"/>
      <c r="J529" s="116"/>
      <c r="K529" s="116"/>
      <c r="L529" s="52"/>
      <c r="M529" s="44"/>
      <c r="N529" s="44"/>
      <c r="O529" s="44"/>
      <c r="P529" s="44"/>
    </row>
    <row r="530" spans="2:16" s="5" customFormat="1" x14ac:dyDescent="0.2">
      <c r="B530" s="3"/>
      <c r="C530" s="3"/>
      <c r="D530" s="3"/>
      <c r="E530" s="116"/>
      <c r="F530" s="52"/>
      <c r="G530" s="116"/>
      <c r="H530" s="116"/>
      <c r="I530" s="116"/>
      <c r="J530" s="116"/>
      <c r="K530" s="116"/>
      <c r="L530" s="52"/>
      <c r="M530" s="44"/>
      <c r="N530" s="44"/>
      <c r="O530" s="44"/>
      <c r="P530" s="44"/>
    </row>
    <row r="531" spans="2:16" s="5" customFormat="1" x14ac:dyDescent="0.2">
      <c r="B531" s="3"/>
      <c r="C531" s="3"/>
      <c r="D531" s="3"/>
      <c r="E531" s="116"/>
      <c r="F531" s="52"/>
      <c r="G531" s="116"/>
      <c r="H531" s="116"/>
      <c r="I531" s="116"/>
      <c r="J531" s="116"/>
      <c r="K531" s="116"/>
      <c r="L531" s="52"/>
      <c r="M531" s="44"/>
      <c r="N531" s="44"/>
      <c r="O531" s="44"/>
      <c r="P531" s="44"/>
    </row>
    <row r="532" spans="2:16" s="5" customFormat="1" x14ac:dyDescent="0.2">
      <c r="B532" s="3"/>
      <c r="C532" s="3"/>
      <c r="D532" s="3"/>
      <c r="E532" s="116"/>
      <c r="F532" s="52"/>
      <c r="G532" s="116"/>
      <c r="H532" s="116"/>
      <c r="I532" s="116"/>
      <c r="J532" s="116"/>
      <c r="K532" s="116"/>
      <c r="L532" s="52"/>
      <c r="M532" s="44"/>
      <c r="N532" s="44"/>
      <c r="O532" s="44"/>
      <c r="P532" s="44"/>
    </row>
    <row r="533" spans="2:16" s="5" customFormat="1" x14ac:dyDescent="0.2">
      <c r="B533" s="3"/>
      <c r="C533" s="3"/>
      <c r="D533" s="3"/>
      <c r="E533" s="116"/>
      <c r="F533" s="52"/>
      <c r="G533" s="116"/>
      <c r="H533" s="116"/>
      <c r="I533" s="116"/>
      <c r="J533" s="116"/>
      <c r="K533" s="116"/>
      <c r="L533" s="52"/>
      <c r="M533" s="44"/>
      <c r="N533" s="44"/>
      <c r="O533" s="44"/>
      <c r="P533" s="44"/>
    </row>
    <row r="534" spans="2:16" s="5" customFormat="1" x14ac:dyDescent="0.2">
      <c r="B534" s="3"/>
      <c r="C534" s="3"/>
      <c r="D534" s="3"/>
      <c r="E534" s="116"/>
      <c r="F534" s="52"/>
      <c r="G534" s="116"/>
      <c r="H534" s="116"/>
      <c r="I534" s="116"/>
      <c r="J534" s="116"/>
      <c r="K534" s="116"/>
      <c r="L534" s="52"/>
      <c r="M534" s="44"/>
      <c r="N534" s="44"/>
      <c r="O534" s="44"/>
      <c r="P534" s="44"/>
    </row>
    <row r="535" spans="2:16" s="5" customFormat="1" x14ac:dyDescent="0.2">
      <c r="B535" s="3"/>
      <c r="C535" s="3"/>
      <c r="D535" s="3"/>
      <c r="E535" s="116"/>
      <c r="F535" s="52"/>
      <c r="G535" s="116"/>
      <c r="H535" s="116"/>
      <c r="I535" s="116"/>
      <c r="J535" s="116"/>
      <c r="K535" s="116"/>
      <c r="L535" s="52"/>
      <c r="M535" s="44"/>
      <c r="N535" s="44"/>
      <c r="O535" s="44"/>
      <c r="P535" s="44"/>
    </row>
    <row r="536" spans="2:16" s="5" customFormat="1" x14ac:dyDescent="0.2">
      <c r="B536" s="3"/>
      <c r="C536" s="3"/>
      <c r="D536" s="3"/>
      <c r="E536" s="116"/>
      <c r="F536" s="52"/>
      <c r="G536" s="116"/>
      <c r="H536" s="116"/>
      <c r="I536" s="116"/>
      <c r="J536" s="116"/>
      <c r="K536" s="116"/>
      <c r="L536" s="52"/>
      <c r="M536" s="44"/>
      <c r="N536" s="44"/>
      <c r="O536" s="44"/>
      <c r="P536" s="44"/>
    </row>
    <row r="537" spans="2:16" s="5" customFormat="1" x14ac:dyDescent="0.2">
      <c r="B537" s="3"/>
      <c r="C537" s="3"/>
      <c r="D537" s="3"/>
      <c r="E537" s="116"/>
      <c r="F537" s="52"/>
      <c r="G537" s="116"/>
      <c r="H537" s="116"/>
      <c r="I537" s="116"/>
      <c r="J537" s="116"/>
      <c r="K537" s="116"/>
      <c r="L537" s="52"/>
      <c r="M537" s="44"/>
      <c r="N537" s="44"/>
      <c r="O537" s="44"/>
      <c r="P537" s="44"/>
    </row>
    <row r="538" spans="2:16" s="5" customFormat="1" x14ac:dyDescent="0.2">
      <c r="B538" s="3"/>
      <c r="C538" s="3"/>
      <c r="D538" s="3"/>
      <c r="E538" s="116"/>
      <c r="F538" s="52"/>
      <c r="G538" s="116"/>
      <c r="H538" s="116"/>
      <c r="I538" s="116"/>
      <c r="J538" s="116"/>
      <c r="K538" s="116"/>
      <c r="L538" s="52"/>
      <c r="M538" s="44"/>
      <c r="N538" s="44"/>
      <c r="O538" s="44"/>
      <c r="P538" s="44"/>
    </row>
    <row r="539" spans="2:16" s="5" customFormat="1" x14ac:dyDescent="0.2">
      <c r="B539" s="3"/>
      <c r="C539" s="3"/>
      <c r="D539" s="3"/>
      <c r="E539" s="116"/>
      <c r="F539" s="52"/>
      <c r="G539" s="116"/>
      <c r="H539" s="116"/>
      <c r="I539" s="116"/>
      <c r="J539" s="116"/>
      <c r="K539" s="116"/>
      <c r="L539" s="52"/>
      <c r="M539" s="44"/>
      <c r="N539" s="44"/>
      <c r="O539" s="44"/>
      <c r="P539" s="44"/>
    </row>
    <row r="540" spans="2:16" s="5" customFormat="1" x14ac:dyDescent="0.2">
      <c r="B540" s="3"/>
      <c r="C540" s="3"/>
      <c r="D540" s="3"/>
      <c r="E540" s="116"/>
      <c r="F540" s="52"/>
      <c r="G540" s="116"/>
      <c r="H540" s="116"/>
      <c r="I540" s="116"/>
      <c r="J540" s="116"/>
      <c r="K540" s="116"/>
      <c r="L540" s="52"/>
      <c r="M540" s="44"/>
      <c r="N540" s="44"/>
      <c r="O540" s="44"/>
      <c r="P540" s="44"/>
    </row>
    <row r="541" spans="2:16" s="5" customFormat="1" x14ac:dyDescent="0.2">
      <c r="B541" s="3"/>
      <c r="C541" s="3"/>
      <c r="D541" s="3"/>
      <c r="E541" s="116"/>
      <c r="F541" s="52"/>
      <c r="G541" s="116"/>
      <c r="H541" s="116"/>
      <c r="I541" s="116"/>
      <c r="J541" s="116"/>
      <c r="K541" s="116"/>
      <c r="L541" s="52"/>
      <c r="M541" s="44"/>
      <c r="N541" s="44"/>
      <c r="O541" s="44"/>
      <c r="P541" s="44"/>
    </row>
    <row r="542" spans="2:16" s="5" customFormat="1" x14ac:dyDescent="0.2">
      <c r="B542" s="3"/>
      <c r="C542" s="3"/>
      <c r="D542" s="3"/>
      <c r="E542" s="116"/>
      <c r="F542" s="52"/>
      <c r="G542" s="116"/>
      <c r="H542" s="116"/>
      <c r="I542" s="116"/>
      <c r="J542" s="116"/>
      <c r="K542" s="116"/>
      <c r="L542" s="52"/>
      <c r="M542" s="44"/>
      <c r="N542" s="44"/>
      <c r="O542" s="44"/>
      <c r="P542" s="44"/>
    </row>
    <row r="543" spans="2:16" s="5" customFormat="1" x14ac:dyDescent="0.2">
      <c r="B543" s="3"/>
      <c r="C543" s="3"/>
      <c r="D543" s="3"/>
      <c r="E543" s="116"/>
      <c r="F543" s="52"/>
      <c r="G543" s="116"/>
      <c r="H543" s="116"/>
      <c r="I543" s="116"/>
      <c r="J543" s="116"/>
      <c r="K543" s="116"/>
      <c r="L543" s="52"/>
      <c r="M543" s="44"/>
      <c r="N543" s="44"/>
      <c r="O543" s="44"/>
      <c r="P543" s="44"/>
    </row>
    <row r="544" spans="2:16" s="5" customFormat="1" x14ac:dyDescent="0.2">
      <c r="B544" s="3"/>
      <c r="C544" s="3"/>
      <c r="D544" s="3"/>
      <c r="E544" s="116"/>
      <c r="F544" s="52"/>
      <c r="G544" s="116"/>
      <c r="H544" s="116"/>
      <c r="I544" s="116"/>
      <c r="J544" s="116"/>
      <c r="K544" s="116"/>
      <c r="L544" s="52"/>
      <c r="M544" s="44"/>
      <c r="N544" s="44"/>
      <c r="O544" s="44"/>
      <c r="P544" s="44"/>
    </row>
    <row r="545" spans="2:16" s="5" customFormat="1" x14ac:dyDescent="0.2">
      <c r="B545" s="3"/>
      <c r="C545" s="3"/>
      <c r="D545" s="3"/>
      <c r="E545" s="116"/>
      <c r="F545" s="52"/>
      <c r="G545" s="116"/>
      <c r="H545" s="116"/>
      <c r="I545" s="116"/>
      <c r="J545" s="116"/>
      <c r="K545" s="116"/>
      <c r="L545" s="52"/>
      <c r="M545" s="44"/>
      <c r="N545" s="44"/>
      <c r="O545" s="44"/>
      <c r="P545" s="44"/>
    </row>
    <row r="546" spans="2:16" s="5" customFormat="1" x14ac:dyDescent="0.2">
      <c r="B546" s="3"/>
      <c r="C546" s="3"/>
      <c r="D546" s="3"/>
      <c r="E546" s="116"/>
      <c r="F546" s="52"/>
      <c r="G546" s="116"/>
      <c r="H546" s="116"/>
      <c r="I546" s="116"/>
      <c r="J546" s="116"/>
      <c r="K546" s="116"/>
      <c r="L546" s="52"/>
      <c r="M546" s="44"/>
      <c r="N546" s="44"/>
      <c r="O546" s="44"/>
      <c r="P546" s="44"/>
    </row>
    <row r="547" spans="2:16" s="5" customFormat="1" x14ac:dyDescent="0.2">
      <c r="B547" s="3"/>
      <c r="C547" s="3"/>
      <c r="D547" s="3"/>
      <c r="E547" s="116"/>
      <c r="F547" s="52"/>
      <c r="G547" s="116"/>
      <c r="H547" s="116"/>
      <c r="I547" s="116"/>
      <c r="J547" s="116"/>
      <c r="K547" s="116"/>
      <c r="L547" s="52"/>
      <c r="M547" s="44"/>
      <c r="N547" s="44"/>
      <c r="O547" s="44"/>
      <c r="P547" s="44"/>
    </row>
    <row r="548" spans="2:16" s="5" customFormat="1" x14ac:dyDescent="0.2">
      <c r="B548" s="3"/>
      <c r="C548" s="3"/>
      <c r="D548" s="3"/>
      <c r="E548" s="116"/>
      <c r="F548" s="52"/>
      <c r="G548" s="116"/>
      <c r="H548" s="116"/>
      <c r="I548" s="116"/>
      <c r="J548" s="116"/>
      <c r="K548" s="116"/>
      <c r="L548" s="52"/>
      <c r="M548" s="44"/>
      <c r="N548" s="44"/>
      <c r="O548" s="44"/>
      <c r="P548" s="44"/>
    </row>
    <row r="549" spans="2:16" s="5" customFormat="1" x14ac:dyDescent="0.2">
      <c r="B549" s="3"/>
      <c r="C549" s="3"/>
      <c r="D549" s="3"/>
      <c r="E549" s="116"/>
      <c r="F549" s="52"/>
      <c r="G549" s="116"/>
      <c r="H549" s="116"/>
      <c r="I549" s="116"/>
      <c r="J549" s="116"/>
      <c r="K549" s="116"/>
      <c r="L549" s="52"/>
      <c r="M549" s="44"/>
      <c r="N549" s="44"/>
      <c r="O549" s="44"/>
      <c r="P549" s="44"/>
    </row>
    <row r="550" spans="2:16" s="5" customFormat="1" x14ac:dyDescent="0.2">
      <c r="B550" s="3"/>
      <c r="C550" s="3"/>
      <c r="D550" s="3"/>
      <c r="E550" s="116"/>
      <c r="F550" s="52"/>
      <c r="G550" s="116"/>
      <c r="H550" s="116"/>
      <c r="I550" s="116"/>
      <c r="J550" s="116"/>
      <c r="K550" s="116"/>
      <c r="L550" s="52"/>
      <c r="M550" s="44"/>
      <c r="N550" s="44"/>
      <c r="O550" s="44"/>
      <c r="P550" s="44"/>
    </row>
    <row r="551" spans="2:16" s="5" customFormat="1" x14ac:dyDescent="0.2">
      <c r="B551" s="3"/>
      <c r="C551" s="3"/>
      <c r="D551" s="3"/>
      <c r="E551" s="116"/>
      <c r="F551" s="52"/>
      <c r="G551" s="116"/>
      <c r="H551" s="116"/>
      <c r="I551" s="116"/>
      <c r="J551" s="116"/>
      <c r="K551" s="116"/>
      <c r="L551" s="52"/>
      <c r="M551" s="44"/>
      <c r="N551" s="44"/>
      <c r="O551" s="44"/>
      <c r="P551" s="44"/>
    </row>
    <row r="552" spans="2:16" s="5" customFormat="1" x14ac:dyDescent="0.2">
      <c r="B552" s="3"/>
      <c r="C552" s="3"/>
      <c r="D552" s="3"/>
      <c r="E552" s="116"/>
      <c r="F552" s="52"/>
      <c r="G552" s="116"/>
      <c r="H552" s="116"/>
      <c r="I552" s="116"/>
      <c r="J552" s="116"/>
      <c r="K552" s="116"/>
      <c r="L552" s="52"/>
      <c r="M552" s="44"/>
      <c r="N552" s="44"/>
      <c r="O552" s="44"/>
      <c r="P552" s="44"/>
    </row>
    <row r="553" spans="2:16" s="5" customFormat="1" x14ac:dyDescent="0.2">
      <c r="B553" s="3"/>
      <c r="C553" s="3"/>
      <c r="D553" s="3"/>
      <c r="E553" s="116"/>
      <c r="F553" s="52"/>
      <c r="G553" s="116"/>
      <c r="H553" s="116"/>
      <c r="I553" s="116"/>
      <c r="J553" s="116"/>
      <c r="K553" s="116"/>
      <c r="L553" s="52"/>
      <c r="M553" s="44"/>
      <c r="N553" s="44"/>
      <c r="O553" s="44"/>
      <c r="P553" s="44"/>
    </row>
    <row r="554" spans="2:16" s="5" customFormat="1" x14ac:dyDescent="0.2">
      <c r="B554" s="3"/>
      <c r="C554" s="3"/>
      <c r="D554" s="3"/>
      <c r="E554" s="116"/>
      <c r="F554" s="52"/>
      <c r="G554" s="116"/>
      <c r="H554" s="116"/>
      <c r="I554" s="116"/>
      <c r="J554" s="116"/>
      <c r="K554" s="116"/>
      <c r="L554" s="52"/>
      <c r="M554" s="44"/>
      <c r="N554" s="44"/>
      <c r="O554" s="44"/>
      <c r="P554" s="44"/>
    </row>
    <row r="555" spans="2:16" s="5" customFormat="1" x14ac:dyDescent="0.2">
      <c r="B555" s="3"/>
      <c r="C555" s="3"/>
      <c r="D555" s="3"/>
      <c r="E555" s="116"/>
      <c r="F555" s="52"/>
      <c r="G555" s="116"/>
      <c r="H555" s="116"/>
      <c r="I555" s="116"/>
      <c r="J555" s="116"/>
      <c r="K555" s="116"/>
      <c r="L555" s="52"/>
      <c r="M555" s="44"/>
      <c r="N555" s="44"/>
      <c r="O555" s="44"/>
      <c r="P555" s="44"/>
    </row>
    <row r="556" spans="2:16" s="5" customFormat="1" x14ac:dyDescent="0.2">
      <c r="B556" s="3"/>
      <c r="C556" s="3"/>
      <c r="D556" s="3"/>
      <c r="E556" s="116"/>
      <c r="F556" s="52"/>
      <c r="G556" s="116"/>
      <c r="H556" s="116"/>
      <c r="I556" s="116"/>
      <c r="J556" s="116"/>
      <c r="K556" s="116"/>
      <c r="L556" s="52"/>
      <c r="M556" s="44"/>
      <c r="N556" s="44"/>
      <c r="O556" s="44"/>
      <c r="P556" s="44"/>
    </row>
    <row r="557" spans="2:16" s="5" customFormat="1" x14ac:dyDescent="0.2">
      <c r="B557" s="3"/>
      <c r="C557" s="3"/>
      <c r="D557" s="3"/>
      <c r="E557" s="116"/>
      <c r="F557" s="52"/>
      <c r="G557" s="116"/>
      <c r="H557" s="116"/>
      <c r="I557" s="116"/>
      <c r="J557" s="116"/>
      <c r="K557" s="116"/>
      <c r="L557" s="52"/>
      <c r="M557" s="44"/>
      <c r="N557" s="44"/>
      <c r="O557" s="44"/>
      <c r="P557" s="44"/>
    </row>
    <row r="558" spans="2:16" s="5" customFormat="1" x14ac:dyDescent="0.2">
      <c r="B558" s="3"/>
      <c r="C558" s="3"/>
      <c r="D558" s="3"/>
      <c r="E558" s="116"/>
      <c r="F558" s="52"/>
      <c r="G558" s="116"/>
      <c r="H558" s="116"/>
      <c r="I558" s="116"/>
      <c r="J558" s="116"/>
      <c r="K558" s="116"/>
      <c r="L558" s="52"/>
      <c r="M558" s="44"/>
      <c r="N558" s="44"/>
      <c r="O558" s="44"/>
      <c r="P558" s="44"/>
    </row>
    <row r="559" spans="2:16" s="5" customFormat="1" x14ac:dyDescent="0.2">
      <c r="B559" s="3"/>
      <c r="C559" s="3"/>
      <c r="D559" s="3"/>
      <c r="E559" s="116"/>
      <c r="F559" s="52"/>
      <c r="G559" s="116"/>
      <c r="H559" s="116"/>
      <c r="I559" s="116"/>
      <c r="J559" s="116"/>
      <c r="K559" s="116"/>
      <c r="L559" s="52"/>
      <c r="M559" s="44"/>
      <c r="N559" s="44"/>
      <c r="O559" s="44"/>
      <c r="P559" s="44"/>
    </row>
    <row r="560" spans="2:16" s="5" customFormat="1" x14ac:dyDescent="0.2">
      <c r="B560" s="3"/>
      <c r="C560" s="3"/>
      <c r="D560" s="3"/>
      <c r="E560" s="116"/>
      <c r="F560" s="52"/>
      <c r="G560" s="116"/>
      <c r="H560" s="116"/>
      <c r="I560" s="116"/>
      <c r="J560" s="116"/>
      <c r="K560" s="116"/>
      <c r="L560" s="52"/>
      <c r="M560" s="44"/>
      <c r="N560" s="44"/>
      <c r="O560" s="44"/>
      <c r="P560" s="44"/>
    </row>
    <row r="561" spans="2:16" s="5" customFormat="1" x14ac:dyDescent="0.2">
      <c r="B561" s="3"/>
      <c r="C561" s="3"/>
      <c r="D561" s="3"/>
      <c r="E561" s="116"/>
      <c r="F561" s="52"/>
      <c r="G561" s="116"/>
      <c r="H561" s="116"/>
      <c r="I561" s="116"/>
      <c r="J561" s="116"/>
      <c r="K561" s="116"/>
      <c r="L561" s="52"/>
      <c r="M561" s="44"/>
      <c r="N561" s="44"/>
      <c r="O561" s="44"/>
      <c r="P561" s="44"/>
    </row>
    <row r="562" spans="2:16" s="5" customFormat="1" x14ac:dyDescent="0.2">
      <c r="B562" s="3"/>
      <c r="C562" s="3"/>
      <c r="D562" s="3"/>
      <c r="E562" s="116"/>
      <c r="F562" s="52"/>
      <c r="G562" s="116"/>
      <c r="H562" s="116"/>
      <c r="I562" s="116"/>
      <c r="J562" s="116"/>
      <c r="K562" s="116"/>
      <c r="L562" s="52"/>
      <c r="M562" s="44"/>
      <c r="N562" s="44"/>
      <c r="O562" s="44"/>
      <c r="P562" s="44"/>
    </row>
    <row r="563" spans="2:16" s="5" customFormat="1" x14ac:dyDescent="0.2">
      <c r="B563" s="3"/>
      <c r="C563" s="3"/>
      <c r="D563" s="3"/>
      <c r="E563" s="116"/>
      <c r="F563" s="52"/>
      <c r="G563" s="116"/>
      <c r="H563" s="116"/>
      <c r="I563" s="116"/>
      <c r="J563" s="116"/>
      <c r="K563" s="116"/>
      <c r="L563" s="52"/>
      <c r="M563" s="44"/>
      <c r="N563" s="44"/>
      <c r="O563" s="44"/>
      <c r="P563" s="44"/>
    </row>
    <row r="564" spans="2:16" s="5" customFormat="1" x14ac:dyDescent="0.2">
      <c r="B564" s="3"/>
      <c r="C564" s="3"/>
      <c r="D564" s="3"/>
      <c r="E564" s="116"/>
      <c r="F564" s="52"/>
      <c r="G564" s="116"/>
      <c r="H564" s="116"/>
      <c r="I564" s="116"/>
      <c r="J564" s="116"/>
      <c r="K564" s="116"/>
      <c r="L564" s="52"/>
      <c r="M564" s="44"/>
      <c r="N564" s="44"/>
      <c r="O564" s="44"/>
      <c r="P564" s="44"/>
    </row>
    <row r="565" spans="2:16" s="5" customFormat="1" x14ac:dyDescent="0.2">
      <c r="B565" s="3"/>
      <c r="C565" s="3"/>
      <c r="D565" s="3"/>
      <c r="E565" s="116"/>
      <c r="F565" s="52"/>
      <c r="G565" s="116"/>
      <c r="H565" s="116"/>
      <c r="I565" s="116"/>
      <c r="J565" s="116"/>
      <c r="K565" s="116"/>
      <c r="L565" s="52"/>
      <c r="M565" s="44"/>
      <c r="N565" s="44"/>
      <c r="O565" s="44"/>
      <c r="P565" s="44"/>
    </row>
    <row r="566" spans="2:16" s="5" customFormat="1" x14ac:dyDescent="0.2">
      <c r="B566" s="3"/>
      <c r="C566" s="3"/>
      <c r="D566" s="3"/>
      <c r="E566" s="116"/>
      <c r="F566" s="52"/>
      <c r="G566" s="116"/>
      <c r="H566" s="116"/>
      <c r="I566" s="116"/>
      <c r="J566" s="116"/>
      <c r="K566" s="116"/>
      <c r="L566" s="52"/>
      <c r="M566" s="44"/>
      <c r="N566" s="44"/>
      <c r="O566" s="44"/>
      <c r="P566" s="44"/>
    </row>
    <row r="567" spans="2:16" s="5" customFormat="1" x14ac:dyDescent="0.2">
      <c r="B567" s="3"/>
      <c r="C567" s="3"/>
      <c r="D567" s="3"/>
      <c r="E567" s="116"/>
      <c r="F567" s="52"/>
      <c r="G567" s="116"/>
      <c r="H567" s="116"/>
      <c r="I567" s="116"/>
      <c r="J567" s="116"/>
      <c r="K567" s="116"/>
      <c r="L567" s="52"/>
      <c r="M567" s="44"/>
      <c r="N567" s="44"/>
      <c r="O567" s="44"/>
      <c r="P567" s="44"/>
    </row>
    <row r="568" spans="2:16" s="5" customFormat="1" x14ac:dyDescent="0.2">
      <c r="B568" s="3"/>
      <c r="C568" s="3"/>
      <c r="D568" s="3"/>
      <c r="E568" s="116"/>
      <c r="F568" s="52"/>
      <c r="G568" s="116"/>
      <c r="H568" s="116"/>
      <c r="I568" s="116"/>
      <c r="J568" s="116"/>
      <c r="K568" s="116"/>
      <c r="L568" s="52"/>
      <c r="M568" s="44"/>
      <c r="N568" s="44"/>
      <c r="O568" s="44"/>
      <c r="P568" s="44"/>
    </row>
    <row r="569" spans="2:16" s="5" customFormat="1" x14ac:dyDescent="0.2">
      <c r="B569" s="3"/>
      <c r="C569" s="3"/>
      <c r="D569" s="3"/>
      <c r="E569" s="116"/>
      <c r="F569" s="52"/>
      <c r="G569" s="116"/>
      <c r="H569" s="116"/>
      <c r="I569" s="116"/>
      <c r="J569" s="116"/>
      <c r="K569" s="116"/>
      <c r="L569" s="52"/>
      <c r="M569" s="44"/>
      <c r="N569" s="44"/>
      <c r="O569" s="44"/>
      <c r="P569" s="44"/>
    </row>
    <row r="570" spans="2:16" s="5" customFormat="1" x14ac:dyDescent="0.2">
      <c r="B570" s="3"/>
      <c r="C570" s="3"/>
      <c r="D570" s="3"/>
      <c r="E570" s="116"/>
      <c r="F570" s="52"/>
      <c r="G570" s="116"/>
      <c r="H570" s="116"/>
      <c r="I570" s="116"/>
      <c r="J570" s="116"/>
      <c r="K570" s="116"/>
      <c r="L570" s="52"/>
      <c r="M570" s="44"/>
      <c r="N570" s="44"/>
      <c r="O570" s="44"/>
      <c r="P570" s="44"/>
    </row>
    <row r="571" spans="2:16" s="5" customFormat="1" x14ac:dyDescent="0.2">
      <c r="B571" s="3"/>
      <c r="C571" s="3"/>
      <c r="D571" s="3"/>
      <c r="E571" s="116"/>
      <c r="F571" s="52"/>
      <c r="G571" s="116"/>
      <c r="H571" s="116"/>
      <c r="I571" s="116"/>
      <c r="J571" s="116"/>
      <c r="K571" s="116"/>
      <c r="L571" s="52"/>
      <c r="M571" s="44"/>
      <c r="N571" s="44"/>
      <c r="O571" s="44"/>
      <c r="P571" s="44"/>
    </row>
    <row r="572" spans="2:16" s="5" customFormat="1" x14ac:dyDescent="0.2">
      <c r="B572" s="3"/>
      <c r="C572" s="3"/>
      <c r="D572" s="3"/>
      <c r="E572" s="116"/>
      <c r="F572" s="52"/>
      <c r="G572" s="116"/>
      <c r="H572" s="116"/>
      <c r="I572" s="116"/>
      <c r="J572" s="116"/>
      <c r="K572" s="116"/>
      <c r="L572" s="52"/>
      <c r="M572" s="44"/>
      <c r="N572" s="44"/>
      <c r="O572" s="44"/>
      <c r="P572" s="44"/>
    </row>
    <row r="573" spans="2:16" s="5" customFormat="1" x14ac:dyDescent="0.2">
      <c r="B573" s="3"/>
      <c r="C573" s="3"/>
      <c r="D573" s="3"/>
      <c r="E573" s="116"/>
      <c r="F573" s="52"/>
      <c r="G573" s="116"/>
      <c r="H573" s="116"/>
      <c r="I573" s="116"/>
      <c r="J573" s="116"/>
      <c r="K573" s="116"/>
      <c r="L573" s="52"/>
      <c r="M573" s="44"/>
      <c r="N573" s="44"/>
      <c r="O573" s="44"/>
      <c r="P573" s="44"/>
    </row>
    <row r="574" spans="2:16" s="5" customFormat="1" x14ac:dyDescent="0.2">
      <c r="B574" s="3"/>
      <c r="C574" s="3"/>
      <c r="D574" s="3"/>
      <c r="E574" s="116"/>
      <c r="F574" s="52"/>
      <c r="G574" s="116"/>
      <c r="H574" s="116"/>
      <c r="I574" s="116"/>
      <c r="J574" s="116"/>
      <c r="K574" s="116"/>
      <c r="L574" s="52"/>
      <c r="M574" s="44"/>
      <c r="N574" s="44"/>
      <c r="O574" s="44"/>
      <c r="P574" s="44"/>
    </row>
    <row r="575" spans="2:16" s="5" customFormat="1" x14ac:dyDescent="0.2">
      <c r="B575" s="3"/>
      <c r="C575" s="3"/>
      <c r="D575" s="3"/>
      <c r="E575" s="116"/>
      <c r="F575" s="52"/>
      <c r="G575" s="116"/>
      <c r="H575" s="116"/>
      <c r="I575" s="116"/>
      <c r="J575" s="116"/>
      <c r="K575" s="116"/>
      <c r="L575" s="52"/>
      <c r="M575" s="44"/>
      <c r="N575" s="44"/>
      <c r="O575" s="44"/>
      <c r="P575" s="44"/>
    </row>
    <row r="576" spans="2:16" s="5" customFormat="1" x14ac:dyDescent="0.2">
      <c r="B576" s="3"/>
      <c r="C576" s="3"/>
      <c r="D576" s="3"/>
      <c r="E576" s="116"/>
      <c r="F576" s="52"/>
      <c r="G576" s="116"/>
      <c r="H576" s="116"/>
      <c r="I576" s="116"/>
      <c r="J576" s="116"/>
      <c r="K576" s="116"/>
      <c r="L576" s="52"/>
      <c r="M576" s="44"/>
      <c r="N576" s="44"/>
      <c r="O576" s="44"/>
      <c r="P576" s="44"/>
    </row>
    <row r="577" spans="2:16" s="5" customFormat="1" x14ac:dyDescent="0.2">
      <c r="B577" s="3"/>
      <c r="C577" s="3"/>
      <c r="D577" s="3"/>
      <c r="E577" s="116"/>
      <c r="F577" s="52"/>
      <c r="G577" s="116"/>
      <c r="H577" s="116"/>
      <c r="I577" s="116"/>
      <c r="J577" s="116"/>
      <c r="K577" s="116"/>
      <c r="L577" s="52"/>
      <c r="M577" s="44"/>
      <c r="N577" s="44"/>
      <c r="O577" s="44"/>
      <c r="P577" s="44"/>
    </row>
    <row r="578" spans="2:16" s="5" customFormat="1" x14ac:dyDescent="0.2">
      <c r="B578" s="3"/>
      <c r="C578" s="3"/>
      <c r="D578" s="3"/>
      <c r="E578" s="116"/>
      <c r="F578" s="52"/>
      <c r="G578" s="116"/>
      <c r="H578" s="116"/>
      <c r="I578" s="116"/>
      <c r="J578" s="116"/>
      <c r="K578" s="116"/>
      <c r="L578" s="52"/>
      <c r="M578" s="44"/>
      <c r="N578" s="44"/>
      <c r="O578" s="44"/>
      <c r="P578" s="44"/>
    </row>
    <row r="579" spans="2:16" s="5" customFormat="1" x14ac:dyDescent="0.2">
      <c r="B579" s="3"/>
      <c r="C579" s="3"/>
      <c r="D579" s="3"/>
      <c r="E579" s="116"/>
      <c r="F579" s="52"/>
      <c r="G579" s="116"/>
      <c r="H579" s="116"/>
      <c r="I579" s="116"/>
      <c r="J579" s="116"/>
      <c r="K579" s="116"/>
      <c r="L579" s="52"/>
      <c r="M579" s="44"/>
      <c r="N579" s="44"/>
      <c r="O579" s="44"/>
      <c r="P579" s="44"/>
    </row>
    <row r="580" spans="2:16" s="5" customFormat="1" x14ac:dyDescent="0.2">
      <c r="B580" s="3"/>
      <c r="C580" s="3"/>
      <c r="D580" s="3"/>
      <c r="E580" s="116"/>
      <c r="F580" s="52"/>
      <c r="G580" s="116"/>
      <c r="H580" s="116"/>
      <c r="I580" s="116"/>
      <c r="J580" s="116"/>
      <c r="K580" s="116"/>
      <c r="L580" s="52"/>
      <c r="M580" s="44"/>
      <c r="N580" s="44"/>
      <c r="O580" s="44"/>
      <c r="P580" s="44"/>
    </row>
    <row r="581" spans="2:16" s="5" customFormat="1" x14ac:dyDescent="0.2">
      <c r="B581" s="3"/>
      <c r="C581" s="3"/>
      <c r="D581" s="3"/>
      <c r="E581" s="116"/>
      <c r="F581" s="52"/>
      <c r="G581" s="116"/>
      <c r="H581" s="116"/>
      <c r="I581" s="116"/>
      <c r="J581" s="116"/>
      <c r="K581" s="116"/>
      <c r="L581" s="52"/>
      <c r="M581" s="44"/>
      <c r="N581" s="44"/>
      <c r="O581" s="44"/>
      <c r="P581" s="44"/>
    </row>
    <row r="582" spans="2:16" s="5" customFormat="1" x14ac:dyDescent="0.2">
      <c r="B582" s="3"/>
      <c r="C582" s="3"/>
      <c r="D582" s="3"/>
      <c r="E582" s="116"/>
      <c r="F582" s="52"/>
      <c r="G582" s="116"/>
      <c r="H582" s="116"/>
      <c r="I582" s="116"/>
      <c r="J582" s="116"/>
      <c r="K582" s="116"/>
      <c r="L582" s="52"/>
      <c r="M582" s="44"/>
      <c r="N582" s="44"/>
      <c r="O582" s="44"/>
      <c r="P582" s="44"/>
    </row>
    <row r="583" spans="2:16" s="5" customFormat="1" x14ac:dyDescent="0.2">
      <c r="B583" s="3"/>
      <c r="C583" s="3"/>
      <c r="D583" s="3"/>
      <c r="E583" s="116"/>
      <c r="F583" s="52"/>
      <c r="G583" s="116"/>
      <c r="H583" s="116"/>
      <c r="I583" s="116"/>
      <c r="J583" s="116"/>
      <c r="K583" s="116"/>
      <c r="L583" s="52"/>
      <c r="M583" s="44"/>
      <c r="N583" s="44"/>
      <c r="O583" s="44"/>
      <c r="P583" s="44"/>
    </row>
    <row r="584" spans="2:16" s="5" customFormat="1" x14ac:dyDescent="0.2">
      <c r="B584" s="3"/>
      <c r="C584" s="3"/>
      <c r="D584" s="3"/>
      <c r="E584" s="116"/>
      <c r="F584" s="52"/>
      <c r="G584" s="116"/>
      <c r="H584" s="116"/>
      <c r="I584" s="116"/>
      <c r="J584" s="116"/>
      <c r="K584" s="116"/>
      <c r="L584" s="52"/>
      <c r="M584" s="44"/>
      <c r="N584" s="44"/>
      <c r="O584" s="44"/>
      <c r="P584" s="44"/>
    </row>
    <row r="585" spans="2:16" s="5" customFormat="1" x14ac:dyDescent="0.2">
      <c r="B585" s="3"/>
      <c r="C585" s="3"/>
      <c r="D585" s="3"/>
      <c r="E585" s="116"/>
      <c r="F585" s="52"/>
      <c r="G585" s="116"/>
      <c r="H585" s="116"/>
      <c r="I585" s="116"/>
      <c r="J585" s="116"/>
      <c r="K585" s="116"/>
      <c r="L585" s="52"/>
      <c r="M585" s="44"/>
      <c r="N585" s="44"/>
      <c r="O585" s="44"/>
      <c r="P585" s="44"/>
    </row>
    <row r="586" spans="2:16" s="5" customFormat="1" x14ac:dyDescent="0.2">
      <c r="B586" s="3"/>
      <c r="C586" s="3"/>
      <c r="D586" s="3"/>
      <c r="E586" s="116"/>
      <c r="F586" s="52"/>
      <c r="G586" s="116"/>
      <c r="H586" s="116"/>
      <c r="I586" s="116"/>
      <c r="J586" s="116"/>
      <c r="K586" s="116"/>
      <c r="L586" s="52"/>
      <c r="M586" s="44"/>
      <c r="N586" s="44"/>
      <c r="O586" s="44"/>
      <c r="P586" s="44"/>
    </row>
    <row r="587" spans="2:16" s="5" customFormat="1" x14ac:dyDescent="0.2">
      <c r="B587" s="3"/>
      <c r="C587" s="3"/>
      <c r="D587" s="3"/>
      <c r="E587" s="116"/>
      <c r="F587" s="52"/>
      <c r="G587" s="116"/>
      <c r="H587" s="116"/>
      <c r="I587" s="116"/>
      <c r="J587" s="116"/>
      <c r="K587" s="116"/>
      <c r="L587" s="52"/>
      <c r="M587" s="44"/>
      <c r="N587" s="44"/>
      <c r="O587" s="44"/>
      <c r="P587" s="44"/>
    </row>
    <row r="588" spans="2:16" s="5" customFormat="1" x14ac:dyDescent="0.2">
      <c r="B588" s="3"/>
      <c r="C588" s="3"/>
      <c r="D588" s="3"/>
      <c r="E588" s="116"/>
      <c r="F588" s="52"/>
      <c r="G588" s="116"/>
      <c r="H588" s="116"/>
      <c r="I588" s="116"/>
      <c r="J588" s="116"/>
      <c r="K588" s="116"/>
      <c r="L588" s="52"/>
      <c r="M588" s="44"/>
      <c r="N588" s="44"/>
      <c r="O588" s="44"/>
      <c r="P588" s="44"/>
    </row>
    <row r="589" spans="2:16" s="5" customFormat="1" x14ac:dyDescent="0.2">
      <c r="B589" s="3"/>
      <c r="C589" s="3"/>
      <c r="D589" s="3"/>
      <c r="E589" s="116"/>
      <c r="F589" s="52"/>
      <c r="G589" s="116"/>
      <c r="H589" s="116"/>
      <c r="I589" s="116"/>
      <c r="J589" s="116"/>
      <c r="K589" s="116"/>
      <c r="L589" s="52"/>
      <c r="M589" s="44"/>
      <c r="N589" s="44"/>
      <c r="O589" s="44"/>
      <c r="P589" s="44"/>
    </row>
    <row r="590" spans="2:16" s="5" customFormat="1" x14ac:dyDescent="0.2">
      <c r="B590" s="3"/>
      <c r="C590" s="3"/>
      <c r="D590" s="3"/>
      <c r="E590" s="116"/>
      <c r="F590" s="52"/>
      <c r="G590" s="116"/>
      <c r="H590" s="116"/>
      <c r="I590" s="116"/>
      <c r="J590" s="116"/>
      <c r="K590" s="116"/>
      <c r="L590" s="52"/>
      <c r="M590" s="44"/>
      <c r="N590" s="44"/>
      <c r="O590" s="44"/>
      <c r="P590" s="44"/>
    </row>
    <row r="591" spans="2:16" s="5" customFormat="1" x14ac:dyDescent="0.2">
      <c r="B591" s="3"/>
      <c r="C591" s="3"/>
      <c r="D591" s="3"/>
      <c r="E591" s="116"/>
      <c r="F591" s="52"/>
      <c r="G591" s="116"/>
      <c r="H591" s="116"/>
      <c r="I591" s="116"/>
      <c r="J591" s="116"/>
      <c r="K591" s="116"/>
      <c r="L591" s="52"/>
      <c r="M591" s="44"/>
      <c r="N591" s="44"/>
      <c r="O591" s="44"/>
      <c r="P591" s="44"/>
    </row>
    <row r="592" spans="2:16" s="5" customFormat="1" x14ac:dyDescent="0.2">
      <c r="B592" s="3"/>
      <c r="C592" s="3"/>
      <c r="D592" s="3"/>
      <c r="E592" s="116"/>
      <c r="F592" s="52"/>
      <c r="G592" s="116"/>
      <c r="H592" s="116"/>
      <c r="I592" s="116"/>
      <c r="J592" s="116"/>
      <c r="K592" s="116"/>
      <c r="L592" s="52"/>
      <c r="M592" s="44"/>
      <c r="N592" s="44"/>
      <c r="O592" s="44"/>
      <c r="P592" s="44"/>
    </row>
    <row r="593" spans="2:16" s="5" customFormat="1" x14ac:dyDescent="0.2">
      <c r="B593" s="3"/>
      <c r="C593" s="3"/>
      <c r="D593" s="3"/>
      <c r="E593" s="116"/>
      <c r="F593" s="52"/>
      <c r="G593" s="116"/>
      <c r="H593" s="116"/>
      <c r="I593" s="116"/>
      <c r="J593" s="116"/>
      <c r="K593" s="116"/>
      <c r="L593" s="52"/>
      <c r="M593" s="44"/>
      <c r="N593" s="44"/>
      <c r="O593" s="44"/>
      <c r="P593" s="44"/>
    </row>
    <row r="594" spans="2:16" s="5" customFormat="1" x14ac:dyDescent="0.2">
      <c r="B594" s="3"/>
      <c r="C594" s="3"/>
      <c r="D594" s="3"/>
      <c r="E594" s="116"/>
      <c r="F594" s="52"/>
      <c r="G594" s="116"/>
      <c r="H594" s="116"/>
      <c r="I594" s="116"/>
      <c r="J594" s="116"/>
      <c r="K594" s="116"/>
      <c r="L594" s="52"/>
      <c r="M594" s="44"/>
      <c r="N594" s="44"/>
      <c r="O594" s="44"/>
      <c r="P594" s="44"/>
    </row>
    <row r="595" spans="2:16" s="5" customFormat="1" x14ac:dyDescent="0.2">
      <c r="B595" s="3"/>
      <c r="C595" s="3"/>
      <c r="D595" s="3"/>
      <c r="E595" s="116"/>
      <c r="F595" s="52"/>
      <c r="G595" s="116"/>
      <c r="H595" s="116"/>
      <c r="I595" s="116"/>
      <c r="J595" s="116"/>
      <c r="K595" s="116"/>
      <c r="L595" s="52"/>
      <c r="M595" s="44"/>
      <c r="N595" s="44"/>
      <c r="O595" s="44"/>
      <c r="P595" s="44"/>
    </row>
    <row r="596" spans="2:16" s="5" customFormat="1" x14ac:dyDescent="0.2">
      <c r="B596" s="3"/>
      <c r="C596" s="3"/>
      <c r="D596" s="3"/>
      <c r="E596" s="116"/>
      <c r="F596" s="52"/>
      <c r="G596" s="116"/>
      <c r="H596" s="116"/>
      <c r="I596" s="116"/>
      <c r="J596" s="116"/>
      <c r="K596" s="116"/>
      <c r="L596" s="52"/>
      <c r="M596" s="44"/>
      <c r="N596" s="44"/>
      <c r="O596" s="44"/>
      <c r="P596" s="44"/>
    </row>
    <row r="597" spans="2:16" s="5" customFormat="1" x14ac:dyDescent="0.2">
      <c r="B597" s="3"/>
      <c r="C597" s="3"/>
      <c r="D597" s="3"/>
      <c r="E597" s="116"/>
      <c r="F597" s="52"/>
      <c r="G597" s="116"/>
      <c r="H597" s="116"/>
      <c r="I597" s="116"/>
      <c r="J597" s="116"/>
      <c r="K597" s="116"/>
      <c r="L597" s="52"/>
      <c r="M597" s="44"/>
      <c r="N597" s="44"/>
      <c r="O597" s="44"/>
      <c r="P597" s="44"/>
    </row>
    <row r="598" spans="2:16" s="5" customFormat="1" x14ac:dyDescent="0.2">
      <c r="B598" s="3"/>
      <c r="C598" s="3"/>
      <c r="D598" s="3"/>
      <c r="E598" s="116"/>
      <c r="F598" s="52"/>
      <c r="G598" s="116"/>
      <c r="H598" s="116"/>
      <c r="I598" s="116"/>
      <c r="J598" s="116"/>
      <c r="K598" s="116"/>
      <c r="L598" s="52"/>
      <c r="M598" s="44"/>
      <c r="N598" s="44"/>
      <c r="O598" s="44"/>
      <c r="P598" s="44"/>
    </row>
    <row r="599" spans="2:16" s="5" customFormat="1" x14ac:dyDescent="0.2">
      <c r="B599" s="3"/>
      <c r="C599" s="3"/>
      <c r="D599" s="3"/>
      <c r="E599" s="116"/>
      <c r="F599" s="52"/>
      <c r="G599" s="116"/>
      <c r="H599" s="116"/>
      <c r="I599" s="116"/>
      <c r="J599" s="116"/>
      <c r="K599" s="116"/>
      <c r="L599" s="52"/>
      <c r="M599" s="44"/>
      <c r="N599" s="44"/>
      <c r="O599" s="44"/>
      <c r="P599" s="44"/>
    </row>
    <row r="600" spans="2:16" s="5" customFormat="1" x14ac:dyDescent="0.2">
      <c r="B600" s="3"/>
      <c r="C600" s="3"/>
      <c r="D600" s="3"/>
      <c r="E600" s="116"/>
      <c r="F600" s="52"/>
      <c r="G600" s="116"/>
      <c r="H600" s="116"/>
      <c r="I600" s="116"/>
      <c r="J600" s="116"/>
      <c r="K600" s="116"/>
      <c r="L600" s="52"/>
      <c r="M600" s="44"/>
      <c r="N600" s="44"/>
      <c r="O600" s="44"/>
      <c r="P600" s="44"/>
    </row>
    <row r="601" spans="2:16" s="5" customFormat="1" x14ac:dyDescent="0.2">
      <c r="B601" s="3"/>
      <c r="C601" s="3"/>
      <c r="D601" s="3"/>
      <c r="E601" s="116"/>
      <c r="F601" s="52"/>
      <c r="G601" s="116"/>
      <c r="H601" s="116"/>
      <c r="I601" s="116"/>
      <c r="J601" s="116"/>
      <c r="K601" s="116"/>
      <c r="L601" s="52"/>
      <c r="M601" s="44"/>
      <c r="N601" s="44"/>
      <c r="O601" s="44"/>
      <c r="P601" s="44"/>
    </row>
    <row r="602" spans="2:16" s="5" customFormat="1" x14ac:dyDescent="0.2">
      <c r="B602" s="3"/>
      <c r="C602" s="3"/>
      <c r="D602" s="3"/>
      <c r="E602" s="116"/>
      <c r="F602" s="52"/>
      <c r="G602" s="116"/>
      <c r="H602" s="116"/>
      <c r="I602" s="116"/>
      <c r="J602" s="116"/>
      <c r="K602" s="116"/>
      <c r="L602" s="52"/>
      <c r="M602" s="44"/>
      <c r="N602" s="44"/>
      <c r="O602" s="44"/>
      <c r="P602" s="44"/>
    </row>
    <row r="603" spans="2:16" s="5" customFormat="1" x14ac:dyDescent="0.2">
      <c r="B603" s="3"/>
      <c r="C603" s="3"/>
      <c r="D603" s="3"/>
      <c r="E603" s="116"/>
      <c r="F603" s="52"/>
      <c r="G603" s="116"/>
      <c r="H603" s="116"/>
      <c r="I603" s="116"/>
      <c r="J603" s="116"/>
      <c r="K603" s="116"/>
      <c r="L603" s="52"/>
      <c r="M603" s="44"/>
      <c r="N603" s="44"/>
      <c r="O603" s="44"/>
      <c r="P603" s="44"/>
    </row>
    <row r="604" spans="2:16" s="5" customFormat="1" x14ac:dyDescent="0.2">
      <c r="B604" s="3"/>
      <c r="C604" s="3"/>
      <c r="D604" s="3"/>
      <c r="E604" s="116"/>
      <c r="F604" s="52"/>
      <c r="G604" s="116"/>
      <c r="H604" s="116"/>
      <c r="I604" s="116"/>
      <c r="J604" s="116"/>
      <c r="K604" s="116"/>
      <c r="L604" s="52"/>
      <c r="M604" s="44"/>
      <c r="N604" s="44"/>
      <c r="O604" s="44"/>
      <c r="P604" s="44"/>
    </row>
    <row r="605" spans="2:16" s="5" customFormat="1" x14ac:dyDescent="0.2">
      <c r="B605" s="3"/>
      <c r="C605" s="3"/>
      <c r="D605" s="3"/>
      <c r="E605" s="116"/>
      <c r="F605" s="52"/>
      <c r="G605" s="116"/>
      <c r="H605" s="116"/>
      <c r="I605" s="116"/>
      <c r="J605" s="116"/>
      <c r="K605" s="116"/>
      <c r="L605" s="52"/>
      <c r="M605" s="44"/>
      <c r="N605" s="44"/>
      <c r="O605" s="44"/>
      <c r="P605" s="44"/>
    </row>
    <row r="606" spans="2:16" s="5" customFormat="1" x14ac:dyDescent="0.2">
      <c r="B606" s="3"/>
      <c r="C606" s="3"/>
      <c r="D606" s="3"/>
      <c r="E606" s="116"/>
      <c r="F606" s="52"/>
      <c r="G606" s="116"/>
      <c r="H606" s="116"/>
      <c r="I606" s="116"/>
      <c r="J606" s="116"/>
      <c r="K606" s="116"/>
      <c r="L606" s="52"/>
      <c r="M606" s="44"/>
      <c r="N606" s="44"/>
      <c r="O606" s="44"/>
      <c r="P606" s="44"/>
    </row>
    <row r="607" spans="2:16" s="5" customFormat="1" x14ac:dyDescent="0.2">
      <c r="B607" s="3"/>
      <c r="C607" s="3"/>
      <c r="D607" s="3"/>
      <c r="E607" s="116"/>
      <c r="F607" s="52"/>
      <c r="G607" s="116"/>
      <c r="H607" s="116"/>
      <c r="I607" s="116"/>
      <c r="J607" s="116"/>
      <c r="K607" s="116"/>
      <c r="L607" s="52"/>
      <c r="M607" s="44"/>
      <c r="N607" s="44"/>
      <c r="O607" s="44"/>
      <c r="P607" s="44"/>
    </row>
    <row r="608" spans="2:16" s="5" customFormat="1" x14ac:dyDescent="0.2">
      <c r="B608" s="3"/>
      <c r="C608" s="3"/>
      <c r="D608" s="3"/>
      <c r="E608" s="116"/>
      <c r="F608" s="52"/>
      <c r="G608" s="116"/>
      <c r="H608" s="116"/>
      <c r="I608" s="116"/>
      <c r="J608" s="116"/>
      <c r="K608" s="116"/>
      <c r="L608" s="52"/>
      <c r="M608" s="44"/>
      <c r="N608" s="44"/>
      <c r="O608" s="44"/>
      <c r="P608" s="44"/>
    </row>
    <row r="609" spans="2:16" s="5" customFormat="1" x14ac:dyDescent="0.2">
      <c r="B609" s="3"/>
      <c r="C609" s="3"/>
      <c r="D609" s="3"/>
      <c r="E609" s="116"/>
      <c r="F609" s="52"/>
      <c r="G609" s="116"/>
      <c r="H609" s="116"/>
      <c r="I609" s="116"/>
      <c r="J609" s="116"/>
      <c r="K609" s="116"/>
      <c r="L609" s="52"/>
      <c r="M609" s="44"/>
      <c r="N609" s="44"/>
      <c r="O609" s="44"/>
      <c r="P609" s="44"/>
    </row>
    <row r="610" spans="2:16" s="5" customFormat="1" x14ac:dyDescent="0.2">
      <c r="B610" s="3"/>
      <c r="C610" s="3"/>
      <c r="D610" s="3"/>
      <c r="E610" s="116"/>
      <c r="F610" s="52"/>
      <c r="G610" s="116"/>
      <c r="H610" s="116"/>
      <c r="I610" s="116"/>
      <c r="J610" s="116"/>
      <c r="K610" s="116"/>
      <c r="L610" s="52"/>
      <c r="M610" s="44"/>
      <c r="N610" s="44"/>
      <c r="O610" s="44"/>
      <c r="P610" s="44"/>
    </row>
    <row r="611" spans="2:16" s="5" customFormat="1" x14ac:dyDescent="0.2">
      <c r="B611" s="3"/>
      <c r="C611" s="3"/>
      <c r="D611" s="3"/>
      <c r="E611" s="116"/>
      <c r="F611" s="52"/>
      <c r="G611" s="116"/>
      <c r="H611" s="116"/>
      <c r="I611" s="116"/>
      <c r="J611" s="116"/>
      <c r="K611" s="116"/>
      <c r="L611" s="52"/>
      <c r="M611" s="44"/>
      <c r="N611" s="44"/>
      <c r="O611" s="44"/>
      <c r="P611" s="44"/>
    </row>
    <row r="612" spans="2:16" s="5" customFormat="1" x14ac:dyDescent="0.2">
      <c r="B612" s="3"/>
      <c r="C612" s="3"/>
      <c r="D612" s="3"/>
      <c r="E612" s="116"/>
      <c r="F612" s="52"/>
      <c r="G612" s="116"/>
      <c r="H612" s="116"/>
      <c r="I612" s="116"/>
      <c r="J612" s="116"/>
      <c r="K612" s="116"/>
      <c r="L612" s="52"/>
      <c r="M612" s="44"/>
      <c r="N612" s="44"/>
      <c r="O612" s="44"/>
      <c r="P612" s="44"/>
    </row>
    <row r="613" spans="2:16" s="5" customFormat="1" x14ac:dyDescent="0.2">
      <c r="B613" s="3"/>
      <c r="C613" s="3"/>
      <c r="D613" s="3"/>
      <c r="E613" s="116"/>
      <c r="F613" s="52"/>
      <c r="G613" s="116"/>
      <c r="H613" s="116"/>
      <c r="I613" s="116"/>
      <c r="J613" s="116"/>
      <c r="K613" s="116"/>
      <c r="L613" s="52"/>
      <c r="M613" s="44"/>
      <c r="N613" s="44"/>
      <c r="O613" s="44"/>
      <c r="P613" s="44"/>
    </row>
    <row r="614" spans="2:16" s="5" customFormat="1" x14ac:dyDescent="0.2">
      <c r="B614" s="3"/>
      <c r="C614" s="3"/>
      <c r="D614" s="3"/>
      <c r="E614" s="116"/>
      <c r="F614" s="52"/>
      <c r="G614" s="116"/>
      <c r="H614" s="116"/>
      <c r="I614" s="116"/>
      <c r="J614" s="116"/>
      <c r="K614" s="116"/>
      <c r="L614" s="52"/>
      <c r="M614" s="44"/>
      <c r="N614" s="44"/>
      <c r="O614" s="44"/>
      <c r="P614" s="44"/>
    </row>
    <row r="615" spans="2:16" s="5" customFormat="1" x14ac:dyDescent="0.2">
      <c r="B615" s="3"/>
      <c r="C615" s="3"/>
      <c r="D615" s="3"/>
      <c r="E615" s="116"/>
      <c r="F615" s="52"/>
      <c r="G615" s="116"/>
      <c r="H615" s="116"/>
      <c r="I615" s="116"/>
      <c r="J615" s="116"/>
      <c r="K615" s="116"/>
      <c r="L615" s="52"/>
      <c r="M615" s="44"/>
      <c r="N615" s="44"/>
      <c r="O615" s="44"/>
      <c r="P615" s="44"/>
    </row>
    <row r="616" spans="2:16" s="5" customFormat="1" x14ac:dyDescent="0.2">
      <c r="B616" s="3"/>
      <c r="C616" s="3"/>
      <c r="D616" s="3"/>
      <c r="E616" s="116"/>
      <c r="F616" s="52"/>
      <c r="G616" s="116"/>
      <c r="H616" s="116"/>
      <c r="I616" s="116"/>
      <c r="J616" s="116"/>
      <c r="K616" s="116"/>
      <c r="L616" s="52"/>
      <c r="M616" s="44"/>
      <c r="N616" s="44"/>
      <c r="O616" s="44"/>
      <c r="P616" s="44"/>
    </row>
    <row r="617" spans="2:16" s="5" customFormat="1" x14ac:dyDescent="0.2">
      <c r="B617" s="3"/>
      <c r="C617" s="3"/>
      <c r="D617" s="3"/>
      <c r="E617" s="116"/>
      <c r="F617" s="52"/>
      <c r="G617" s="116"/>
      <c r="H617" s="116"/>
      <c r="I617" s="116"/>
      <c r="J617" s="116"/>
      <c r="K617" s="116"/>
      <c r="L617" s="52"/>
      <c r="M617" s="44"/>
      <c r="N617" s="44"/>
      <c r="O617" s="44"/>
      <c r="P617" s="44"/>
    </row>
    <row r="618" spans="2:16" s="5" customFormat="1" x14ac:dyDescent="0.2">
      <c r="B618" s="3"/>
      <c r="C618" s="3"/>
      <c r="D618" s="3"/>
      <c r="E618" s="116"/>
      <c r="F618" s="52"/>
      <c r="G618" s="116"/>
      <c r="H618" s="116"/>
      <c r="I618" s="116"/>
      <c r="J618" s="116"/>
      <c r="K618" s="116"/>
      <c r="L618" s="52"/>
      <c r="M618" s="44"/>
      <c r="N618" s="44"/>
      <c r="O618" s="44"/>
      <c r="P618" s="44"/>
    </row>
    <row r="619" spans="2:16" s="5" customFormat="1" x14ac:dyDescent="0.2">
      <c r="B619" s="3"/>
      <c r="C619" s="3"/>
      <c r="D619" s="3"/>
      <c r="E619" s="116"/>
      <c r="F619" s="52"/>
      <c r="G619" s="116"/>
      <c r="H619" s="116"/>
      <c r="I619" s="116"/>
      <c r="J619" s="116"/>
      <c r="K619" s="116"/>
      <c r="L619" s="52"/>
      <c r="M619" s="44"/>
      <c r="N619" s="44"/>
      <c r="O619" s="44"/>
      <c r="P619" s="44"/>
    </row>
    <row r="620" spans="2:16" s="5" customFormat="1" x14ac:dyDescent="0.2">
      <c r="B620" s="3"/>
      <c r="C620" s="3"/>
      <c r="D620" s="3"/>
      <c r="E620" s="116"/>
      <c r="F620" s="52"/>
      <c r="G620" s="116"/>
      <c r="H620" s="116"/>
      <c r="I620" s="116"/>
      <c r="J620" s="116"/>
      <c r="K620" s="116"/>
      <c r="L620" s="52"/>
      <c r="M620" s="44"/>
      <c r="N620" s="44"/>
      <c r="O620" s="44"/>
      <c r="P620" s="44"/>
    </row>
    <row r="621" spans="2:16" s="5" customFormat="1" x14ac:dyDescent="0.2">
      <c r="B621" s="3"/>
      <c r="C621" s="3"/>
      <c r="D621" s="3"/>
      <c r="E621" s="116"/>
      <c r="F621" s="52"/>
      <c r="G621" s="116"/>
      <c r="H621" s="116"/>
      <c r="I621" s="116"/>
      <c r="J621" s="116"/>
      <c r="K621" s="116"/>
      <c r="L621" s="52"/>
      <c r="M621" s="44"/>
      <c r="N621" s="44"/>
      <c r="O621" s="44"/>
      <c r="P621" s="44"/>
    </row>
    <row r="622" spans="2:16" s="5" customFormat="1" x14ac:dyDescent="0.2">
      <c r="B622" s="3"/>
      <c r="C622" s="3"/>
      <c r="D622" s="3"/>
      <c r="E622" s="116"/>
      <c r="F622" s="52"/>
      <c r="G622" s="116"/>
      <c r="H622" s="116"/>
      <c r="I622" s="116"/>
      <c r="J622" s="116"/>
      <c r="K622" s="116"/>
      <c r="L622" s="52"/>
      <c r="M622" s="44"/>
      <c r="N622" s="44"/>
      <c r="O622" s="44"/>
      <c r="P622" s="44"/>
    </row>
    <row r="623" spans="2:16" s="5" customFormat="1" x14ac:dyDescent="0.2">
      <c r="B623" s="3"/>
      <c r="C623" s="3"/>
      <c r="D623" s="3"/>
      <c r="E623" s="116"/>
      <c r="F623" s="52"/>
      <c r="G623" s="116"/>
      <c r="H623" s="116"/>
      <c r="I623" s="116"/>
      <c r="J623" s="116"/>
      <c r="K623" s="116"/>
      <c r="L623" s="52"/>
      <c r="M623" s="44"/>
      <c r="N623" s="44"/>
      <c r="O623" s="44"/>
      <c r="P623" s="44"/>
    </row>
    <row r="624" spans="2:16" s="5" customFormat="1" x14ac:dyDescent="0.2">
      <c r="B624" s="3"/>
      <c r="C624" s="3"/>
      <c r="D624" s="3"/>
      <c r="E624" s="116"/>
      <c r="F624" s="52"/>
      <c r="G624" s="116"/>
      <c r="H624" s="116"/>
      <c r="I624" s="116"/>
      <c r="J624" s="116"/>
      <c r="K624" s="116"/>
      <c r="L624" s="52"/>
      <c r="M624" s="44"/>
      <c r="N624" s="44"/>
      <c r="O624" s="44"/>
      <c r="P624" s="44"/>
    </row>
    <row r="625" spans="2:16" s="5" customFormat="1" x14ac:dyDescent="0.2">
      <c r="B625" s="3"/>
      <c r="C625" s="3"/>
      <c r="D625" s="3"/>
      <c r="E625" s="116"/>
      <c r="F625" s="52"/>
      <c r="G625" s="116"/>
      <c r="H625" s="116"/>
      <c r="I625" s="116"/>
      <c r="J625" s="116"/>
      <c r="K625" s="116"/>
      <c r="L625" s="52"/>
      <c r="M625" s="44"/>
      <c r="N625" s="44"/>
      <c r="O625" s="44"/>
      <c r="P625" s="44"/>
    </row>
    <row r="626" spans="2:16" s="5" customFormat="1" x14ac:dyDescent="0.2">
      <c r="B626" s="3"/>
      <c r="C626" s="3"/>
      <c r="D626" s="3"/>
      <c r="E626" s="116"/>
      <c r="F626" s="52"/>
      <c r="G626" s="116"/>
      <c r="H626" s="116"/>
      <c r="I626" s="116"/>
      <c r="J626" s="116"/>
      <c r="K626" s="116"/>
      <c r="L626" s="52"/>
      <c r="M626" s="44"/>
      <c r="N626" s="44"/>
      <c r="O626" s="44"/>
      <c r="P626" s="44"/>
    </row>
    <row r="627" spans="2:16" s="5" customFormat="1" x14ac:dyDescent="0.2">
      <c r="B627" s="3"/>
      <c r="C627" s="3"/>
      <c r="D627" s="3"/>
      <c r="E627" s="116"/>
      <c r="F627" s="52"/>
      <c r="G627" s="116"/>
      <c r="H627" s="116"/>
      <c r="I627" s="116"/>
      <c r="J627" s="116"/>
      <c r="K627" s="116"/>
      <c r="L627" s="52"/>
      <c r="M627" s="44"/>
      <c r="N627" s="44"/>
      <c r="O627" s="44"/>
      <c r="P627" s="44"/>
    </row>
    <row r="628" spans="2:16" s="5" customFormat="1" x14ac:dyDescent="0.2">
      <c r="B628" s="3"/>
      <c r="C628" s="3"/>
      <c r="D628" s="3"/>
      <c r="E628" s="116"/>
      <c r="F628" s="52"/>
      <c r="G628" s="116"/>
      <c r="H628" s="116"/>
      <c r="I628" s="116"/>
      <c r="J628" s="116"/>
      <c r="K628" s="116"/>
      <c r="L628" s="52"/>
      <c r="M628" s="44"/>
      <c r="N628" s="44"/>
      <c r="O628" s="44"/>
      <c r="P628" s="44"/>
    </row>
    <row r="629" spans="2:16" s="5" customFormat="1" x14ac:dyDescent="0.2">
      <c r="B629" s="3"/>
      <c r="C629" s="3"/>
      <c r="D629" s="3"/>
      <c r="E629" s="116"/>
      <c r="F629" s="52"/>
      <c r="G629" s="116"/>
      <c r="H629" s="116"/>
      <c r="I629" s="116"/>
      <c r="J629" s="116"/>
      <c r="K629" s="116"/>
      <c r="L629" s="52"/>
      <c r="M629" s="44"/>
      <c r="N629" s="44"/>
      <c r="O629" s="44"/>
      <c r="P629" s="44"/>
    </row>
    <row r="630" spans="2:16" s="5" customFormat="1" x14ac:dyDescent="0.2">
      <c r="B630" s="3"/>
      <c r="C630" s="3"/>
      <c r="D630" s="3"/>
      <c r="E630" s="116"/>
      <c r="F630" s="52"/>
      <c r="G630" s="116"/>
      <c r="H630" s="116"/>
      <c r="I630" s="116"/>
      <c r="J630" s="116"/>
      <c r="K630" s="116"/>
      <c r="L630" s="52"/>
      <c r="M630" s="44"/>
      <c r="N630" s="44"/>
      <c r="O630" s="44"/>
      <c r="P630" s="44"/>
    </row>
    <row r="631" spans="2:16" s="5" customFormat="1" x14ac:dyDescent="0.2">
      <c r="B631" s="3"/>
      <c r="C631" s="3"/>
      <c r="D631" s="3"/>
      <c r="E631" s="116"/>
      <c r="F631" s="52"/>
      <c r="G631" s="116"/>
      <c r="H631" s="116"/>
      <c r="I631" s="116"/>
      <c r="J631" s="116"/>
      <c r="K631" s="116"/>
      <c r="L631" s="52"/>
      <c r="M631" s="44"/>
      <c r="N631" s="44"/>
      <c r="O631" s="44"/>
      <c r="P631" s="44"/>
    </row>
    <row r="632" spans="2:16" s="5" customFormat="1" x14ac:dyDescent="0.2">
      <c r="B632" s="3"/>
      <c r="C632" s="3"/>
      <c r="D632" s="3"/>
      <c r="E632" s="116"/>
      <c r="F632" s="52"/>
      <c r="G632" s="116"/>
      <c r="H632" s="116"/>
      <c r="I632" s="116"/>
      <c r="J632" s="116"/>
      <c r="K632" s="116"/>
      <c r="L632" s="52"/>
      <c r="M632" s="44"/>
      <c r="N632" s="44"/>
      <c r="O632" s="44"/>
      <c r="P632" s="44"/>
    </row>
    <row r="633" spans="2:16" s="5" customFormat="1" x14ac:dyDescent="0.2">
      <c r="B633" s="3"/>
      <c r="C633" s="3"/>
      <c r="D633" s="3"/>
      <c r="E633" s="116"/>
      <c r="F633" s="52"/>
      <c r="G633" s="116"/>
      <c r="H633" s="116"/>
      <c r="I633" s="116"/>
      <c r="J633" s="116"/>
      <c r="K633" s="116"/>
      <c r="L633" s="52"/>
      <c r="M633" s="44"/>
      <c r="N633" s="44"/>
      <c r="O633" s="44"/>
      <c r="P633" s="44"/>
    </row>
    <row r="634" spans="2:16" s="5" customFormat="1" x14ac:dyDescent="0.2">
      <c r="B634" s="3"/>
      <c r="C634" s="3"/>
      <c r="D634" s="3"/>
      <c r="E634" s="116"/>
      <c r="F634" s="52"/>
      <c r="G634" s="116"/>
      <c r="H634" s="116"/>
      <c r="I634" s="116"/>
      <c r="J634" s="116"/>
      <c r="K634" s="116"/>
      <c r="L634" s="52"/>
      <c r="M634" s="44"/>
      <c r="N634" s="44"/>
      <c r="O634" s="44"/>
      <c r="P634" s="44"/>
    </row>
    <row r="635" spans="2:16" s="5" customFormat="1" x14ac:dyDescent="0.2">
      <c r="B635" s="3"/>
      <c r="C635" s="3"/>
      <c r="D635" s="3"/>
      <c r="E635" s="116"/>
      <c r="F635" s="52"/>
      <c r="G635" s="116"/>
      <c r="H635" s="116"/>
      <c r="I635" s="116"/>
      <c r="J635" s="116"/>
      <c r="K635" s="116"/>
      <c r="L635" s="52"/>
      <c r="M635" s="44"/>
      <c r="N635" s="44"/>
      <c r="O635" s="44"/>
      <c r="P635" s="44"/>
    </row>
    <row r="636" spans="2:16" s="5" customFormat="1" x14ac:dyDescent="0.2">
      <c r="B636" s="3"/>
      <c r="C636" s="3"/>
      <c r="D636" s="3"/>
      <c r="E636" s="116"/>
      <c r="F636" s="52"/>
      <c r="G636" s="116"/>
      <c r="H636" s="116"/>
      <c r="I636" s="116"/>
      <c r="J636" s="116"/>
      <c r="K636" s="116"/>
      <c r="L636" s="52"/>
      <c r="M636" s="44"/>
      <c r="N636" s="44"/>
      <c r="O636" s="44"/>
      <c r="P636" s="44"/>
    </row>
    <row r="637" spans="2:16" s="5" customFormat="1" x14ac:dyDescent="0.2">
      <c r="B637" s="3"/>
      <c r="C637" s="3"/>
      <c r="D637" s="3"/>
      <c r="E637" s="116"/>
      <c r="F637" s="52"/>
      <c r="G637" s="116"/>
      <c r="H637" s="116"/>
      <c r="I637" s="116"/>
      <c r="J637" s="116"/>
      <c r="K637" s="116"/>
      <c r="L637" s="52"/>
      <c r="M637" s="44"/>
      <c r="N637" s="44"/>
      <c r="O637" s="44"/>
      <c r="P637" s="44"/>
    </row>
    <row r="638" spans="2:16" s="5" customFormat="1" x14ac:dyDescent="0.2">
      <c r="B638" s="3"/>
      <c r="C638" s="3"/>
      <c r="D638" s="3"/>
      <c r="E638" s="116"/>
      <c r="F638" s="52"/>
      <c r="G638" s="116"/>
      <c r="H638" s="116"/>
      <c r="I638" s="116"/>
      <c r="J638" s="116"/>
      <c r="K638" s="116"/>
      <c r="L638" s="52"/>
      <c r="M638" s="44"/>
      <c r="N638" s="44"/>
      <c r="O638" s="44"/>
      <c r="P638" s="44"/>
    </row>
    <row r="639" spans="2:16" s="5" customFormat="1" x14ac:dyDescent="0.2">
      <c r="B639" s="3"/>
      <c r="C639" s="3"/>
      <c r="D639" s="3"/>
      <c r="E639" s="116"/>
      <c r="F639" s="52"/>
      <c r="G639" s="116"/>
      <c r="H639" s="116"/>
      <c r="I639" s="116"/>
      <c r="J639" s="116"/>
      <c r="K639" s="116"/>
      <c r="L639" s="52"/>
      <c r="M639" s="44"/>
      <c r="N639" s="44"/>
      <c r="O639" s="44"/>
      <c r="P639" s="44"/>
    </row>
    <row r="640" spans="2:16" s="5" customFormat="1" x14ac:dyDescent="0.2">
      <c r="B640" s="3"/>
      <c r="C640" s="3"/>
      <c r="D640" s="3"/>
      <c r="E640" s="116"/>
      <c r="F640" s="52"/>
      <c r="G640" s="116"/>
      <c r="H640" s="116"/>
      <c r="I640" s="116"/>
      <c r="J640" s="116"/>
      <c r="K640" s="116"/>
      <c r="L640" s="52"/>
      <c r="M640" s="44"/>
      <c r="N640" s="44"/>
      <c r="O640" s="44"/>
      <c r="P640" s="44"/>
    </row>
    <row r="641" spans="2:16" s="5" customFormat="1" x14ac:dyDescent="0.2">
      <c r="B641" s="3"/>
      <c r="C641" s="3"/>
      <c r="D641" s="3"/>
      <c r="E641" s="116"/>
      <c r="F641" s="52"/>
      <c r="G641" s="116"/>
      <c r="H641" s="116"/>
      <c r="I641" s="116"/>
      <c r="J641" s="116"/>
      <c r="K641" s="116"/>
      <c r="L641" s="52"/>
      <c r="M641" s="44"/>
      <c r="N641" s="44"/>
      <c r="O641" s="44"/>
      <c r="P641" s="44"/>
    </row>
    <row r="642" spans="2:16" s="5" customFormat="1" x14ac:dyDescent="0.2">
      <c r="B642" s="3"/>
      <c r="C642" s="3"/>
      <c r="D642" s="3"/>
      <c r="E642" s="116"/>
      <c r="F642" s="52"/>
      <c r="G642" s="116"/>
      <c r="H642" s="116"/>
      <c r="I642" s="116"/>
      <c r="J642" s="116"/>
      <c r="K642" s="116"/>
      <c r="L642" s="52"/>
      <c r="M642" s="44"/>
      <c r="N642" s="44"/>
      <c r="O642" s="44"/>
      <c r="P642" s="44"/>
    </row>
    <row r="643" spans="2:16" s="5" customFormat="1" x14ac:dyDescent="0.2">
      <c r="B643" s="3"/>
      <c r="C643" s="3"/>
      <c r="D643" s="3"/>
      <c r="E643" s="116"/>
      <c r="F643" s="52"/>
      <c r="G643" s="116"/>
      <c r="H643" s="116"/>
      <c r="I643" s="116"/>
      <c r="J643" s="116"/>
      <c r="K643" s="116"/>
      <c r="L643" s="52"/>
      <c r="M643" s="44"/>
      <c r="N643" s="44"/>
      <c r="O643" s="44"/>
      <c r="P643" s="44"/>
    </row>
    <row r="644" spans="2:16" s="5" customFormat="1" x14ac:dyDescent="0.2">
      <c r="B644" s="3"/>
      <c r="C644" s="3"/>
      <c r="D644" s="3"/>
      <c r="E644" s="116"/>
      <c r="F644" s="52"/>
      <c r="G644" s="116"/>
      <c r="H644" s="116"/>
      <c r="I644" s="116"/>
      <c r="J644" s="116"/>
      <c r="K644" s="116"/>
      <c r="L644" s="52"/>
      <c r="M644" s="44"/>
      <c r="N644" s="44"/>
      <c r="O644" s="44"/>
      <c r="P644" s="44"/>
    </row>
    <row r="645" spans="2:16" s="5" customFormat="1" x14ac:dyDescent="0.2">
      <c r="B645" s="3"/>
      <c r="C645" s="3"/>
      <c r="D645" s="3"/>
      <c r="E645" s="116"/>
      <c r="F645" s="52"/>
      <c r="G645" s="116"/>
      <c r="H645" s="116"/>
      <c r="I645" s="116"/>
      <c r="J645" s="116"/>
      <c r="K645" s="116"/>
      <c r="L645" s="52"/>
      <c r="M645" s="44"/>
      <c r="N645" s="44"/>
      <c r="O645" s="44"/>
      <c r="P645" s="44"/>
    </row>
    <row r="646" spans="2:16" s="5" customFormat="1" x14ac:dyDescent="0.2">
      <c r="B646" s="3"/>
      <c r="C646" s="3"/>
      <c r="D646" s="3"/>
      <c r="E646" s="116"/>
      <c r="F646" s="52"/>
      <c r="G646" s="116"/>
      <c r="H646" s="116"/>
      <c r="I646" s="116"/>
      <c r="J646" s="116"/>
      <c r="K646" s="116"/>
      <c r="L646" s="52"/>
      <c r="M646" s="44"/>
      <c r="N646" s="44"/>
      <c r="O646" s="44"/>
      <c r="P646" s="44"/>
    </row>
    <row r="647" spans="2:16" s="5" customFormat="1" x14ac:dyDescent="0.2">
      <c r="B647" s="3"/>
      <c r="C647" s="3"/>
      <c r="D647" s="3"/>
      <c r="E647" s="116"/>
      <c r="F647" s="52"/>
      <c r="G647" s="116"/>
      <c r="H647" s="116"/>
      <c r="I647" s="116"/>
      <c r="J647" s="116"/>
      <c r="K647" s="116"/>
      <c r="L647" s="52"/>
      <c r="M647" s="44"/>
      <c r="N647" s="44"/>
      <c r="O647" s="44"/>
      <c r="P647" s="44"/>
    </row>
    <row r="648" spans="2:16" s="5" customFormat="1" x14ac:dyDescent="0.2">
      <c r="B648" s="3"/>
      <c r="C648" s="3"/>
      <c r="D648" s="3"/>
      <c r="E648" s="116"/>
      <c r="F648" s="52"/>
      <c r="G648" s="116"/>
      <c r="H648" s="116"/>
      <c r="I648" s="116"/>
      <c r="J648" s="116"/>
      <c r="K648" s="116"/>
      <c r="L648" s="52"/>
      <c r="M648" s="44"/>
      <c r="N648" s="44"/>
      <c r="O648" s="44"/>
      <c r="P648" s="44"/>
    </row>
    <row r="649" spans="2:16" s="5" customFormat="1" x14ac:dyDescent="0.2">
      <c r="B649" s="3"/>
      <c r="C649" s="3"/>
      <c r="D649" s="3"/>
      <c r="E649" s="116"/>
      <c r="F649" s="52"/>
      <c r="G649" s="116"/>
      <c r="H649" s="116"/>
      <c r="I649" s="116"/>
      <c r="J649" s="116"/>
      <c r="K649" s="116"/>
      <c r="L649" s="52"/>
      <c r="M649" s="44"/>
      <c r="N649" s="44"/>
      <c r="O649" s="44"/>
      <c r="P649" s="44"/>
    </row>
    <row r="650" spans="2:16" s="5" customFormat="1" x14ac:dyDescent="0.2">
      <c r="B650" s="3"/>
      <c r="C650" s="3"/>
      <c r="D650" s="3"/>
      <c r="E650" s="116"/>
      <c r="F650" s="52"/>
      <c r="G650" s="116"/>
      <c r="H650" s="116"/>
      <c r="I650" s="116"/>
      <c r="J650" s="116"/>
      <c r="K650" s="116"/>
      <c r="L650" s="52"/>
      <c r="M650" s="44"/>
      <c r="N650" s="44"/>
      <c r="O650" s="44"/>
      <c r="P650" s="44"/>
    </row>
    <row r="651" spans="2:16" s="5" customFormat="1" x14ac:dyDescent="0.2">
      <c r="B651" s="3"/>
      <c r="C651" s="3"/>
      <c r="D651" s="3"/>
      <c r="E651" s="116"/>
      <c r="F651" s="52"/>
      <c r="G651" s="116"/>
      <c r="H651" s="116"/>
      <c r="I651" s="116"/>
      <c r="J651" s="116"/>
      <c r="K651" s="116"/>
      <c r="L651" s="52"/>
      <c r="M651" s="44"/>
      <c r="N651" s="44"/>
      <c r="O651" s="44"/>
      <c r="P651" s="44"/>
    </row>
    <row r="652" spans="2:16" s="5" customFormat="1" x14ac:dyDescent="0.2">
      <c r="B652" s="3"/>
      <c r="C652" s="3"/>
      <c r="D652" s="3"/>
      <c r="E652" s="116"/>
      <c r="F652" s="52"/>
      <c r="G652" s="116"/>
      <c r="H652" s="116"/>
      <c r="I652" s="116"/>
      <c r="J652" s="116"/>
      <c r="K652" s="116"/>
      <c r="L652" s="52"/>
      <c r="M652" s="44"/>
      <c r="N652" s="44"/>
      <c r="O652" s="44"/>
      <c r="P652" s="44"/>
    </row>
    <row r="653" spans="2:16" s="5" customFormat="1" x14ac:dyDescent="0.2">
      <c r="B653" s="3"/>
      <c r="C653" s="3"/>
      <c r="D653" s="3"/>
      <c r="E653" s="116"/>
      <c r="F653" s="52"/>
      <c r="G653" s="116"/>
      <c r="H653" s="116"/>
      <c r="I653" s="116"/>
      <c r="J653" s="116"/>
      <c r="K653" s="116"/>
      <c r="L653" s="52"/>
      <c r="M653" s="44"/>
      <c r="N653" s="44"/>
      <c r="O653" s="44"/>
      <c r="P653" s="44"/>
    </row>
    <row r="654" spans="2:16" s="5" customFormat="1" x14ac:dyDescent="0.2">
      <c r="B654" s="3"/>
      <c r="C654" s="3"/>
      <c r="D654" s="3"/>
      <c r="E654" s="116"/>
      <c r="F654" s="52"/>
      <c r="G654" s="116"/>
      <c r="H654" s="116"/>
      <c r="I654" s="116"/>
      <c r="J654" s="116"/>
      <c r="K654" s="116"/>
      <c r="L654" s="52"/>
      <c r="M654" s="44"/>
      <c r="N654" s="44"/>
      <c r="O654" s="44"/>
      <c r="P654" s="44"/>
    </row>
    <row r="655" spans="2:16" s="5" customFormat="1" x14ac:dyDescent="0.2">
      <c r="B655" s="3"/>
      <c r="C655" s="3"/>
      <c r="D655" s="3"/>
      <c r="E655" s="116"/>
      <c r="F655" s="52"/>
      <c r="G655" s="116"/>
      <c r="H655" s="116"/>
      <c r="I655" s="116"/>
      <c r="J655" s="116"/>
      <c r="K655" s="116"/>
      <c r="L655" s="52"/>
      <c r="M655" s="44"/>
      <c r="N655" s="44"/>
      <c r="O655" s="44"/>
      <c r="P655" s="44"/>
    </row>
    <row r="656" spans="2:16" s="5" customFormat="1" x14ac:dyDescent="0.2">
      <c r="B656" s="3"/>
      <c r="C656" s="3"/>
      <c r="D656" s="3"/>
      <c r="E656" s="116"/>
      <c r="F656" s="52"/>
      <c r="G656" s="116"/>
      <c r="H656" s="116"/>
      <c r="I656" s="116"/>
      <c r="J656" s="116"/>
      <c r="K656" s="116"/>
      <c r="L656" s="52"/>
      <c r="M656" s="44"/>
      <c r="N656" s="44"/>
      <c r="O656" s="44"/>
      <c r="P656" s="44"/>
    </row>
    <row r="657" spans="2:16" s="5" customFormat="1" x14ac:dyDescent="0.2">
      <c r="B657" s="3"/>
      <c r="C657" s="3"/>
      <c r="D657" s="3"/>
      <c r="E657" s="116"/>
      <c r="F657" s="52"/>
      <c r="G657" s="116"/>
      <c r="H657" s="116"/>
      <c r="I657" s="116"/>
      <c r="J657" s="116"/>
      <c r="K657" s="116"/>
      <c r="L657" s="52"/>
      <c r="M657" s="44"/>
      <c r="N657" s="44"/>
      <c r="O657" s="44"/>
      <c r="P657" s="44"/>
    </row>
    <row r="658" spans="2:16" s="5" customFormat="1" x14ac:dyDescent="0.2">
      <c r="B658" s="3"/>
      <c r="C658" s="3"/>
      <c r="D658" s="3"/>
      <c r="E658" s="116"/>
      <c r="F658" s="52"/>
      <c r="G658" s="116"/>
      <c r="H658" s="116"/>
      <c r="I658" s="116"/>
      <c r="J658" s="116"/>
      <c r="K658" s="116"/>
      <c r="L658" s="52"/>
      <c r="M658" s="44"/>
      <c r="N658" s="44"/>
      <c r="O658" s="44"/>
      <c r="P658" s="44"/>
    </row>
    <row r="659" spans="2:16" s="5" customFormat="1" x14ac:dyDescent="0.2">
      <c r="B659" s="3"/>
      <c r="C659" s="3"/>
      <c r="D659" s="3"/>
      <c r="E659" s="116"/>
      <c r="F659" s="52"/>
      <c r="G659" s="116"/>
      <c r="H659" s="116"/>
      <c r="I659" s="116"/>
      <c r="J659" s="116"/>
      <c r="K659" s="116"/>
      <c r="L659" s="52"/>
      <c r="M659" s="44"/>
      <c r="N659" s="44"/>
      <c r="O659" s="44"/>
      <c r="P659" s="44"/>
    </row>
    <row r="660" spans="2:16" s="5" customFormat="1" x14ac:dyDescent="0.2">
      <c r="B660" s="3"/>
      <c r="C660" s="3"/>
      <c r="D660" s="3"/>
      <c r="E660" s="116"/>
      <c r="F660" s="52"/>
      <c r="G660" s="116"/>
      <c r="H660" s="116"/>
      <c r="I660" s="116"/>
      <c r="J660" s="116"/>
      <c r="K660" s="116"/>
      <c r="L660" s="52"/>
      <c r="M660" s="44"/>
      <c r="N660" s="44"/>
      <c r="O660" s="44"/>
      <c r="P660" s="44"/>
    </row>
    <row r="661" spans="2:16" s="5" customFormat="1" x14ac:dyDescent="0.2">
      <c r="B661" s="3"/>
      <c r="C661" s="3"/>
      <c r="D661" s="3"/>
      <c r="E661" s="116"/>
      <c r="F661" s="52"/>
      <c r="G661" s="116"/>
      <c r="H661" s="116"/>
      <c r="I661" s="116"/>
      <c r="J661" s="116"/>
      <c r="K661" s="116"/>
      <c r="L661" s="52"/>
      <c r="M661" s="44"/>
      <c r="N661" s="44"/>
      <c r="O661" s="44"/>
      <c r="P661" s="44"/>
    </row>
    <row r="662" spans="2:16" s="5" customFormat="1" x14ac:dyDescent="0.2">
      <c r="B662" s="3"/>
      <c r="C662" s="3"/>
      <c r="D662" s="3"/>
      <c r="E662" s="116"/>
      <c r="F662" s="52"/>
      <c r="G662" s="116"/>
      <c r="H662" s="116"/>
      <c r="I662" s="116"/>
      <c r="J662" s="116"/>
      <c r="K662" s="116"/>
      <c r="L662" s="52"/>
      <c r="M662" s="44"/>
      <c r="N662" s="44"/>
      <c r="O662" s="44"/>
      <c r="P662" s="44"/>
    </row>
    <row r="663" spans="2:16" s="5" customFormat="1" x14ac:dyDescent="0.2">
      <c r="B663" s="3"/>
      <c r="C663" s="3"/>
      <c r="D663" s="3"/>
      <c r="E663" s="116"/>
      <c r="F663" s="52"/>
      <c r="G663" s="116"/>
      <c r="H663" s="116"/>
      <c r="I663" s="116"/>
      <c r="J663" s="116"/>
      <c r="K663" s="116"/>
      <c r="L663" s="52"/>
      <c r="M663" s="44"/>
      <c r="N663" s="44"/>
      <c r="O663" s="44"/>
      <c r="P663" s="44"/>
    </row>
    <row r="664" spans="2:16" s="5" customFormat="1" x14ac:dyDescent="0.2">
      <c r="B664" s="3"/>
      <c r="C664" s="3"/>
      <c r="D664" s="3"/>
      <c r="E664" s="116"/>
      <c r="F664" s="52"/>
      <c r="G664" s="116"/>
      <c r="H664" s="116"/>
      <c r="I664" s="116"/>
      <c r="J664" s="116"/>
      <c r="K664" s="116"/>
      <c r="L664" s="52"/>
      <c r="M664" s="44"/>
      <c r="N664" s="44"/>
      <c r="O664" s="44"/>
      <c r="P664" s="44"/>
    </row>
    <row r="665" spans="2:16" s="5" customFormat="1" x14ac:dyDescent="0.2">
      <c r="B665" s="3"/>
      <c r="C665" s="3"/>
      <c r="D665" s="3"/>
      <c r="E665" s="116"/>
      <c r="F665" s="52"/>
      <c r="G665" s="116"/>
      <c r="H665" s="116"/>
      <c r="I665" s="116"/>
      <c r="J665" s="116"/>
      <c r="K665" s="116"/>
      <c r="L665" s="52"/>
      <c r="M665" s="44"/>
      <c r="N665" s="44"/>
      <c r="O665" s="44"/>
      <c r="P665" s="44"/>
    </row>
    <row r="666" spans="2:16" s="5" customFormat="1" x14ac:dyDescent="0.2">
      <c r="B666" s="3"/>
      <c r="C666" s="3"/>
      <c r="D666" s="3"/>
      <c r="E666" s="116"/>
      <c r="F666" s="52"/>
      <c r="G666" s="116"/>
      <c r="H666" s="116"/>
      <c r="I666" s="116"/>
      <c r="J666" s="116"/>
      <c r="K666" s="116"/>
      <c r="L666" s="52"/>
      <c r="M666" s="44"/>
      <c r="N666" s="44"/>
      <c r="O666" s="44"/>
      <c r="P666" s="44"/>
    </row>
    <row r="667" spans="2:16" s="5" customFormat="1" x14ac:dyDescent="0.2">
      <c r="B667" s="3"/>
      <c r="C667" s="3"/>
      <c r="D667" s="3"/>
      <c r="E667" s="116"/>
      <c r="F667" s="52"/>
      <c r="G667" s="116"/>
      <c r="H667" s="116"/>
      <c r="I667" s="116"/>
      <c r="J667" s="116"/>
      <c r="K667" s="116"/>
      <c r="L667" s="52"/>
      <c r="M667" s="44"/>
      <c r="N667" s="44"/>
      <c r="O667" s="44"/>
      <c r="P667" s="44"/>
    </row>
    <row r="668" spans="2:16" s="5" customFormat="1" x14ac:dyDescent="0.2">
      <c r="B668" s="3"/>
      <c r="C668" s="3"/>
      <c r="D668" s="3"/>
      <c r="E668" s="116"/>
      <c r="F668" s="52"/>
      <c r="G668" s="116"/>
      <c r="H668" s="116"/>
      <c r="I668" s="116"/>
      <c r="J668" s="116"/>
      <c r="K668" s="116"/>
      <c r="L668" s="52"/>
      <c r="M668" s="44"/>
      <c r="N668" s="44"/>
      <c r="O668" s="44"/>
      <c r="P668" s="44"/>
    </row>
    <row r="669" spans="2:16" s="5" customFormat="1" x14ac:dyDescent="0.2">
      <c r="B669" s="3"/>
      <c r="C669" s="3"/>
      <c r="D669" s="3"/>
      <c r="E669" s="116"/>
      <c r="F669" s="52"/>
      <c r="G669" s="116"/>
      <c r="H669" s="116"/>
      <c r="I669" s="116"/>
      <c r="J669" s="116"/>
      <c r="K669" s="116"/>
      <c r="L669" s="52"/>
      <c r="M669" s="44"/>
      <c r="N669" s="44"/>
      <c r="O669" s="44"/>
      <c r="P669" s="44"/>
    </row>
    <row r="670" spans="2:16" s="5" customFormat="1" x14ac:dyDescent="0.2">
      <c r="B670" s="3"/>
      <c r="C670" s="3"/>
      <c r="D670" s="3"/>
      <c r="E670" s="116"/>
      <c r="F670" s="52"/>
      <c r="G670" s="116"/>
      <c r="H670" s="116"/>
      <c r="I670" s="116"/>
      <c r="J670" s="116"/>
      <c r="K670" s="116"/>
      <c r="L670" s="52"/>
      <c r="M670" s="44"/>
      <c r="N670" s="44"/>
      <c r="O670" s="44"/>
      <c r="P670" s="44"/>
    </row>
    <row r="671" spans="2:16" s="5" customFormat="1" x14ac:dyDescent="0.2">
      <c r="B671" s="3"/>
      <c r="C671" s="3"/>
      <c r="D671" s="3"/>
      <c r="E671" s="116"/>
      <c r="F671" s="52"/>
      <c r="G671" s="116"/>
      <c r="H671" s="116"/>
      <c r="I671" s="116"/>
      <c r="J671" s="116"/>
      <c r="K671" s="116"/>
      <c r="L671" s="52"/>
      <c r="M671" s="44"/>
      <c r="N671" s="44"/>
      <c r="O671" s="44"/>
      <c r="P671" s="44"/>
    </row>
    <row r="672" spans="2:16" s="5" customFormat="1" x14ac:dyDescent="0.2">
      <c r="B672" s="3"/>
      <c r="C672" s="3"/>
      <c r="D672" s="3"/>
      <c r="E672" s="116"/>
      <c r="F672" s="52"/>
      <c r="G672" s="116"/>
      <c r="H672" s="116"/>
      <c r="I672" s="116"/>
      <c r="J672" s="116"/>
      <c r="K672" s="116"/>
      <c r="L672" s="52"/>
      <c r="M672" s="44"/>
      <c r="N672" s="44"/>
      <c r="O672" s="44"/>
      <c r="P672" s="44"/>
    </row>
    <row r="673" spans="2:16" s="5" customFormat="1" x14ac:dyDescent="0.2">
      <c r="B673" s="3"/>
      <c r="C673" s="3"/>
      <c r="D673" s="3"/>
      <c r="E673" s="116"/>
      <c r="F673" s="52"/>
      <c r="G673" s="116"/>
      <c r="H673" s="116"/>
      <c r="I673" s="116"/>
      <c r="J673" s="116"/>
      <c r="K673" s="116"/>
      <c r="L673" s="52"/>
      <c r="M673" s="44"/>
      <c r="N673" s="44"/>
      <c r="O673" s="44"/>
      <c r="P673" s="44"/>
    </row>
    <row r="674" spans="2:16" s="5" customFormat="1" x14ac:dyDescent="0.2">
      <c r="B674" s="3"/>
      <c r="C674" s="3"/>
      <c r="D674" s="3"/>
      <c r="E674" s="116"/>
      <c r="F674" s="52"/>
      <c r="G674" s="116"/>
      <c r="H674" s="116"/>
      <c r="I674" s="116"/>
      <c r="J674" s="116"/>
      <c r="K674" s="116"/>
      <c r="L674" s="52"/>
      <c r="M674" s="44"/>
      <c r="N674" s="44"/>
      <c r="O674" s="44"/>
      <c r="P674" s="44"/>
    </row>
    <row r="675" spans="2:16" s="5" customFormat="1" x14ac:dyDescent="0.2">
      <c r="B675" s="3"/>
      <c r="C675" s="3"/>
      <c r="D675" s="3"/>
      <c r="E675" s="116"/>
      <c r="F675" s="52"/>
      <c r="G675" s="116"/>
      <c r="H675" s="116"/>
      <c r="I675" s="116"/>
      <c r="J675" s="116"/>
      <c r="K675" s="116"/>
      <c r="L675" s="52"/>
      <c r="M675" s="44"/>
      <c r="N675" s="44"/>
      <c r="O675" s="44"/>
      <c r="P675" s="44"/>
    </row>
    <row r="676" spans="2:16" s="5" customFormat="1" x14ac:dyDescent="0.2">
      <c r="B676" s="3"/>
      <c r="C676" s="3"/>
      <c r="D676" s="3"/>
      <c r="E676" s="116"/>
      <c r="F676" s="52"/>
      <c r="G676" s="116"/>
      <c r="H676" s="116"/>
      <c r="I676" s="116"/>
      <c r="J676" s="116"/>
      <c r="K676" s="116"/>
      <c r="L676" s="52"/>
      <c r="M676" s="44"/>
      <c r="N676" s="44"/>
      <c r="O676" s="44"/>
      <c r="P676" s="44"/>
    </row>
    <row r="677" spans="2:16" s="5" customFormat="1" x14ac:dyDescent="0.2">
      <c r="B677" s="3"/>
      <c r="C677" s="3"/>
      <c r="D677" s="3"/>
      <c r="E677" s="116"/>
      <c r="F677" s="52"/>
      <c r="G677" s="116"/>
      <c r="H677" s="116"/>
      <c r="I677" s="116"/>
      <c r="J677" s="116"/>
      <c r="K677" s="116"/>
      <c r="L677" s="52"/>
      <c r="M677" s="44"/>
      <c r="N677" s="44"/>
      <c r="O677" s="44"/>
      <c r="P677" s="44"/>
    </row>
    <row r="678" spans="2:16" s="5" customFormat="1" x14ac:dyDescent="0.2">
      <c r="B678" s="3"/>
      <c r="C678" s="3"/>
      <c r="D678" s="3"/>
      <c r="E678" s="116"/>
      <c r="F678" s="52"/>
      <c r="G678" s="116"/>
      <c r="H678" s="116"/>
      <c r="I678" s="116"/>
      <c r="J678" s="116"/>
      <c r="K678" s="116"/>
      <c r="L678" s="52"/>
      <c r="M678" s="44"/>
      <c r="N678" s="44"/>
      <c r="O678" s="44"/>
      <c r="P678" s="44"/>
    </row>
    <row r="679" spans="2:16" s="5" customFormat="1" x14ac:dyDescent="0.2">
      <c r="B679" s="3"/>
      <c r="C679" s="3"/>
      <c r="D679" s="3"/>
      <c r="E679" s="116"/>
      <c r="F679" s="52"/>
      <c r="G679" s="116"/>
      <c r="H679" s="116"/>
      <c r="I679" s="116"/>
      <c r="J679" s="116"/>
      <c r="K679" s="116"/>
      <c r="L679" s="52"/>
      <c r="M679" s="44"/>
      <c r="N679" s="44"/>
      <c r="O679" s="44"/>
      <c r="P679" s="44"/>
    </row>
    <row r="680" spans="2:16" s="5" customFormat="1" x14ac:dyDescent="0.2">
      <c r="B680" s="3"/>
      <c r="C680" s="3"/>
      <c r="D680" s="3"/>
      <c r="E680" s="116"/>
      <c r="F680" s="52"/>
      <c r="G680" s="116"/>
      <c r="H680" s="116"/>
      <c r="I680" s="116"/>
      <c r="J680" s="116"/>
      <c r="K680" s="116"/>
      <c r="L680" s="52"/>
      <c r="M680" s="44"/>
      <c r="N680" s="44"/>
      <c r="O680" s="44"/>
      <c r="P680" s="44"/>
    </row>
    <row r="681" spans="2:16" s="5" customFormat="1" x14ac:dyDescent="0.2">
      <c r="B681" s="3"/>
      <c r="C681" s="3"/>
      <c r="D681" s="3"/>
      <c r="E681" s="116"/>
      <c r="F681" s="52"/>
      <c r="G681" s="116"/>
      <c r="H681" s="116"/>
      <c r="I681" s="116"/>
      <c r="J681" s="116"/>
      <c r="K681" s="116"/>
      <c r="L681" s="52"/>
      <c r="M681" s="44"/>
      <c r="N681" s="44"/>
      <c r="O681" s="44"/>
      <c r="P681" s="44"/>
    </row>
    <row r="682" spans="2:16" s="5" customFormat="1" x14ac:dyDescent="0.2">
      <c r="B682" s="3"/>
      <c r="C682" s="3"/>
      <c r="D682" s="3"/>
      <c r="E682" s="116"/>
      <c r="F682" s="52"/>
      <c r="G682" s="116"/>
      <c r="H682" s="116"/>
      <c r="I682" s="116"/>
      <c r="J682" s="116"/>
      <c r="K682" s="116"/>
      <c r="L682" s="52"/>
      <c r="M682" s="44"/>
      <c r="N682" s="44"/>
      <c r="O682" s="44"/>
      <c r="P682" s="44"/>
    </row>
    <row r="683" spans="2:16" s="5" customFormat="1" x14ac:dyDescent="0.2">
      <c r="B683" s="3"/>
      <c r="C683" s="3"/>
      <c r="D683" s="3"/>
      <c r="E683" s="116"/>
      <c r="F683" s="52"/>
      <c r="G683" s="116"/>
      <c r="H683" s="116"/>
      <c r="I683" s="116"/>
      <c r="J683" s="116"/>
      <c r="K683" s="116"/>
      <c r="L683" s="52"/>
      <c r="M683" s="44"/>
      <c r="N683" s="44"/>
      <c r="O683" s="44"/>
      <c r="P683" s="44"/>
    </row>
    <row r="684" spans="2:16" s="5" customFormat="1" x14ac:dyDescent="0.2">
      <c r="B684" s="3"/>
      <c r="C684" s="3"/>
      <c r="D684" s="3"/>
      <c r="E684" s="116"/>
      <c r="F684" s="52"/>
      <c r="G684" s="116"/>
      <c r="H684" s="116"/>
      <c r="I684" s="116"/>
      <c r="J684" s="116"/>
      <c r="K684" s="116"/>
      <c r="L684" s="52"/>
      <c r="M684" s="44"/>
      <c r="N684" s="44"/>
      <c r="O684" s="44"/>
      <c r="P684" s="44"/>
    </row>
    <row r="685" spans="2:16" s="5" customFormat="1" x14ac:dyDescent="0.2">
      <c r="B685" s="3"/>
      <c r="C685" s="3"/>
      <c r="D685" s="3"/>
      <c r="E685" s="116"/>
      <c r="F685" s="52"/>
      <c r="G685" s="116"/>
      <c r="H685" s="116"/>
      <c r="I685" s="116"/>
      <c r="J685" s="116"/>
      <c r="K685" s="116"/>
      <c r="L685" s="52"/>
      <c r="M685" s="44"/>
      <c r="N685" s="44"/>
      <c r="O685" s="44"/>
      <c r="P685" s="44"/>
    </row>
    <row r="686" spans="2:16" s="5" customFormat="1" x14ac:dyDescent="0.2">
      <c r="B686" s="3"/>
      <c r="C686" s="3"/>
      <c r="D686" s="3"/>
      <c r="E686" s="116"/>
      <c r="F686" s="52"/>
      <c r="G686" s="116"/>
      <c r="H686" s="116"/>
      <c r="I686" s="116"/>
      <c r="J686" s="116"/>
      <c r="K686" s="116"/>
      <c r="L686" s="52"/>
      <c r="M686" s="44"/>
      <c r="N686" s="44"/>
      <c r="O686" s="44"/>
      <c r="P686" s="44"/>
    </row>
    <row r="687" spans="2:16" s="5" customFormat="1" x14ac:dyDescent="0.2">
      <c r="B687" s="3"/>
      <c r="C687" s="3"/>
      <c r="D687" s="3"/>
      <c r="E687" s="116"/>
      <c r="F687" s="52"/>
      <c r="G687" s="116"/>
      <c r="H687" s="116"/>
      <c r="I687" s="116"/>
      <c r="J687" s="116"/>
      <c r="K687" s="116"/>
      <c r="L687" s="52"/>
      <c r="M687" s="44"/>
      <c r="N687" s="44"/>
      <c r="O687" s="44"/>
      <c r="P687" s="44"/>
    </row>
    <row r="688" spans="2:16" s="5" customFormat="1" x14ac:dyDescent="0.2">
      <c r="B688" s="3"/>
      <c r="C688" s="3"/>
      <c r="D688" s="3"/>
      <c r="E688" s="116"/>
      <c r="F688" s="52"/>
      <c r="G688" s="116"/>
      <c r="H688" s="116"/>
      <c r="I688" s="116"/>
      <c r="J688" s="116"/>
      <c r="K688" s="116"/>
      <c r="L688" s="52"/>
      <c r="M688" s="44"/>
      <c r="N688" s="44"/>
      <c r="O688" s="44"/>
      <c r="P688" s="44"/>
    </row>
    <row r="689" spans="2:16" s="5" customFormat="1" x14ac:dyDescent="0.2">
      <c r="B689" s="3"/>
      <c r="C689" s="3"/>
      <c r="D689" s="3"/>
      <c r="E689" s="116"/>
      <c r="F689" s="52"/>
      <c r="G689" s="116"/>
      <c r="H689" s="116"/>
      <c r="I689" s="116"/>
      <c r="J689" s="116"/>
      <c r="K689" s="116"/>
      <c r="L689" s="52"/>
      <c r="M689" s="44"/>
      <c r="N689" s="44"/>
      <c r="O689" s="44"/>
      <c r="P689" s="44"/>
    </row>
    <row r="690" spans="2:16" s="5" customFormat="1" x14ac:dyDescent="0.2">
      <c r="B690" s="3"/>
      <c r="C690" s="3"/>
      <c r="D690" s="3"/>
      <c r="E690" s="116"/>
      <c r="F690" s="52"/>
      <c r="G690" s="116"/>
      <c r="H690" s="116"/>
      <c r="I690" s="116"/>
      <c r="J690" s="116"/>
      <c r="K690" s="116"/>
      <c r="L690" s="52"/>
      <c r="M690" s="44"/>
      <c r="N690" s="44"/>
      <c r="O690" s="44"/>
      <c r="P690" s="44"/>
    </row>
    <row r="691" spans="2:16" s="5" customFormat="1" x14ac:dyDescent="0.2">
      <c r="B691" s="3"/>
      <c r="C691" s="3"/>
      <c r="D691" s="3"/>
      <c r="E691" s="116"/>
      <c r="F691" s="52"/>
      <c r="G691" s="116"/>
      <c r="H691" s="116"/>
      <c r="I691" s="116"/>
      <c r="J691" s="116"/>
      <c r="K691" s="116"/>
      <c r="L691" s="52"/>
      <c r="M691" s="44"/>
      <c r="N691" s="44"/>
      <c r="O691" s="44"/>
      <c r="P691" s="44"/>
    </row>
    <row r="692" spans="2:16" s="5" customFormat="1" x14ac:dyDescent="0.2">
      <c r="B692" s="3"/>
      <c r="C692" s="3"/>
      <c r="D692" s="3"/>
      <c r="E692" s="116"/>
      <c r="F692" s="52"/>
      <c r="G692" s="116"/>
      <c r="H692" s="116"/>
      <c r="I692" s="116"/>
      <c r="J692" s="116"/>
      <c r="K692" s="116"/>
      <c r="L692" s="52"/>
      <c r="M692" s="44"/>
      <c r="N692" s="44"/>
      <c r="O692" s="44"/>
      <c r="P692" s="44"/>
    </row>
    <row r="693" spans="2:16" s="5" customFormat="1" x14ac:dyDescent="0.2">
      <c r="B693" s="3"/>
      <c r="C693" s="3"/>
      <c r="D693" s="3"/>
      <c r="E693" s="116"/>
      <c r="F693" s="52"/>
      <c r="G693" s="116"/>
      <c r="H693" s="116"/>
      <c r="I693" s="116"/>
      <c r="J693" s="116"/>
      <c r="K693" s="116"/>
      <c r="L693" s="52"/>
      <c r="M693" s="44"/>
      <c r="N693" s="44"/>
      <c r="O693" s="44"/>
      <c r="P693" s="44"/>
    </row>
    <row r="694" spans="2:16" s="5" customFormat="1" x14ac:dyDescent="0.2">
      <c r="B694" s="3"/>
      <c r="C694" s="3"/>
      <c r="D694" s="3"/>
      <c r="E694" s="116"/>
      <c r="F694" s="52"/>
      <c r="G694" s="116"/>
      <c r="H694" s="116"/>
      <c r="I694" s="116"/>
      <c r="J694" s="116"/>
      <c r="K694" s="116"/>
      <c r="L694" s="52"/>
      <c r="M694" s="44"/>
      <c r="N694" s="44"/>
      <c r="O694" s="44"/>
      <c r="P694" s="44"/>
    </row>
    <row r="695" spans="2:16" s="5" customFormat="1" x14ac:dyDescent="0.2">
      <c r="B695" s="3"/>
      <c r="C695" s="3"/>
      <c r="D695" s="3"/>
      <c r="E695" s="116"/>
      <c r="F695" s="52"/>
      <c r="G695" s="116"/>
      <c r="H695" s="116"/>
      <c r="I695" s="116"/>
      <c r="J695" s="116"/>
      <c r="K695" s="116"/>
      <c r="L695" s="52"/>
      <c r="M695" s="44"/>
      <c r="N695" s="44"/>
      <c r="O695" s="44"/>
      <c r="P695" s="44"/>
    </row>
    <row r="696" spans="2:16" s="5" customFormat="1" x14ac:dyDescent="0.2">
      <c r="B696" s="3"/>
      <c r="C696" s="3"/>
      <c r="D696" s="3"/>
      <c r="E696" s="116"/>
      <c r="F696" s="52"/>
      <c r="G696" s="116"/>
      <c r="H696" s="116"/>
      <c r="I696" s="116"/>
      <c r="J696" s="116"/>
      <c r="K696" s="116"/>
      <c r="L696" s="52"/>
      <c r="M696" s="44"/>
      <c r="N696" s="44"/>
      <c r="O696" s="44"/>
      <c r="P696" s="44"/>
    </row>
    <row r="697" spans="2:16" s="5" customFormat="1" x14ac:dyDescent="0.2">
      <c r="B697" s="3"/>
      <c r="C697" s="3"/>
      <c r="D697" s="3"/>
      <c r="E697" s="116"/>
      <c r="F697" s="52"/>
      <c r="G697" s="116"/>
      <c r="H697" s="116"/>
      <c r="I697" s="116"/>
      <c r="J697" s="116"/>
      <c r="K697" s="116"/>
      <c r="L697" s="52"/>
      <c r="M697" s="44"/>
      <c r="N697" s="44"/>
      <c r="O697" s="44"/>
      <c r="P697" s="44"/>
    </row>
    <row r="698" spans="2:16" s="5" customFormat="1" x14ac:dyDescent="0.2">
      <c r="B698" s="3"/>
      <c r="C698" s="3"/>
      <c r="D698" s="3"/>
      <c r="E698" s="116"/>
      <c r="F698" s="52"/>
      <c r="G698" s="116"/>
      <c r="H698" s="116"/>
      <c r="I698" s="116"/>
      <c r="J698" s="116"/>
      <c r="K698" s="116"/>
      <c r="L698" s="52"/>
      <c r="M698" s="44"/>
      <c r="N698" s="44"/>
      <c r="O698" s="44"/>
      <c r="P698" s="44"/>
    </row>
    <row r="699" spans="2:16" s="5" customFormat="1" x14ac:dyDescent="0.2">
      <c r="B699" s="3"/>
      <c r="C699" s="3"/>
      <c r="D699" s="3"/>
      <c r="E699" s="116"/>
      <c r="F699" s="52"/>
      <c r="G699" s="116"/>
      <c r="H699" s="116"/>
      <c r="I699" s="116"/>
      <c r="J699" s="116"/>
      <c r="K699" s="116"/>
      <c r="L699" s="52"/>
      <c r="M699" s="44"/>
      <c r="N699" s="44"/>
      <c r="O699" s="44"/>
      <c r="P699" s="44"/>
    </row>
    <row r="700" spans="2:16" s="5" customFormat="1" x14ac:dyDescent="0.2">
      <c r="B700" s="3"/>
      <c r="C700" s="3"/>
      <c r="D700" s="3"/>
      <c r="E700" s="116"/>
      <c r="F700" s="52"/>
      <c r="G700" s="116"/>
      <c r="H700" s="116"/>
      <c r="I700" s="116"/>
      <c r="J700" s="116"/>
      <c r="K700" s="116"/>
      <c r="L700" s="52"/>
      <c r="M700" s="44"/>
      <c r="N700" s="44"/>
      <c r="O700" s="44"/>
      <c r="P700" s="44"/>
    </row>
    <row r="701" spans="2:16" s="5" customFormat="1" x14ac:dyDescent="0.2">
      <c r="B701" s="3"/>
      <c r="C701" s="3"/>
      <c r="D701" s="3"/>
      <c r="E701" s="116"/>
      <c r="F701" s="52"/>
      <c r="G701" s="116"/>
      <c r="H701" s="116"/>
      <c r="I701" s="116"/>
      <c r="J701" s="116"/>
      <c r="K701" s="116"/>
      <c r="L701" s="52"/>
      <c r="M701" s="44"/>
      <c r="N701" s="44"/>
      <c r="O701" s="44"/>
      <c r="P701" s="44"/>
    </row>
    <row r="702" spans="2:16" s="5" customFormat="1" x14ac:dyDescent="0.2">
      <c r="B702" s="3"/>
      <c r="C702" s="3"/>
      <c r="D702" s="3"/>
      <c r="E702" s="116"/>
      <c r="F702" s="52"/>
      <c r="G702" s="116"/>
      <c r="H702" s="116"/>
      <c r="I702" s="116"/>
      <c r="J702" s="116"/>
      <c r="K702" s="116"/>
      <c r="L702" s="52"/>
      <c r="M702" s="44"/>
      <c r="N702" s="44"/>
      <c r="O702" s="44"/>
      <c r="P702" s="44"/>
    </row>
    <row r="703" spans="2:16" s="5" customFormat="1" x14ac:dyDescent="0.2">
      <c r="B703" s="3"/>
      <c r="C703" s="3"/>
      <c r="D703" s="3"/>
      <c r="E703" s="116"/>
      <c r="F703" s="52"/>
      <c r="G703" s="116"/>
      <c r="H703" s="116"/>
      <c r="I703" s="116"/>
      <c r="J703" s="116"/>
      <c r="K703" s="116"/>
      <c r="L703" s="52"/>
      <c r="M703" s="44"/>
      <c r="N703" s="44"/>
      <c r="O703" s="44"/>
      <c r="P703" s="44"/>
    </row>
    <row r="704" spans="2:16" s="5" customFormat="1" x14ac:dyDescent="0.2">
      <c r="B704" s="3"/>
      <c r="C704" s="3"/>
      <c r="D704" s="3"/>
      <c r="E704" s="116"/>
      <c r="F704" s="52"/>
      <c r="G704" s="116"/>
      <c r="H704" s="116"/>
      <c r="I704" s="116"/>
      <c r="J704" s="116"/>
      <c r="K704" s="116"/>
      <c r="L704" s="52"/>
      <c r="M704" s="44"/>
      <c r="N704" s="44"/>
      <c r="O704" s="44"/>
      <c r="P704" s="44"/>
    </row>
    <row r="705" spans="2:16" s="5" customFormat="1" x14ac:dyDescent="0.2">
      <c r="B705" s="3"/>
      <c r="C705" s="3"/>
      <c r="D705" s="3"/>
      <c r="E705" s="116"/>
      <c r="F705" s="52"/>
      <c r="G705" s="116"/>
      <c r="H705" s="116"/>
      <c r="I705" s="116"/>
      <c r="J705" s="116"/>
      <c r="K705" s="116"/>
      <c r="L705" s="52"/>
      <c r="M705" s="44"/>
      <c r="N705" s="44"/>
      <c r="O705" s="44"/>
      <c r="P705" s="44"/>
    </row>
    <row r="706" spans="2:16" s="5" customFormat="1" x14ac:dyDescent="0.2">
      <c r="B706" s="3"/>
      <c r="C706" s="3"/>
      <c r="D706" s="3"/>
      <c r="E706" s="116"/>
      <c r="F706" s="52"/>
      <c r="G706" s="116"/>
      <c r="H706" s="116"/>
      <c r="I706" s="116"/>
      <c r="J706" s="116"/>
      <c r="K706" s="116"/>
      <c r="L706" s="52"/>
      <c r="M706" s="44"/>
      <c r="N706" s="44"/>
      <c r="O706" s="44"/>
      <c r="P706" s="44"/>
    </row>
    <row r="707" spans="2:16" s="5" customFormat="1" x14ac:dyDescent="0.2">
      <c r="B707" s="3"/>
      <c r="C707" s="3"/>
      <c r="D707" s="3"/>
      <c r="E707" s="116"/>
      <c r="F707" s="52"/>
      <c r="G707" s="116"/>
      <c r="H707" s="116"/>
      <c r="I707" s="116"/>
      <c r="J707" s="116"/>
      <c r="K707" s="116"/>
      <c r="L707" s="52"/>
      <c r="M707" s="44"/>
      <c r="N707" s="44"/>
      <c r="O707" s="44"/>
      <c r="P707" s="44"/>
    </row>
    <row r="708" spans="2:16" s="5" customFormat="1" x14ac:dyDescent="0.2">
      <c r="B708" s="3"/>
      <c r="C708" s="3"/>
      <c r="D708" s="3"/>
      <c r="E708" s="116"/>
      <c r="F708" s="52"/>
      <c r="G708" s="116"/>
      <c r="H708" s="116"/>
      <c r="I708" s="116"/>
      <c r="J708" s="116"/>
      <c r="K708" s="116"/>
      <c r="L708" s="52"/>
      <c r="M708" s="44"/>
      <c r="N708" s="44"/>
      <c r="O708" s="44"/>
      <c r="P708" s="44"/>
    </row>
    <row r="709" spans="2:16" s="5" customFormat="1" x14ac:dyDescent="0.2">
      <c r="B709" s="3"/>
      <c r="C709" s="3"/>
      <c r="D709" s="3"/>
      <c r="E709" s="116"/>
      <c r="F709" s="52"/>
      <c r="G709" s="116"/>
      <c r="H709" s="116"/>
      <c r="I709" s="116"/>
      <c r="J709" s="116"/>
      <c r="K709" s="116"/>
      <c r="L709" s="52"/>
      <c r="M709" s="44"/>
      <c r="N709" s="44"/>
      <c r="O709" s="44"/>
      <c r="P709" s="44"/>
    </row>
    <row r="710" spans="2:16" s="5" customFormat="1" x14ac:dyDescent="0.2">
      <c r="B710" s="3"/>
      <c r="C710" s="3"/>
      <c r="D710" s="3"/>
      <c r="E710" s="116"/>
      <c r="F710" s="52"/>
      <c r="G710" s="116"/>
      <c r="H710" s="116"/>
      <c r="I710" s="116"/>
      <c r="J710" s="116"/>
      <c r="K710" s="116"/>
      <c r="L710" s="52"/>
      <c r="M710" s="44"/>
      <c r="N710" s="44"/>
      <c r="O710" s="44"/>
      <c r="P710" s="44"/>
    </row>
    <row r="711" spans="2:16" s="5" customFormat="1" x14ac:dyDescent="0.2">
      <c r="B711" s="3"/>
      <c r="C711" s="3"/>
      <c r="D711" s="3"/>
      <c r="E711" s="116"/>
      <c r="F711" s="52"/>
      <c r="G711" s="116"/>
      <c r="H711" s="116"/>
      <c r="I711" s="116"/>
      <c r="J711" s="116"/>
      <c r="K711" s="116"/>
      <c r="L711" s="52"/>
      <c r="M711" s="44"/>
      <c r="N711" s="44"/>
      <c r="O711" s="44"/>
      <c r="P711" s="44"/>
    </row>
    <row r="712" spans="2:16" s="5" customFormat="1" x14ac:dyDescent="0.2">
      <c r="B712" s="3"/>
      <c r="C712" s="3"/>
      <c r="D712" s="3"/>
      <c r="E712" s="116"/>
      <c r="F712" s="52"/>
      <c r="G712" s="116"/>
      <c r="H712" s="116"/>
      <c r="I712" s="116"/>
      <c r="J712" s="116"/>
      <c r="K712" s="116"/>
      <c r="L712" s="52"/>
      <c r="M712" s="44"/>
      <c r="N712" s="44"/>
      <c r="O712" s="44"/>
      <c r="P712" s="44"/>
    </row>
    <row r="713" spans="2:16" s="5" customFormat="1" x14ac:dyDescent="0.2">
      <c r="B713" s="3"/>
      <c r="C713" s="3"/>
      <c r="D713" s="3"/>
      <c r="E713" s="116"/>
      <c r="F713" s="52"/>
      <c r="G713" s="116"/>
      <c r="H713" s="116"/>
      <c r="I713" s="116"/>
      <c r="J713" s="116"/>
      <c r="K713" s="116"/>
      <c r="L713" s="52"/>
      <c r="M713" s="44"/>
      <c r="N713" s="44"/>
      <c r="O713" s="44"/>
      <c r="P713" s="44"/>
    </row>
    <row r="714" spans="2:16" s="5" customFormat="1" x14ac:dyDescent="0.2">
      <c r="B714" s="3"/>
      <c r="C714" s="3"/>
      <c r="D714" s="3"/>
      <c r="E714" s="116"/>
      <c r="F714" s="52"/>
      <c r="G714" s="116"/>
      <c r="H714" s="116"/>
      <c r="I714" s="116"/>
      <c r="J714" s="116"/>
      <c r="K714" s="116"/>
      <c r="L714" s="52"/>
      <c r="M714" s="44"/>
      <c r="N714" s="44"/>
      <c r="O714" s="44"/>
      <c r="P714" s="44"/>
    </row>
    <row r="715" spans="2:16" s="5" customFormat="1" x14ac:dyDescent="0.2">
      <c r="B715" s="3"/>
      <c r="C715" s="3"/>
      <c r="D715" s="3"/>
      <c r="E715" s="116"/>
      <c r="F715" s="52"/>
      <c r="G715" s="116"/>
      <c r="H715" s="116"/>
      <c r="I715" s="116"/>
      <c r="J715" s="116"/>
      <c r="K715" s="116"/>
      <c r="L715" s="52"/>
      <c r="M715" s="44"/>
      <c r="N715" s="44"/>
      <c r="O715" s="44"/>
      <c r="P715" s="44"/>
    </row>
    <row r="716" spans="2:16" s="5" customFormat="1" x14ac:dyDescent="0.2">
      <c r="B716" s="3"/>
      <c r="C716" s="3"/>
      <c r="D716" s="3"/>
      <c r="E716" s="116"/>
      <c r="F716" s="52"/>
      <c r="G716" s="116"/>
      <c r="H716" s="116"/>
      <c r="I716" s="116"/>
      <c r="J716" s="116"/>
      <c r="K716" s="116"/>
      <c r="L716" s="52"/>
      <c r="M716" s="44"/>
      <c r="N716" s="44"/>
      <c r="O716" s="44"/>
      <c r="P716" s="44"/>
    </row>
    <row r="717" spans="2:16" s="5" customFormat="1" x14ac:dyDescent="0.2">
      <c r="B717" s="3"/>
      <c r="C717" s="3"/>
      <c r="D717" s="3"/>
      <c r="E717" s="116"/>
      <c r="F717" s="52"/>
      <c r="G717" s="116"/>
      <c r="H717" s="116"/>
      <c r="I717" s="116"/>
      <c r="J717" s="116"/>
      <c r="K717" s="116"/>
      <c r="L717" s="52"/>
      <c r="M717" s="44"/>
      <c r="N717" s="44"/>
      <c r="O717" s="44"/>
      <c r="P717" s="44"/>
    </row>
    <row r="718" spans="2:16" s="5" customFormat="1" x14ac:dyDescent="0.2">
      <c r="B718" s="3"/>
      <c r="C718" s="3"/>
      <c r="D718" s="3"/>
      <c r="E718" s="116"/>
      <c r="F718" s="52"/>
      <c r="G718" s="116"/>
      <c r="H718" s="116"/>
      <c r="I718" s="116"/>
      <c r="J718" s="116"/>
      <c r="K718" s="116"/>
      <c r="L718" s="52"/>
      <c r="M718" s="44"/>
      <c r="N718" s="44"/>
      <c r="O718" s="44"/>
      <c r="P718" s="44"/>
    </row>
    <row r="719" spans="2:16" s="5" customFormat="1" x14ac:dyDescent="0.2">
      <c r="B719" s="3"/>
      <c r="C719" s="3"/>
      <c r="D719" s="3"/>
      <c r="E719" s="116"/>
      <c r="F719" s="52"/>
      <c r="G719" s="116"/>
      <c r="H719" s="116"/>
      <c r="I719" s="116"/>
      <c r="J719" s="116"/>
      <c r="K719" s="116"/>
      <c r="L719" s="52"/>
      <c r="M719" s="44"/>
      <c r="N719" s="44"/>
      <c r="O719" s="44"/>
      <c r="P719" s="44"/>
    </row>
    <row r="720" spans="2:16" s="5" customFormat="1" x14ac:dyDescent="0.2">
      <c r="B720" s="3"/>
      <c r="C720" s="3"/>
      <c r="D720" s="3"/>
      <c r="E720" s="116"/>
      <c r="F720" s="52"/>
      <c r="G720" s="116"/>
      <c r="H720" s="116"/>
      <c r="I720" s="116"/>
      <c r="J720" s="116"/>
      <c r="K720" s="116"/>
      <c r="L720" s="52"/>
      <c r="M720" s="44"/>
      <c r="N720" s="44"/>
      <c r="O720" s="44"/>
      <c r="P720" s="44"/>
    </row>
    <row r="721" spans="2:16" s="5" customFormat="1" x14ac:dyDescent="0.2">
      <c r="B721" s="3"/>
      <c r="C721" s="3"/>
      <c r="D721" s="3"/>
      <c r="E721" s="116"/>
      <c r="F721" s="52"/>
      <c r="G721" s="116"/>
      <c r="H721" s="116"/>
      <c r="I721" s="116"/>
      <c r="J721" s="116"/>
      <c r="K721" s="116"/>
      <c r="L721" s="52"/>
      <c r="M721" s="44"/>
      <c r="N721" s="44"/>
      <c r="O721" s="44"/>
      <c r="P721" s="44"/>
    </row>
    <row r="722" spans="2:16" s="5" customFormat="1" x14ac:dyDescent="0.2">
      <c r="B722" s="3"/>
      <c r="C722" s="3"/>
      <c r="D722" s="3"/>
      <c r="E722" s="116"/>
      <c r="F722" s="52"/>
      <c r="G722" s="116"/>
      <c r="H722" s="116"/>
      <c r="I722" s="116"/>
      <c r="J722" s="116"/>
      <c r="K722" s="116"/>
      <c r="L722" s="52"/>
      <c r="M722" s="44"/>
      <c r="N722" s="44"/>
      <c r="O722" s="44"/>
      <c r="P722" s="44"/>
    </row>
    <row r="723" spans="2:16" s="5" customFormat="1" x14ac:dyDescent="0.2">
      <c r="B723" s="3"/>
      <c r="C723" s="3"/>
      <c r="D723" s="3"/>
      <c r="E723" s="116"/>
      <c r="F723" s="52"/>
      <c r="G723" s="116"/>
      <c r="H723" s="116"/>
      <c r="I723" s="116"/>
      <c r="J723" s="116"/>
      <c r="K723" s="116"/>
      <c r="L723" s="52"/>
      <c r="M723" s="44"/>
      <c r="N723" s="44"/>
      <c r="O723" s="44"/>
      <c r="P723" s="44"/>
    </row>
    <row r="724" spans="2:16" s="5" customFormat="1" x14ac:dyDescent="0.2">
      <c r="B724" s="3"/>
      <c r="C724" s="3"/>
      <c r="D724" s="3"/>
      <c r="E724" s="116"/>
      <c r="F724" s="52"/>
      <c r="G724" s="116"/>
      <c r="H724" s="116"/>
      <c r="I724" s="116"/>
      <c r="J724" s="116"/>
      <c r="K724" s="116"/>
      <c r="L724" s="52"/>
      <c r="M724" s="44"/>
      <c r="N724" s="44"/>
      <c r="O724" s="44"/>
      <c r="P724" s="44"/>
    </row>
    <row r="725" spans="2:16" s="5" customFormat="1" x14ac:dyDescent="0.2">
      <c r="B725" s="3"/>
      <c r="C725" s="3"/>
      <c r="D725" s="3"/>
      <c r="E725" s="116"/>
      <c r="F725" s="52"/>
      <c r="G725" s="116"/>
      <c r="H725" s="116"/>
      <c r="I725" s="116"/>
      <c r="J725" s="116"/>
      <c r="K725" s="116"/>
      <c r="L725" s="52"/>
      <c r="M725" s="44"/>
      <c r="N725" s="44"/>
      <c r="O725" s="44"/>
      <c r="P725" s="44"/>
    </row>
    <row r="726" spans="2:16" s="5" customFormat="1" x14ac:dyDescent="0.2">
      <c r="B726" s="3"/>
      <c r="C726" s="3"/>
      <c r="D726" s="3"/>
      <c r="E726" s="116"/>
      <c r="F726" s="52"/>
      <c r="G726" s="116"/>
      <c r="H726" s="116"/>
      <c r="I726" s="116"/>
      <c r="J726" s="116"/>
      <c r="K726" s="116"/>
      <c r="L726" s="52"/>
      <c r="M726" s="44"/>
      <c r="N726" s="44"/>
      <c r="O726" s="44"/>
      <c r="P726" s="44"/>
    </row>
    <row r="727" spans="2:16" s="5" customFormat="1" x14ac:dyDescent="0.2">
      <c r="B727" s="3"/>
      <c r="C727" s="3"/>
      <c r="D727" s="3"/>
      <c r="E727" s="116"/>
      <c r="F727" s="52"/>
      <c r="G727" s="116"/>
      <c r="H727" s="116"/>
      <c r="I727" s="116"/>
      <c r="J727" s="116"/>
      <c r="K727" s="116"/>
      <c r="L727" s="52"/>
      <c r="M727" s="44"/>
      <c r="N727" s="44"/>
      <c r="O727" s="44"/>
      <c r="P727" s="44"/>
    </row>
    <row r="728" spans="2:16" s="5" customFormat="1" x14ac:dyDescent="0.2">
      <c r="B728" s="3"/>
      <c r="C728" s="3"/>
      <c r="D728" s="3"/>
      <c r="E728" s="116"/>
      <c r="F728" s="52"/>
      <c r="G728" s="116"/>
      <c r="H728" s="116"/>
      <c r="I728" s="116"/>
      <c r="J728" s="116"/>
      <c r="K728" s="116"/>
      <c r="L728" s="52"/>
      <c r="M728" s="44"/>
      <c r="N728" s="44"/>
      <c r="O728" s="44"/>
      <c r="P728" s="44"/>
    </row>
    <row r="729" spans="2:16" s="5" customFormat="1" x14ac:dyDescent="0.2">
      <c r="B729" s="3"/>
      <c r="C729" s="3"/>
      <c r="D729" s="3"/>
      <c r="E729" s="116"/>
      <c r="F729" s="52"/>
      <c r="G729" s="116"/>
      <c r="H729" s="116"/>
      <c r="I729" s="116"/>
      <c r="J729" s="116"/>
      <c r="K729" s="116"/>
      <c r="L729" s="52"/>
      <c r="M729" s="44"/>
      <c r="N729" s="44"/>
      <c r="O729" s="44"/>
      <c r="P729" s="44"/>
    </row>
    <row r="730" spans="2:16" s="5" customFormat="1" x14ac:dyDescent="0.2">
      <c r="B730" s="3"/>
      <c r="C730" s="3"/>
      <c r="D730" s="3"/>
      <c r="E730" s="116"/>
      <c r="F730" s="52"/>
      <c r="G730" s="116"/>
      <c r="H730" s="116"/>
      <c r="I730" s="116"/>
      <c r="J730" s="116"/>
      <c r="K730" s="116"/>
      <c r="L730" s="52"/>
      <c r="M730" s="44"/>
      <c r="N730" s="44"/>
      <c r="O730" s="44"/>
      <c r="P730" s="44"/>
    </row>
    <row r="731" spans="2:16" s="5" customFormat="1" x14ac:dyDescent="0.2">
      <c r="B731" s="3"/>
      <c r="C731" s="3"/>
      <c r="D731" s="3"/>
      <c r="E731" s="116"/>
      <c r="F731" s="52"/>
      <c r="G731" s="116"/>
      <c r="H731" s="116"/>
      <c r="I731" s="116"/>
      <c r="J731" s="116"/>
      <c r="K731" s="116"/>
      <c r="L731" s="52"/>
      <c r="M731" s="44"/>
      <c r="N731" s="44"/>
      <c r="O731" s="44"/>
      <c r="P731" s="44"/>
    </row>
    <row r="732" spans="2:16" s="5" customFormat="1" x14ac:dyDescent="0.2">
      <c r="B732" s="3"/>
      <c r="C732" s="3"/>
      <c r="D732" s="3"/>
      <c r="E732" s="116"/>
      <c r="F732" s="52"/>
      <c r="G732" s="116"/>
      <c r="H732" s="116"/>
      <c r="I732" s="116"/>
      <c r="J732" s="116"/>
      <c r="K732" s="116"/>
      <c r="L732" s="52"/>
      <c r="M732" s="44"/>
      <c r="N732" s="44"/>
      <c r="O732" s="44"/>
      <c r="P732" s="44"/>
    </row>
    <row r="733" spans="2:16" s="5" customFormat="1" x14ac:dyDescent="0.2">
      <c r="B733" s="3"/>
      <c r="C733" s="3"/>
      <c r="D733" s="3"/>
      <c r="E733" s="116"/>
      <c r="F733" s="52"/>
      <c r="G733" s="116"/>
      <c r="H733" s="116"/>
      <c r="I733" s="116"/>
      <c r="J733" s="116"/>
      <c r="K733" s="116"/>
      <c r="L733" s="52"/>
      <c r="M733" s="44"/>
      <c r="N733" s="44"/>
      <c r="O733" s="44"/>
      <c r="P733" s="44"/>
    </row>
    <row r="734" spans="2:16" s="5" customFormat="1" x14ac:dyDescent="0.2">
      <c r="B734" s="3"/>
      <c r="C734" s="3"/>
      <c r="D734" s="3"/>
      <c r="E734" s="116"/>
      <c r="F734" s="52"/>
      <c r="G734" s="116"/>
      <c r="H734" s="116"/>
      <c r="I734" s="116"/>
      <c r="J734" s="116"/>
      <c r="K734" s="116"/>
      <c r="L734" s="52"/>
      <c r="M734" s="44"/>
      <c r="N734" s="44"/>
      <c r="O734" s="44"/>
      <c r="P734" s="44"/>
    </row>
    <row r="735" spans="2:16" s="5" customFormat="1" x14ac:dyDescent="0.2">
      <c r="B735" s="3"/>
      <c r="C735" s="3"/>
      <c r="D735" s="3"/>
      <c r="E735" s="116"/>
      <c r="F735" s="52"/>
      <c r="G735" s="116"/>
      <c r="H735" s="116"/>
      <c r="I735" s="116"/>
      <c r="J735" s="116"/>
      <c r="K735" s="116"/>
      <c r="L735" s="52"/>
      <c r="M735" s="44"/>
      <c r="N735" s="44"/>
      <c r="O735" s="44"/>
      <c r="P735" s="44"/>
    </row>
    <row r="736" spans="2:16" s="5" customFormat="1" x14ac:dyDescent="0.2">
      <c r="B736" s="3"/>
      <c r="C736" s="3"/>
      <c r="D736" s="3"/>
      <c r="E736" s="116"/>
      <c r="F736" s="52"/>
      <c r="G736" s="116"/>
      <c r="H736" s="116"/>
      <c r="I736" s="116"/>
      <c r="J736" s="116"/>
      <c r="K736" s="116"/>
      <c r="L736" s="52"/>
      <c r="M736" s="44"/>
      <c r="N736" s="44"/>
      <c r="O736" s="44"/>
      <c r="P736" s="44"/>
    </row>
    <row r="737" spans="2:16" s="5" customFormat="1" x14ac:dyDescent="0.2">
      <c r="B737" s="3"/>
      <c r="C737" s="3"/>
      <c r="D737" s="3"/>
      <c r="E737" s="116"/>
      <c r="F737" s="52"/>
      <c r="G737" s="116"/>
      <c r="H737" s="116"/>
      <c r="I737" s="116"/>
      <c r="J737" s="116"/>
      <c r="K737" s="116"/>
      <c r="L737" s="52"/>
      <c r="M737" s="44"/>
      <c r="N737" s="44"/>
      <c r="O737" s="44"/>
      <c r="P737" s="44"/>
    </row>
    <row r="738" spans="2:16" s="5" customFormat="1" x14ac:dyDescent="0.2">
      <c r="B738" s="3"/>
      <c r="C738" s="3"/>
      <c r="D738" s="3"/>
      <c r="E738" s="116"/>
      <c r="F738" s="52"/>
      <c r="G738" s="116"/>
      <c r="H738" s="116"/>
      <c r="I738" s="116"/>
      <c r="J738" s="116"/>
      <c r="K738" s="116"/>
      <c r="L738" s="52"/>
      <c r="M738" s="44"/>
      <c r="N738" s="44"/>
      <c r="O738" s="44"/>
      <c r="P738" s="44"/>
    </row>
    <row r="739" spans="2:16" s="5" customFormat="1" x14ac:dyDescent="0.2">
      <c r="B739" s="3"/>
      <c r="C739" s="3"/>
      <c r="D739" s="3"/>
      <c r="E739" s="116"/>
      <c r="F739" s="52"/>
      <c r="G739" s="116"/>
      <c r="H739" s="116"/>
      <c r="I739" s="116"/>
      <c r="J739" s="116"/>
      <c r="K739" s="116"/>
      <c r="L739" s="52"/>
      <c r="M739" s="44"/>
      <c r="N739" s="44"/>
      <c r="O739" s="44"/>
      <c r="P739" s="44"/>
    </row>
    <row r="740" spans="2:16" s="5" customFormat="1" x14ac:dyDescent="0.2">
      <c r="B740" s="3"/>
      <c r="C740" s="3"/>
      <c r="D740" s="3"/>
      <c r="E740" s="116"/>
      <c r="F740" s="52"/>
      <c r="G740" s="116"/>
      <c r="H740" s="116"/>
      <c r="I740" s="116"/>
      <c r="J740" s="116"/>
      <c r="K740" s="116"/>
      <c r="L740" s="52"/>
      <c r="M740" s="44"/>
      <c r="N740" s="44"/>
      <c r="O740" s="44"/>
      <c r="P740" s="44"/>
    </row>
    <row r="741" spans="2:16" s="5" customFormat="1" x14ac:dyDescent="0.2">
      <c r="B741" s="3"/>
      <c r="C741" s="3"/>
      <c r="D741" s="3"/>
      <c r="E741" s="116"/>
      <c r="F741" s="52"/>
      <c r="G741" s="116"/>
      <c r="H741" s="116"/>
      <c r="I741" s="116"/>
      <c r="J741" s="116"/>
      <c r="K741" s="116"/>
      <c r="L741" s="52"/>
      <c r="M741" s="44"/>
      <c r="N741" s="44"/>
      <c r="O741" s="44"/>
      <c r="P741" s="44"/>
    </row>
    <row r="742" spans="2:16" s="5" customFormat="1" x14ac:dyDescent="0.2">
      <c r="B742" s="3"/>
      <c r="C742" s="3"/>
      <c r="D742" s="3"/>
      <c r="E742" s="116"/>
      <c r="F742" s="52"/>
      <c r="G742" s="116"/>
      <c r="H742" s="116"/>
      <c r="I742" s="116"/>
      <c r="J742" s="116"/>
      <c r="K742" s="116"/>
      <c r="L742" s="52"/>
      <c r="M742" s="44"/>
      <c r="N742" s="44"/>
      <c r="O742" s="44"/>
      <c r="P742" s="44"/>
    </row>
    <row r="743" spans="2:16" s="5" customFormat="1" x14ac:dyDescent="0.2">
      <c r="B743" s="3"/>
      <c r="C743" s="3"/>
      <c r="D743" s="3"/>
      <c r="E743" s="116"/>
      <c r="F743" s="52"/>
      <c r="G743" s="116"/>
      <c r="H743" s="116"/>
      <c r="I743" s="116"/>
      <c r="J743" s="116"/>
      <c r="K743" s="116"/>
      <c r="L743" s="52"/>
      <c r="M743" s="44"/>
      <c r="N743" s="44"/>
      <c r="O743" s="44"/>
      <c r="P743" s="44"/>
    </row>
    <row r="744" spans="2:16" s="5" customFormat="1" x14ac:dyDescent="0.2">
      <c r="B744" s="3"/>
      <c r="C744" s="3"/>
      <c r="D744" s="3"/>
      <c r="E744" s="116"/>
      <c r="F744" s="52"/>
      <c r="G744" s="116"/>
      <c r="H744" s="116"/>
      <c r="I744" s="116"/>
      <c r="J744" s="116"/>
      <c r="K744" s="116"/>
      <c r="L744" s="52"/>
      <c r="M744" s="44"/>
      <c r="N744" s="44"/>
      <c r="O744" s="44"/>
      <c r="P744" s="44"/>
    </row>
    <row r="745" spans="2:16" s="5" customFormat="1" x14ac:dyDescent="0.2">
      <c r="B745" s="3"/>
      <c r="C745" s="3"/>
      <c r="D745" s="3"/>
      <c r="E745" s="116"/>
      <c r="F745" s="52"/>
      <c r="G745" s="116"/>
      <c r="H745" s="116"/>
      <c r="I745" s="116"/>
      <c r="J745" s="116"/>
      <c r="K745" s="116"/>
      <c r="L745" s="52"/>
      <c r="M745" s="44"/>
      <c r="N745" s="44"/>
      <c r="O745" s="44"/>
      <c r="P745" s="44"/>
    </row>
    <row r="746" spans="2:16" s="5" customFormat="1" x14ac:dyDescent="0.2">
      <c r="B746" s="3"/>
      <c r="C746" s="3"/>
      <c r="D746" s="3"/>
      <c r="E746" s="116"/>
      <c r="F746" s="52"/>
      <c r="G746" s="116"/>
      <c r="H746" s="116"/>
      <c r="I746" s="116"/>
      <c r="J746" s="116"/>
      <c r="K746" s="116"/>
      <c r="L746" s="52"/>
      <c r="M746" s="44"/>
      <c r="N746" s="44"/>
      <c r="O746" s="44"/>
      <c r="P746" s="44"/>
    </row>
    <row r="747" spans="2:16" s="5" customFormat="1" x14ac:dyDescent="0.2">
      <c r="B747" s="3"/>
      <c r="C747" s="3"/>
      <c r="D747" s="3"/>
      <c r="E747" s="116"/>
      <c r="F747" s="52"/>
      <c r="G747" s="116"/>
      <c r="H747" s="116"/>
      <c r="I747" s="116"/>
      <c r="J747" s="116"/>
      <c r="K747" s="116"/>
      <c r="L747" s="52"/>
      <c r="M747" s="44"/>
      <c r="N747" s="44"/>
      <c r="O747" s="44"/>
      <c r="P747" s="44"/>
    </row>
    <row r="748" spans="2:16" s="5" customFormat="1" x14ac:dyDescent="0.2">
      <c r="B748" s="3"/>
      <c r="C748" s="3"/>
      <c r="D748" s="3"/>
      <c r="E748" s="116"/>
      <c r="F748" s="52"/>
      <c r="G748" s="116"/>
      <c r="H748" s="116"/>
      <c r="I748" s="116"/>
      <c r="J748" s="116"/>
      <c r="K748" s="116"/>
      <c r="L748" s="52"/>
      <c r="M748" s="44"/>
      <c r="N748" s="44"/>
      <c r="O748" s="44"/>
      <c r="P748" s="44"/>
    </row>
    <row r="749" spans="2:16" s="5" customFormat="1" x14ac:dyDescent="0.2">
      <c r="B749" s="3"/>
      <c r="C749" s="3"/>
      <c r="D749" s="3"/>
      <c r="E749" s="116"/>
      <c r="F749" s="52"/>
      <c r="G749" s="116"/>
      <c r="H749" s="116"/>
      <c r="I749" s="116"/>
      <c r="J749" s="116"/>
      <c r="K749" s="116"/>
      <c r="L749" s="52"/>
      <c r="M749" s="44"/>
      <c r="N749" s="44"/>
      <c r="O749" s="44"/>
      <c r="P749" s="44"/>
    </row>
    <row r="750" spans="2:16" s="5" customFormat="1" x14ac:dyDescent="0.2">
      <c r="B750" s="3"/>
      <c r="C750" s="3"/>
      <c r="D750" s="3"/>
      <c r="E750" s="116"/>
      <c r="F750" s="52"/>
      <c r="G750" s="116"/>
      <c r="H750" s="116"/>
      <c r="I750" s="116"/>
      <c r="J750" s="116"/>
      <c r="K750" s="116"/>
      <c r="L750" s="52"/>
      <c r="M750" s="44"/>
      <c r="N750" s="44"/>
      <c r="O750" s="44"/>
      <c r="P750" s="44"/>
    </row>
    <row r="751" spans="2:16" s="5" customFormat="1" x14ac:dyDescent="0.2">
      <c r="B751" s="3"/>
      <c r="C751" s="3"/>
      <c r="D751" s="3"/>
      <c r="E751" s="116"/>
      <c r="F751" s="52"/>
      <c r="G751" s="116"/>
      <c r="H751" s="116"/>
      <c r="I751" s="116"/>
      <c r="J751" s="116"/>
      <c r="K751" s="116"/>
      <c r="L751" s="52"/>
      <c r="M751" s="44"/>
      <c r="N751" s="44"/>
      <c r="O751" s="44"/>
      <c r="P751" s="44"/>
    </row>
    <row r="752" spans="2:16" s="5" customFormat="1" x14ac:dyDescent="0.2">
      <c r="B752" s="3"/>
      <c r="C752" s="3"/>
      <c r="D752" s="3"/>
      <c r="E752" s="116"/>
      <c r="F752" s="52"/>
      <c r="G752" s="116"/>
      <c r="H752" s="116"/>
      <c r="I752" s="116"/>
      <c r="J752" s="116"/>
      <c r="K752" s="116"/>
      <c r="L752" s="52"/>
      <c r="M752" s="44"/>
      <c r="N752" s="44"/>
      <c r="O752" s="44"/>
      <c r="P752" s="44"/>
    </row>
    <row r="753" spans="2:16" s="5" customFormat="1" x14ac:dyDescent="0.2">
      <c r="B753" s="3"/>
      <c r="C753" s="3"/>
      <c r="D753" s="3"/>
      <c r="E753" s="116"/>
      <c r="F753" s="52"/>
      <c r="G753" s="116"/>
      <c r="H753" s="116"/>
      <c r="I753" s="116"/>
      <c r="J753" s="116"/>
      <c r="K753" s="116"/>
      <c r="L753" s="52"/>
      <c r="M753" s="44"/>
      <c r="N753" s="44"/>
      <c r="O753" s="44"/>
      <c r="P753" s="44"/>
    </row>
    <row r="754" spans="2:16" s="5" customFormat="1" x14ac:dyDescent="0.2">
      <c r="B754" s="3"/>
      <c r="C754" s="3"/>
      <c r="D754" s="3"/>
      <c r="E754" s="116"/>
      <c r="F754" s="52"/>
      <c r="G754" s="116"/>
      <c r="H754" s="116"/>
      <c r="I754" s="116"/>
      <c r="J754" s="116"/>
      <c r="K754" s="116"/>
      <c r="L754" s="52"/>
      <c r="M754" s="44"/>
      <c r="N754" s="44"/>
      <c r="O754" s="44"/>
      <c r="P754" s="44"/>
    </row>
    <row r="755" spans="2:16" s="5" customFormat="1" x14ac:dyDescent="0.2">
      <c r="B755" s="3"/>
      <c r="C755" s="3"/>
      <c r="D755" s="3"/>
      <c r="E755" s="116"/>
      <c r="F755" s="52"/>
      <c r="G755" s="116"/>
      <c r="H755" s="116"/>
      <c r="I755" s="116"/>
      <c r="J755" s="116"/>
      <c r="K755" s="116"/>
      <c r="L755" s="52"/>
      <c r="M755" s="44"/>
      <c r="N755" s="44"/>
      <c r="O755" s="44"/>
      <c r="P755" s="44"/>
    </row>
    <row r="756" spans="2:16" s="5" customFormat="1" x14ac:dyDescent="0.2">
      <c r="B756" s="3"/>
      <c r="C756" s="3"/>
      <c r="D756" s="3"/>
      <c r="E756" s="116"/>
      <c r="F756" s="52"/>
      <c r="G756" s="116"/>
      <c r="H756" s="116"/>
      <c r="I756" s="116"/>
      <c r="J756" s="116"/>
      <c r="K756" s="116"/>
      <c r="L756" s="52"/>
      <c r="M756" s="44"/>
      <c r="N756" s="44"/>
      <c r="O756" s="44"/>
      <c r="P756" s="44"/>
    </row>
    <row r="757" spans="2:16" s="5" customFormat="1" x14ac:dyDescent="0.2">
      <c r="B757" s="3"/>
      <c r="C757" s="3"/>
      <c r="D757" s="3"/>
      <c r="E757" s="116"/>
      <c r="F757" s="52"/>
      <c r="G757" s="116"/>
      <c r="H757" s="116"/>
      <c r="I757" s="116"/>
      <c r="J757" s="116"/>
      <c r="K757" s="116"/>
      <c r="L757" s="52"/>
      <c r="M757" s="44"/>
      <c r="N757" s="44"/>
      <c r="O757" s="44"/>
      <c r="P757" s="44"/>
    </row>
    <row r="758" spans="2:16" s="5" customFormat="1" x14ac:dyDescent="0.2">
      <c r="B758" s="3"/>
      <c r="C758" s="3"/>
      <c r="D758" s="3"/>
      <c r="E758" s="116"/>
      <c r="F758" s="52"/>
      <c r="G758" s="116"/>
      <c r="H758" s="116"/>
      <c r="I758" s="116"/>
      <c r="J758" s="116"/>
      <c r="K758" s="116"/>
      <c r="L758" s="52"/>
      <c r="M758" s="44"/>
      <c r="N758" s="44"/>
      <c r="O758" s="44"/>
      <c r="P758" s="44"/>
    </row>
    <row r="759" spans="2:16" s="5" customFormat="1" x14ac:dyDescent="0.2">
      <c r="B759" s="3"/>
      <c r="C759" s="3"/>
      <c r="D759" s="3"/>
      <c r="E759" s="116"/>
      <c r="F759" s="52"/>
      <c r="G759" s="116"/>
      <c r="H759" s="116"/>
      <c r="I759" s="116"/>
      <c r="J759" s="116"/>
      <c r="K759" s="116"/>
      <c r="L759" s="52"/>
      <c r="M759" s="44"/>
      <c r="N759" s="44"/>
      <c r="O759" s="44"/>
      <c r="P759" s="44"/>
    </row>
    <row r="760" spans="2:16" s="5" customFormat="1" x14ac:dyDescent="0.2">
      <c r="B760" s="3"/>
      <c r="C760" s="3"/>
      <c r="D760" s="3"/>
      <c r="E760" s="116"/>
      <c r="F760" s="52"/>
      <c r="G760" s="116"/>
      <c r="H760" s="116"/>
      <c r="I760" s="116"/>
      <c r="J760" s="116"/>
      <c r="K760" s="116"/>
      <c r="L760" s="52"/>
      <c r="M760" s="44"/>
      <c r="N760" s="44"/>
      <c r="O760" s="44"/>
      <c r="P760" s="44"/>
    </row>
    <row r="761" spans="2:16" s="5" customFormat="1" x14ac:dyDescent="0.2">
      <c r="B761" s="3"/>
      <c r="C761" s="3"/>
      <c r="D761" s="3"/>
      <c r="E761" s="116"/>
      <c r="F761" s="52"/>
      <c r="G761" s="116"/>
      <c r="H761" s="116"/>
      <c r="I761" s="116"/>
      <c r="J761" s="116"/>
      <c r="K761" s="116"/>
      <c r="L761" s="52"/>
      <c r="M761" s="44"/>
      <c r="N761" s="44"/>
      <c r="O761" s="44"/>
      <c r="P761" s="44"/>
    </row>
    <row r="762" spans="2:16" s="5" customFormat="1" x14ac:dyDescent="0.2">
      <c r="B762" s="3"/>
      <c r="C762" s="3"/>
      <c r="D762" s="3"/>
      <c r="E762" s="116"/>
      <c r="F762" s="52"/>
      <c r="G762" s="116"/>
      <c r="H762" s="116"/>
      <c r="I762" s="116"/>
      <c r="J762" s="116"/>
      <c r="K762" s="116"/>
      <c r="L762" s="52"/>
      <c r="M762" s="44"/>
      <c r="N762" s="44"/>
      <c r="O762" s="44"/>
      <c r="P762" s="44"/>
    </row>
    <row r="763" spans="2:16" s="5" customFormat="1" x14ac:dyDescent="0.2">
      <c r="B763" s="3"/>
      <c r="C763" s="3"/>
      <c r="D763" s="3"/>
      <c r="E763" s="116"/>
      <c r="F763" s="52"/>
      <c r="G763" s="116"/>
      <c r="H763" s="116"/>
      <c r="I763" s="116"/>
      <c r="J763" s="116"/>
      <c r="K763" s="116"/>
      <c r="L763" s="52"/>
      <c r="M763" s="44"/>
      <c r="N763" s="44"/>
      <c r="O763" s="44"/>
      <c r="P763" s="44"/>
    </row>
    <row r="764" spans="2:16" s="5" customFormat="1" x14ac:dyDescent="0.2">
      <c r="B764" s="3"/>
      <c r="C764" s="3"/>
      <c r="D764" s="3"/>
      <c r="E764" s="116"/>
      <c r="F764" s="52"/>
      <c r="G764" s="116"/>
      <c r="H764" s="116"/>
      <c r="I764" s="116"/>
      <c r="J764" s="116"/>
      <c r="K764" s="116"/>
      <c r="L764" s="52"/>
      <c r="M764" s="44"/>
      <c r="N764" s="44"/>
      <c r="O764" s="44"/>
      <c r="P764" s="44"/>
    </row>
    <row r="765" spans="2:16" s="5" customFormat="1" x14ac:dyDescent="0.2">
      <c r="B765" s="3"/>
      <c r="C765" s="3"/>
      <c r="D765" s="3"/>
      <c r="E765" s="116"/>
      <c r="F765" s="52"/>
      <c r="G765" s="116"/>
      <c r="H765" s="116"/>
      <c r="I765" s="116"/>
      <c r="J765" s="116"/>
      <c r="K765" s="116"/>
      <c r="L765" s="52"/>
      <c r="M765" s="44"/>
      <c r="N765" s="44"/>
      <c r="O765" s="44"/>
      <c r="P765" s="44"/>
    </row>
    <row r="766" spans="2:16" s="5" customFormat="1" x14ac:dyDescent="0.2">
      <c r="B766" s="3"/>
      <c r="C766" s="3"/>
      <c r="D766" s="3"/>
      <c r="E766" s="116"/>
      <c r="F766" s="52"/>
      <c r="G766" s="116"/>
      <c r="H766" s="116"/>
      <c r="I766" s="116"/>
      <c r="J766" s="116"/>
      <c r="K766" s="116"/>
      <c r="L766" s="52"/>
      <c r="M766" s="44"/>
      <c r="N766" s="44"/>
      <c r="O766" s="44"/>
      <c r="P766" s="44"/>
    </row>
    <row r="767" spans="2:16" s="5" customFormat="1" x14ac:dyDescent="0.2">
      <c r="B767" s="3"/>
      <c r="C767" s="3"/>
      <c r="D767" s="3"/>
      <c r="E767" s="116"/>
      <c r="F767" s="52"/>
      <c r="G767" s="116"/>
      <c r="H767" s="116"/>
      <c r="I767" s="116"/>
      <c r="J767" s="116"/>
      <c r="K767" s="116"/>
      <c r="L767" s="52"/>
      <c r="M767" s="44"/>
      <c r="N767" s="44"/>
      <c r="O767" s="44"/>
      <c r="P767" s="44"/>
    </row>
    <row r="768" spans="2:16" s="5" customFormat="1" x14ac:dyDescent="0.2">
      <c r="B768" s="3"/>
      <c r="C768" s="3"/>
      <c r="D768" s="3"/>
      <c r="E768" s="116"/>
      <c r="F768" s="52"/>
      <c r="G768" s="116"/>
      <c r="H768" s="116"/>
      <c r="I768" s="116"/>
      <c r="J768" s="116"/>
      <c r="K768" s="116"/>
      <c r="L768" s="52"/>
      <c r="M768" s="44"/>
      <c r="N768" s="44"/>
      <c r="O768" s="44"/>
      <c r="P768" s="44"/>
    </row>
    <row r="769" spans="2:16" s="5" customFormat="1" x14ac:dyDescent="0.2">
      <c r="B769" s="3"/>
      <c r="C769" s="3"/>
      <c r="D769" s="3"/>
      <c r="E769" s="116"/>
      <c r="F769" s="52"/>
      <c r="G769" s="116"/>
      <c r="H769" s="116"/>
      <c r="I769" s="116"/>
      <c r="J769" s="116"/>
      <c r="K769" s="116"/>
      <c r="L769" s="52"/>
      <c r="M769" s="44"/>
      <c r="N769" s="44"/>
      <c r="O769" s="44"/>
      <c r="P769" s="44"/>
    </row>
    <row r="770" spans="2:16" s="5" customFormat="1" x14ac:dyDescent="0.2">
      <c r="B770" s="3"/>
      <c r="C770" s="3"/>
      <c r="D770" s="3"/>
      <c r="E770" s="116"/>
      <c r="F770" s="52"/>
      <c r="G770" s="116"/>
      <c r="H770" s="116"/>
      <c r="I770" s="116"/>
      <c r="J770" s="116"/>
      <c r="K770" s="116"/>
      <c r="L770" s="52"/>
      <c r="M770" s="44"/>
      <c r="N770" s="44"/>
      <c r="O770" s="44"/>
      <c r="P770" s="44"/>
    </row>
    <row r="771" spans="2:16" s="5" customFormat="1" x14ac:dyDescent="0.2">
      <c r="B771" s="3"/>
      <c r="C771" s="3"/>
      <c r="D771" s="3"/>
      <c r="E771" s="116"/>
      <c r="F771" s="52"/>
      <c r="G771" s="116"/>
      <c r="H771" s="116"/>
      <c r="I771" s="116"/>
      <c r="J771" s="116"/>
      <c r="K771" s="116"/>
      <c r="L771" s="52"/>
      <c r="M771" s="44"/>
      <c r="N771" s="44"/>
      <c r="O771" s="44"/>
      <c r="P771" s="44"/>
    </row>
    <row r="772" spans="2:16" s="5" customFormat="1" x14ac:dyDescent="0.2">
      <c r="B772" s="3"/>
      <c r="C772" s="3"/>
      <c r="D772" s="3"/>
      <c r="E772" s="116"/>
      <c r="F772" s="52"/>
      <c r="G772" s="116"/>
      <c r="H772" s="116"/>
      <c r="I772" s="116"/>
      <c r="J772" s="116"/>
      <c r="K772" s="116"/>
      <c r="L772" s="52"/>
      <c r="M772" s="44"/>
      <c r="N772" s="44"/>
      <c r="O772" s="44"/>
      <c r="P772" s="44"/>
    </row>
    <row r="773" spans="2:16" s="5" customFormat="1" x14ac:dyDescent="0.2">
      <c r="B773" s="3"/>
      <c r="C773" s="3"/>
      <c r="D773" s="3"/>
      <c r="E773" s="116"/>
      <c r="F773" s="52"/>
      <c r="G773" s="116"/>
      <c r="H773" s="116"/>
      <c r="I773" s="116"/>
      <c r="J773" s="116"/>
      <c r="K773" s="116"/>
      <c r="L773" s="52"/>
      <c r="M773" s="44"/>
      <c r="N773" s="44"/>
      <c r="O773" s="44"/>
      <c r="P773" s="44"/>
    </row>
    <row r="774" spans="2:16" s="5" customFormat="1" x14ac:dyDescent="0.2">
      <c r="B774" s="3"/>
      <c r="C774" s="3"/>
      <c r="D774" s="3"/>
      <c r="E774" s="116"/>
      <c r="F774" s="52"/>
      <c r="G774" s="116"/>
      <c r="H774" s="116"/>
      <c r="I774" s="116"/>
      <c r="J774" s="116"/>
      <c r="K774" s="116"/>
      <c r="L774" s="52"/>
      <c r="M774" s="44"/>
      <c r="N774" s="44"/>
      <c r="O774" s="44"/>
      <c r="P774" s="44"/>
    </row>
    <row r="775" spans="2:16" s="5" customFormat="1" x14ac:dyDescent="0.2">
      <c r="B775" s="3"/>
      <c r="C775" s="3"/>
      <c r="D775" s="3"/>
      <c r="E775" s="116"/>
      <c r="F775" s="52"/>
      <c r="G775" s="116"/>
      <c r="H775" s="116"/>
      <c r="I775" s="116"/>
      <c r="J775" s="116"/>
      <c r="K775" s="116"/>
      <c r="L775" s="52"/>
      <c r="M775" s="44"/>
      <c r="N775" s="44"/>
      <c r="O775" s="44"/>
      <c r="P775" s="44"/>
    </row>
    <row r="776" spans="2:16" s="5" customFormat="1" x14ac:dyDescent="0.2">
      <c r="B776" s="3"/>
      <c r="C776" s="3"/>
      <c r="D776" s="3"/>
      <c r="E776" s="116"/>
      <c r="F776" s="52"/>
      <c r="G776" s="116"/>
      <c r="H776" s="116"/>
      <c r="I776" s="116"/>
      <c r="J776" s="116"/>
      <c r="K776" s="116"/>
      <c r="L776" s="52"/>
      <c r="M776" s="44"/>
      <c r="N776" s="44"/>
      <c r="O776" s="44"/>
      <c r="P776" s="44"/>
    </row>
    <row r="777" spans="2:16" s="5" customFormat="1" x14ac:dyDescent="0.2">
      <c r="B777" s="3"/>
      <c r="C777" s="3"/>
      <c r="D777" s="3"/>
      <c r="E777" s="116"/>
      <c r="F777" s="52"/>
      <c r="G777" s="116"/>
      <c r="H777" s="116"/>
      <c r="I777" s="116"/>
      <c r="J777" s="116"/>
      <c r="K777" s="116"/>
      <c r="L777" s="52"/>
      <c r="M777" s="44"/>
      <c r="N777" s="44"/>
      <c r="O777" s="44"/>
      <c r="P777" s="44"/>
    </row>
    <row r="778" spans="2:16" s="5" customFormat="1" x14ac:dyDescent="0.2">
      <c r="B778" s="3"/>
      <c r="C778" s="3"/>
      <c r="D778" s="3"/>
      <c r="E778" s="116"/>
      <c r="F778" s="52"/>
      <c r="G778" s="116"/>
      <c r="H778" s="116"/>
      <c r="I778" s="116"/>
      <c r="J778" s="116"/>
      <c r="K778" s="116"/>
      <c r="L778" s="52"/>
      <c r="M778" s="44"/>
      <c r="N778" s="44"/>
      <c r="O778" s="44"/>
      <c r="P778" s="44"/>
    </row>
    <row r="779" spans="2:16" s="5" customFormat="1" x14ac:dyDescent="0.2">
      <c r="B779" s="3"/>
      <c r="C779" s="3"/>
      <c r="D779" s="3"/>
      <c r="E779" s="116"/>
      <c r="F779" s="52"/>
      <c r="G779" s="116"/>
      <c r="H779" s="116"/>
      <c r="I779" s="116"/>
      <c r="J779" s="116"/>
      <c r="K779" s="116"/>
      <c r="L779" s="52"/>
      <c r="M779" s="44"/>
      <c r="N779" s="44"/>
      <c r="O779" s="44"/>
      <c r="P779" s="44"/>
    </row>
    <row r="780" spans="2:16" s="5" customFormat="1" x14ac:dyDescent="0.2">
      <c r="B780" s="3"/>
      <c r="C780" s="3"/>
      <c r="D780" s="3"/>
      <c r="E780" s="116"/>
      <c r="F780" s="52"/>
      <c r="G780" s="116"/>
      <c r="H780" s="116"/>
      <c r="I780" s="116"/>
      <c r="J780" s="116"/>
      <c r="K780" s="116"/>
      <c r="L780" s="52"/>
      <c r="M780" s="44"/>
      <c r="N780" s="44"/>
      <c r="O780" s="44"/>
      <c r="P780" s="44"/>
    </row>
    <row r="781" spans="2:16" s="5" customFormat="1" x14ac:dyDescent="0.2">
      <c r="B781" s="3"/>
      <c r="C781" s="3"/>
      <c r="D781" s="3"/>
      <c r="E781" s="116"/>
      <c r="F781" s="52"/>
      <c r="G781" s="116"/>
      <c r="H781" s="116"/>
      <c r="I781" s="116"/>
      <c r="J781" s="116"/>
      <c r="K781" s="116"/>
      <c r="L781" s="52"/>
      <c r="M781" s="44"/>
      <c r="N781" s="44"/>
      <c r="O781" s="44"/>
      <c r="P781" s="44"/>
    </row>
    <row r="782" spans="2:16" s="5" customFormat="1" x14ac:dyDescent="0.2">
      <c r="B782" s="3"/>
      <c r="C782" s="3"/>
      <c r="D782" s="3"/>
      <c r="E782" s="116"/>
      <c r="F782" s="52"/>
      <c r="G782" s="116"/>
      <c r="H782" s="116"/>
      <c r="I782" s="116"/>
      <c r="J782" s="116"/>
      <c r="K782" s="116"/>
      <c r="L782" s="52"/>
      <c r="M782" s="44"/>
      <c r="N782" s="44"/>
      <c r="O782" s="44"/>
      <c r="P782" s="44"/>
    </row>
    <row r="783" spans="2:16" s="5" customFormat="1" x14ac:dyDescent="0.2">
      <c r="B783" s="3"/>
      <c r="C783" s="3"/>
      <c r="D783" s="3"/>
      <c r="E783" s="116"/>
      <c r="F783" s="52"/>
      <c r="G783" s="116"/>
      <c r="H783" s="116"/>
      <c r="I783" s="116"/>
      <c r="J783" s="116"/>
      <c r="K783" s="116"/>
      <c r="L783" s="52"/>
      <c r="M783" s="44"/>
      <c r="N783" s="44"/>
      <c r="O783" s="44"/>
      <c r="P783" s="44"/>
    </row>
    <row r="784" spans="2:16" s="5" customFormat="1" x14ac:dyDescent="0.2">
      <c r="B784" s="3"/>
      <c r="C784" s="3"/>
      <c r="D784" s="3"/>
      <c r="E784" s="116"/>
      <c r="F784" s="52"/>
      <c r="G784" s="116"/>
      <c r="H784" s="116"/>
      <c r="I784" s="116"/>
      <c r="J784" s="116"/>
      <c r="K784" s="116"/>
      <c r="L784" s="52"/>
      <c r="M784" s="44"/>
      <c r="N784" s="44"/>
      <c r="O784" s="44"/>
      <c r="P784" s="44"/>
    </row>
    <row r="785" spans="2:16" s="5" customFormat="1" x14ac:dyDescent="0.2">
      <c r="B785" s="3"/>
      <c r="C785" s="3"/>
      <c r="D785" s="3"/>
      <c r="E785" s="116"/>
      <c r="F785" s="52"/>
      <c r="G785" s="116"/>
      <c r="H785" s="116"/>
      <c r="I785" s="116"/>
      <c r="J785" s="116"/>
      <c r="K785" s="116"/>
      <c r="L785" s="52"/>
      <c r="M785" s="44"/>
      <c r="N785" s="44"/>
      <c r="O785" s="44"/>
      <c r="P785" s="44"/>
    </row>
    <row r="786" spans="2:16" s="5" customFormat="1" x14ac:dyDescent="0.2">
      <c r="B786" s="3"/>
      <c r="C786" s="3"/>
      <c r="D786" s="3"/>
      <c r="E786" s="116"/>
      <c r="F786" s="52"/>
      <c r="G786" s="116"/>
      <c r="H786" s="116"/>
      <c r="I786" s="116"/>
      <c r="J786" s="116"/>
      <c r="K786" s="116"/>
      <c r="L786" s="52"/>
      <c r="M786" s="44"/>
      <c r="N786" s="44"/>
      <c r="O786" s="44"/>
      <c r="P786" s="44"/>
    </row>
    <row r="787" spans="2:16" s="5" customFormat="1" x14ac:dyDescent="0.2">
      <c r="B787" s="3"/>
      <c r="C787" s="3"/>
      <c r="D787" s="3"/>
      <c r="E787" s="116"/>
      <c r="F787" s="52"/>
      <c r="G787" s="116"/>
      <c r="H787" s="116"/>
      <c r="I787" s="116"/>
      <c r="J787" s="116"/>
      <c r="K787" s="116"/>
      <c r="L787" s="52"/>
      <c r="M787" s="44"/>
      <c r="N787" s="44"/>
      <c r="O787" s="44"/>
      <c r="P787" s="44"/>
    </row>
    <row r="788" spans="2:16" s="5" customFormat="1" x14ac:dyDescent="0.2">
      <c r="B788" s="3"/>
      <c r="C788" s="3"/>
      <c r="D788" s="3"/>
      <c r="E788" s="116"/>
      <c r="F788" s="52"/>
      <c r="G788" s="116"/>
      <c r="H788" s="116"/>
      <c r="I788" s="116"/>
      <c r="J788" s="116"/>
      <c r="K788" s="116"/>
      <c r="L788" s="52"/>
      <c r="M788" s="44"/>
      <c r="N788" s="44"/>
      <c r="O788" s="44"/>
      <c r="P788" s="44"/>
    </row>
    <row r="789" spans="2:16" s="5" customFormat="1" x14ac:dyDescent="0.2">
      <c r="B789" s="3"/>
      <c r="C789" s="3"/>
      <c r="D789" s="3"/>
      <c r="E789" s="116"/>
      <c r="F789" s="52"/>
      <c r="G789" s="116"/>
      <c r="H789" s="116"/>
      <c r="I789" s="116"/>
      <c r="J789" s="116"/>
      <c r="K789" s="116"/>
      <c r="L789" s="52"/>
      <c r="M789" s="44"/>
      <c r="N789" s="44"/>
      <c r="O789" s="44"/>
      <c r="P789" s="44"/>
    </row>
    <row r="790" spans="2:16" s="5" customFormat="1" x14ac:dyDescent="0.2">
      <c r="B790" s="3"/>
      <c r="C790" s="3"/>
      <c r="D790" s="3"/>
      <c r="E790" s="116"/>
      <c r="F790" s="52"/>
      <c r="G790" s="116"/>
      <c r="H790" s="116"/>
      <c r="I790" s="116"/>
      <c r="J790" s="116"/>
      <c r="K790" s="116"/>
      <c r="L790" s="52"/>
      <c r="M790" s="44"/>
      <c r="N790" s="44"/>
      <c r="O790" s="44"/>
      <c r="P790" s="44"/>
    </row>
    <row r="791" spans="2:16" s="5" customFormat="1" x14ac:dyDescent="0.2">
      <c r="B791" s="3"/>
      <c r="C791" s="3"/>
      <c r="D791" s="3"/>
      <c r="E791" s="116"/>
      <c r="F791" s="52"/>
      <c r="G791" s="116"/>
      <c r="H791" s="116"/>
      <c r="I791" s="116"/>
      <c r="J791" s="116"/>
      <c r="K791" s="116"/>
      <c r="L791" s="52"/>
      <c r="M791" s="44"/>
      <c r="N791" s="44"/>
      <c r="O791" s="44"/>
      <c r="P791" s="44"/>
    </row>
    <row r="792" spans="2:16" s="5" customFormat="1" x14ac:dyDescent="0.2">
      <c r="B792" s="3"/>
      <c r="C792" s="3"/>
      <c r="D792" s="3"/>
      <c r="E792" s="116"/>
      <c r="F792" s="52"/>
      <c r="G792" s="116"/>
      <c r="H792" s="116"/>
      <c r="I792" s="116"/>
      <c r="J792" s="116"/>
      <c r="K792" s="116"/>
      <c r="L792" s="52"/>
      <c r="M792" s="44"/>
      <c r="N792" s="44"/>
      <c r="O792" s="44"/>
      <c r="P792" s="44"/>
    </row>
    <row r="793" spans="2:16" s="5" customFormat="1" x14ac:dyDescent="0.2">
      <c r="B793" s="3"/>
      <c r="C793" s="3"/>
      <c r="D793" s="3"/>
      <c r="E793" s="116"/>
      <c r="F793" s="52"/>
      <c r="G793" s="116"/>
      <c r="H793" s="116"/>
      <c r="I793" s="116"/>
      <c r="J793" s="116"/>
      <c r="K793" s="116"/>
      <c r="L793" s="52"/>
      <c r="M793" s="44"/>
      <c r="N793" s="44"/>
      <c r="O793" s="44"/>
      <c r="P793" s="44"/>
    </row>
    <row r="794" spans="2:16" s="5" customFormat="1" x14ac:dyDescent="0.2">
      <c r="B794" s="3"/>
      <c r="C794" s="3"/>
      <c r="D794" s="3"/>
      <c r="E794" s="116"/>
      <c r="F794" s="52"/>
      <c r="G794" s="116"/>
      <c r="H794" s="116"/>
      <c r="I794" s="116"/>
      <c r="J794" s="116"/>
      <c r="K794" s="116"/>
      <c r="L794" s="52"/>
      <c r="M794" s="44"/>
      <c r="N794" s="44"/>
      <c r="O794" s="44"/>
      <c r="P794" s="44"/>
    </row>
    <row r="795" spans="2:16" s="5" customFormat="1" x14ac:dyDescent="0.2">
      <c r="B795" s="3"/>
      <c r="C795" s="3"/>
      <c r="D795" s="3"/>
      <c r="E795" s="116"/>
      <c r="F795" s="52"/>
      <c r="G795" s="116"/>
      <c r="H795" s="116"/>
      <c r="I795" s="116"/>
      <c r="J795" s="116"/>
      <c r="K795" s="116"/>
      <c r="L795" s="52"/>
      <c r="M795" s="44"/>
      <c r="N795" s="44"/>
      <c r="O795" s="44"/>
      <c r="P795" s="44"/>
    </row>
    <row r="796" spans="2:16" s="5" customFormat="1" x14ac:dyDescent="0.2">
      <c r="B796" s="3"/>
      <c r="C796" s="3"/>
      <c r="D796" s="3"/>
      <c r="E796" s="116"/>
      <c r="F796" s="52"/>
      <c r="G796" s="116"/>
      <c r="H796" s="116"/>
      <c r="I796" s="116"/>
      <c r="J796" s="116"/>
      <c r="K796" s="116"/>
      <c r="L796" s="52"/>
      <c r="M796" s="44"/>
      <c r="N796" s="44"/>
      <c r="O796" s="44"/>
      <c r="P796" s="44"/>
    </row>
    <row r="797" spans="2:16" s="5" customFormat="1" x14ac:dyDescent="0.2">
      <c r="B797" s="3"/>
      <c r="C797" s="3"/>
      <c r="D797" s="3"/>
      <c r="E797" s="116"/>
      <c r="F797" s="52"/>
      <c r="G797" s="116"/>
      <c r="H797" s="116"/>
      <c r="I797" s="116"/>
      <c r="J797" s="116"/>
      <c r="K797" s="116"/>
      <c r="L797" s="52"/>
      <c r="M797" s="44"/>
      <c r="N797" s="44"/>
      <c r="O797" s="44"/>
      <c r="P797" s="44"/>
    </row>
    <row r="798" spans="2:16" s="5" customFormat="1" x14ac:dyDescent="0.2">
      <c r="B798" s="3"/>
      <c r="C798" s="3"/>
      <c r="D798" s="3"/>
      <c r="E798" s="116"/>
      <c r="F798" s="52"/>
      <c r="G798" s="116"/>
      <c r="H798" s="116"/>
      <c r="I798" s="116"/>
      <c r="J798" s="116"/>
      <c r="K798" s="116"/>
      <c r="L798" s="52"/>
      <c r="M798" s="44"/>
      <c r="N798" s="44"/>
      <c r="O798" s="44"/>
      <c r="P798" s="44"/>
    </row>
    <row r="799" spans="2:16" s="5" customFormat="1" x14ac:dyDescent="0.2">
      <c r="B799" s="3"/>
      <c r="C799" s="3"/>
      <c r="D799" s="3"/>
      <c r="E799" s="116"/>
      <c r="F799" s="52"/>
      <c r="G799" s="116"/>
      <c r="H799" s="116"/>
      <c r="I799" s="116"/>
      <c r="J799" s="116"/>
      <c r="K799" s="116"/>
      <c r="L799" s="52"/>
      <c r="M799" s="44"/>
      <c r="N799" s="44"/>
      <c r="O799" s="44"/>
      <c r="P799" s="44"/>
    </row>
    <row r="800" spans="2:16" s="5" customFormat="1" x14ac:dyDescent="0.2">
      <c r="B800" s="3"/>
      <c r="C800" s="3"/>
      <c r="D800" s="3"/>
      <c r="E800" s="116"/>
      <c r="F800" s="52"/>
      <c r="G800" s="116"/>
      <c r="H800" s="116"/>
      <c r="I800" s="116"/>
      <c r="J800" s="116"/>
      <c r="K800" s="116"/>
      <c r="L800" s="52"/>
      <c r="M800" s="44"/>
      <c r="N800" s="44"/>
      <c r="O800" s="44"/>
      <c r="P800" s="44"/>
    </row>
    <row r="801" spans="2:16" s="5" customFormat="1" x14ac:dyDescent="0.2">
      <c r="B801" s="3"/>
      <c r="C801" s="3"/>
      <c r="D801" s="3"/>
      <c r="E801" s="116"/>
      <c r="F801" s="52"/>
      <c r="G801" s="116"/>
      <c r="H801" s="116"/>
      <c r="I801" s="116"/>
      <c r="J801" s="116"/>
      <c r="K801" s="116"/>
      <c r="L801" s="52"/>
      <c r="M801" s="44"/>
      <c r="N801" s="44"/>
      <c r="O801" s="44"/>
      <c r="P801" s="44"/>
    </row>
    <row r="802" spans="2:16" s="5" customFormat="1" x14ac:dyDescent="0.2">
      <c r="B802" s="3"/>
      <c r="C802" s="3"/>
      <c r="D802" s="3"/>
      <c r="E802" s="116"/>
      <c r="F802" s="52"/>
      <c r="G802" s="116"/>
      <c r="H802" s="116"/>
      <c r="I802" s="116"/>
      <c r="J802" s="116"/>
      <c r="K802" s="116"/>
      <c r="L802" s="52"/>
      <c r="M802" s="44"/>
      <c r="N802" s="44"/>
      <c r="O802" s="44"/>
      <c r="P802" s="44"/>
    </row>
    <row r="803" spans="2:16" s="5" customFormat="1" x14ac:dyDescent="0.2">
      <c r="B803" s="3"/>
      <c r="C803" s="3"/>
      <c r="D803" s="3"/>
      <c r="E803" s="116"/>
      <c r="F803" s="52"/>
      <c r="G803" s="116"/>
      <c r="H803" s="116"/>
      <c r="I803" s="116"/>
      <c r="J803" s="116"/>
      <c r="K803" s="116"/>
      <c r="L803" s="52"/>
      <c r="M803" s="44"/>
      <c r="N803" s="44"/>
      <c r="O803" s="44"/>
      <c r="P803" s="44"/>
    </row>
    <row r="804" spans="2:16" s="5" customFormat="1" x14ac:dyDescent="0.2">
      <c r="B804" s="3"/>
      <c r="C804" s="3"/>
      <c r="D804" s="3"/>
      <c r="E804" s="116"/>
      <c r="F804" s="52"/>
      <c r="G804" s="116"/>
      <c r="H804" s="116"/>
      <c r="I804" s="116"/>
      <c r="J804" s="116"/>
      <c r="K804" s="116"/>
      <c r="L804" s="52"/>
      <c r="M804" s="44"/>
      <c r="N804" s="44"/>
      <c r="O804" s="44"/>
      <c r="P804" s="44"/>
    </row>
    <row r="805" spans="2:16" s="5" customFormat="1" x14ac:dyDescent="0.2">
      <c r="B805" s="3"/>
      <c r="C805" s="3"/>
      <c r="D805" s="3"/>
      <c r="E805" s="116"/>
      <c r="F805" s="52"/>
      <c r="G805" s="116"/>
      <c r="H805" s="116"/>
      <c r="I805" s="116"/>
      <c r="J805" s="116"/>
      <c r="K805" s="116"/>
      <c r="L805" s="52"/>
      <c r="M805" s="44"/>
      <c r="N805" s="44"/>
      <c r="O805" s="44"/>
      <c r="P805" s="44"/>
    </row>
    <row r="806" spans="2:16" s="5" customFormat="1" x14ac:dyDescent="0.2">
      <c r="B806" s="3"/>
      <c r="C806" s="3"/>
      <c r="D806" s="3"/>
      <c r="E806" s="116"/>
      <c r="F806" s="52"/>
      <c r="G806" s="116"/>
      <c r="H806" s="116"/>
      <c r="I806" s="116"/>
      <c r="J806" s="116"/>
      <c r="K806" s="116"/>
      <c r="L806" s="52"/>
      <c r="M806" s="44"/>
      <c r="N806" s="44"/>
      <c r="O806" s="44"/>
      <c r="P806" s="44"/>
    </row>
    <row r="807" spans="2:16" s="5" customFormat="1" x14ac:dyDescent="0.2">
      <c r="B807" s="3"/>
      <c r="C807" s="3"/>
      <c r="D807" s="3"/>
      <c r="E807" s="116"/>
      <c r="F807" s="52"/>
      <c r="G807" s="116"/>
      <c r="H807" s="116"/>
      <c r="I807" s="116"/>
      <c r="J807" s="116"/>
      <c r="K807" s="116"/>
      <c r="L807" s="52"/>
      <c r="M807" s="44"/>
      <c r="N807" s="44"/>
      <c r="O807" s="44"/>
      <c r="P807" s="44"/>
    </row>
    <row r="808" spans="2:16" s="5" customFormat="1" x14ac:dyDescent="0.2">
      <c r="B808" s="3"/>
      <c r="C808" s="3"/>
      <c r="D808" s="3"/>
      <c r="E808" s="116"/>
      <c r="F808" s="52"/>
      <c r="G808" s="116"/>
      <c r="H808" s="116"/>
      <c r="I808" s="116"/>
      <c r="J808" s="116"/>
      <c r="K808" s="116"/>
      <c r="L808" s="52"/>
      <c r="M808" s="44"/>
      <c r="N808" s="44"/>
      <c r="O808" s="44"/>
      <c r="P808" s="44"/>
    </row>
    <row r="809" spans="2:16" s="5" customFormat="1" x14ac:dyDescent="0.2">
      <c r="B809" s="3"/>
      <c r="C809" s="3"/>
      <c r="D809" s="3"/>
      <c r="E809" s="116"/>
      <c r="F809" s="52"/>
      <c r="G809" s="116"/>
      <c r="H809" s="116"/>
      <c r="I809" s="116"/>
      <c r="J809" s="116"/>
      <c r="K809" s="116"/>
      <c r="L809" s="52"/>
      <c r="M809" s="44"/>
      <c r="N809" s="44"/>
      <c r="O809" s="44"/>
      <c r="P809" s="44"/>
    </row>
    <row r="810" spans="2:16" s="5" customFormat="1" x14ac:dyDescent="0.2">
      <c r="B810" s="3"/>
      <c r="C810" s="3"/>
      <c r="D810" s="3"/>
      <c r="E810" s="116"/>
      <c r="F810" s="52"/>
      <c r="G810" s="116"/>
      <c r="H810" s="116"/>
      <c r="I810" s="116"/>
      <c r="J810" s="116"/>
      <c r="K810" s="116"/>
      <c r="L810" s="52"/>
      <c r="M810" s="44"/>
      <c r="N810" s="44"/>
      <c r="O810" s="44"/>
      <c r="P810" s="44"/>
    </row>
    <row r="811" spans="2:16" s="5" customFormat="1" x14ac:dyDescent="0.2">
      <c r="B811" s="3"/>
      <c r="C811" s="3"/>
      <c r="D811" s="3"/>
      <c r="E811" s="116"/>
      <c r="F811" s="52"/>
      <c r="G811" s="116"/>
      <c r="H811" s="116"/>
      <c r="I811" s="116"/>
      <c r="J811" s="116"/>
      <c r="K811" s="116"/>
      <c r="L811" s="52"/>
      <c r="M811" s="44"/>
      <c r="N811" s="44"/>
      <c r="O811" s="44"/>
      <c r="P811" s="44"/>
    </row>
    <row r="812" spans="2:16" s="5" customFormat="1" x14ac:dyDescent="0.2">
      <c r="B812" s="3"/>
      <c r="C812" s="3"/>
      <c r="D812" s="3"/>
      <c r="E812" s="116"/>
      <c r="F812" s="52"/>
      <c r="G812" s="116"/>
      <c r="H812" s="116"/>
      <c r="I812" s="116"/>
      <c r="J812" s="116"/>
      <c r="K812" s="116"/>
      <c r="L812" s="52"/>
      <c r="M812" s="44"/>
      <c r="N812" s="44"/>
      <c r="O812" s="44"/>
      <c r="P812" s="44"/>
    </row>
    <row r="813" spans="2:16" s="5" customFormat="1" x14ac:dyDescent="0.2">
      <c r="B813" s="3"/>
      <c r="C813" s="3"/>
      <c r="D813" s="3"/>
      <c r="E813" s="116"/>
      <c r="F813" s="52"/>
      <c r="G813" s="116"/>
      <c r="H813" s="116"/>
      <c r="I813" s="116"/>
      <c r="J813" s="116"/>
      <c r="K813" s="116"/>
      <c r="L813" s="52"/>
      <c r="M813" s="44"/>
      <c r="N813" s="44"/>
      <c r="O813" s="44"/>
      <c r="P813" s="44"/>
    </row>
    <row r="814" spans="2:16" s="5" customFormat="1" x14ac:dyDescent="0.2">
      <c r="B814" s="3"/>
      <c r="C814" s="3"/>
      <c r="D814" s="3"/>
      <c r="E814" s="116"/>
      <c r="F814" s="52"/>
      <c r="G814" s="116"/>
      <c r="H814" s="116"/>
      <c r="I814" s="116"/>
      <c r="J814" s="116"/>
      <c r="K814" s="116"/>
      <c r="L814" s="52"/>
      <c r="M814" s="44"/>
      <c r="N814" s="44"/>
      <c r="O814" s="44"/>
      <c r="P814" s="44"/>
    </row>
    <row r="815" spans="2:16" s="5" customFormat="1" x14ac:dyDescent="0.2">
      <c r="B815" s="3"/>
      <c r="C815" s="3"/>
      <c r="D815" s="3"/>
      <c r="E815" s="116"/>
      <c r="F815" s="52"/>
      <c r="G815" s="116"/>
      <c r="H815" s="116"/>
      <c r="I815" s="116"/>
      <c r="J815" s="116"/>
      <c r="K815" s="116"/>
      <c r="L815" s="52"/>
      <c r="M815" s="44"/>
      <c r="N815" s="44"/>
      <c r="O815" s="44"/>
      <c r="P815" s="44"/>
    </row>
    <row r="816" spans="2:16" s="5" customFormat="1" x14ac:dyDescent="0.2">
      <c r="B816" s="3"/>
      <c r="C816" s="3"/>
      <c r="D816" s="3"/>
      <c r="E816" s="116"/>
      <c r="F816" s="52"/>
      <c r="G816" s="116"/>
      <c r="H816" s="116"/>
      <c r="I816" s="116"/>
      <c r="J816" s="116"/>
      <c r="K816" s="116"/>
      <c r="L816" s="52"/>
      <c r="M816" s="44"/>
      <c r="N816" s="44"/>
      <c r="O816" s="44"/>
      <c r="P816" s="44"/>
    </row>
    <row r="817" spans="2:16" s="5" customFormat="1" x14ac:dyDescent="0.2">
      <c r="B817" s="3"/>
      <c r="C817" s="3"/>
      <c r="D817" s="3"/>
      <c r="E817" s="116"/>
      <c r="F817" s="52"/>
      <c r="G817" s="116"/>
      <c r="H817" s="116"/>
      <c r="I817" s="116"/>
      <c r="J817" s="116"/>
      <c r="K817" s="116"/>
      <c r="L817" s="52"/>
      <c r="M817" s="44"/>
      <c r="N817" s="44"/>
      <c r="O817" s="44"/>
      <c r="P817" s="44"/>
    </row>
    <row r="818" spans="2:16" s="5" customFormat="1" x14ac:dyDescent="0.2">
      <c r="B818" s="3"/>
      <c r="C818" s="3"/>
      <c r="D818" s="3"/>
      <c r="E818" s="116"/>
      <c r="F818" s="52"/>
      <c r="G818" s="116"/>
      <c r="H818" s="116"/>
      <c r="I818" s="116"/>
      <c r="J818" s="116"/>
      <c r="K818" s="116"/>
      <c r="L818" s="52"/>
      <c r="M818" s="44"/>
      <c r="N818" s="44"/>
      <c r="O818" s="44"/>
      <c r="P818" s="44"/>
    </row>
    <row r="819" spans="2:16" s="5" customFormat="1" x14ac:dyDescent="0.2">
      <c r="B819" s="3"/>
      <c r="C819" s="3"/>
      <c r="D819" s="3"/>
      <c r="E819" s="116"/>
      <c r="F819" s="52"/>
      <c r="G819" s="116"/>
      <c r="H819" s="116"/>
      <c r="I819" s="116"/>
      <c r="J819" s="116"/>
      <c r="K819" s="116"/>
      <c r="L819" s="52"/>
      <c r="M819" s="44"/>
      <c r="N819" s="44"/>
      <c r="O819" s="44"/>
      <c r="P819" s="44"/>
    </row>
    <row r="820" spans="2:16" s="5" customFormat="1" x14ac:dyDescent="0.2">
      <c r="B820" s="3"/>
      <c r="C820" s="3"/>
      <c r="D820" s="3"/>
      <c r="E820" s="116"/>
      <c r="F820" s="52"/>
      <c r="G820" s="116"/>
      <c r="H820" s="116"/>
      <c r="I820" s="116"/>
      <c r="J820" s="116"/>
      <c r="K820" s="116"/>
      <c r="L820" s="52"/>
      <c r="M820" s="44"/>
      <c r="N820" s="44"/>
      <c r="O820" s="44"/>
      <c r="P820" s="44"/>
    </row>
    <row r="821" spans="2:16" s="5" customFormat="1" x14ac:dyDescent="0.2">
      <c r="B821" s="3"/>
      <c r="C821" s="3"/>
      <c r="D821" s="3"/>
      <c r="E821" s="116"/>
      <c r="F821" s="52"/>
      <c r="G821" s="116"/>
      <c r="H821" s="116"/>
      <c r="I821" s="116"/>
      <c r="J821" s="116"/>
      <c r="K821" s="116"/>
      <c r="L821" s="52"/>
      <c r="M821" s="44"/>
      <c r="N821" s="44"/>
      <c r="O821" s="44"/>
      <c r="P821" s="44"/>
    </row>
    <row r="822" spans="2:16" s="5" customFormat="1" x14ac:dyDescent="0.2">
      <c r="B822" s="3"/>
      <c r="C822" s="3"/>
      <c r="D822" s="3"/>
      <c r="E822" s="116"/>
      <c r="F822" s="52"/>
      <c r="G822" s="116"/>
      <c r="H822" s="116"/>
      <c r="I822" s="116"/>
      <c r="J822" s="116"/>
      <c r="K822" s="116"/>
      <c r="L822" s="52"/>
      <c r="M822" s="44"/>
      <c r="N822" s="44"/>
      <c r="O822" s="44"/>
      <c r="P822" s="44"/>
    </row>
    <row r="823" spans="2:16" s="5" customFormat="1" x14ac:dyDescent="0.2">
      <c r="B823" s="3"/>
      <c r="C823" s="3"/>
      <c r="D823" s="3"/>
      <c r="E823" s="116"/>
      <c r="F823" s="52"/>
      <c r="G823" s="116"/>
      <c r="H823" s="116"/>
      <c r="I823" s="116"/>
      <c r="J823" s="116"/>
      <c r="K823" s="116"/>
      <c r="L823" s="52"/>
      <c r="M823" s="44"/>
      <c r="N823" s="44"/>
      <c r="O823" s="44"/>
      <c r="P823" s="44"/>
    </row>
    <row r="824" spans="2:16" s="5" customFormat="1" x14ac:dyDescent="0.2">
      <c r="B824" s="3"/>
      <c r="C824" s="3"/>
      <c r="D824" s="3"/>
      <c r="E824" s="116"/>
      <c r="F824" s="52"/>
      <c r="G824" s="116"/>
      <c r="H824" s="116"/>
      <c r="I824" s="116"/>
      <c r="J824" s="116"/>
      <c r="K824" s="116"/>
      <c r="L824" s="52"/>
      <c r="M824" s="44"/>
      <c r="N824" s="44"/>
      <c r="O824" s="44"/>
      <c r="P824" s="44"/>
    </row>
    <row r="825" spans="2:16" s="5" customFormat="1" x14ac:dyDescent="0.2">
      <c r="B825" s="3"/>
      <c r="C825" s="3"/>
      <c r="D825" s="3"/>
      <c r="E825" s="116"/>
      <c r="F825" s="52"/>
      <c r="G825" s="116"/>
      <c r="H825" s="116"/>
      <c r="I825" s="116"/>
      <c r="J825" s="116"/>
      <c r="K825" s="116"/>
      <c r="L825" s="52"/>
      <c r="M825" s="44"/>
      <c r="N825" s="44"/>
      <c r="O825" s="44"/>
      <c r="P825" s="44"/>
    </row>
    <row r="826" spans="2:16" s="5" customFormat="1" x14ac:dyDescent="0.2">
      <c r="B826" s="3"/>
      <c r="C826" s="3"/>
      <c r="D826" s="3"/>
      <c r="E826" s="116"/>
      <c r="F826" s="52"/>
      <c r="G826" s="116"/>
      <c r="H826" s="116"/>
      <c r="I826" s="116"/>
      <c r="J826" s="116"/>
      <c r="K826" s="116"/>
      <c r="L826" s="52"/>
      <c r="M826" s="44"/>
      <c r="N826" s="44"/>
      <c r="O826" s="44"/>
      <c r="P826" s="44"/>
    </row>
    <row r="827" spans="2:16" s="5" customFormat="1" x14ac:dyDescent="0.2">
      <c r="B827" s="3"/>
      <c r="C827" s="3"/>
      <c r="D827" s="3"/>
      <c r="E827" s="116"/>
      <c r="F827" s="52"/>
      <c r="G827" s="116"/>
      <c r="H827" s="116"/>
      <c r="I827" s="116"/>
      <c r="J827" s="116"/>
      <c r="K827" s="116"/>
      <c r="L827" s="52"/>
      <c r="M827" s="44"/>
      <c r="N827" s="44"/>
      <c r="O827" s="44"/>
      <c r="P827" s="44"/>
    </row>
    <row r="828" spans="2:16" s="5" customFormat="1" x14ac:dyDescent="0.2">
      <c r="B828" s="3"/>
      <c r="C828" s="3"/>
      <c r="D828" s="3"/>
      <c r="E828" s="116"/>
      <c r="F828" s="52"/>
      <c r="G828" s="116"/>
      <c r="H828" s="116"/>
      <c r="I828" s="116"/>
      <c r="J828" s="116"/>
      <c r="K828" s="116"/>
      <c r="L828" s="52"/>
      <c r="M828" s="44"/>
      <c r="N828" s="44"/>
      <c r="O828" s="44"/>
      <c r="P828" s="44"/>
    </row>
    <row r="829" spans="2:16" s="5" customFormat="1" x14ac:dyDescent="0.2">
      <c r="B829" s="3"/>
      <c r="C829" s="3"/>
      <c r="D829" s="3"/>
      <c r="E829" s="116"/>
      <c r="F829" s="52"/>
      <c r="G829" s="116"/>
      <c r="H829" s="116"/>
      <c r="I829" s="116"/>
      <c r="J829" s="116"/>
      <c r="K829" s="116"/>
      <c r="L829" s="52"/>
      <c r="M829" s="44"/>
      <c r="N829" s="44"/>
      <c r="O829" s="44"/>
      <c r="P829" s="44"/>
    </row>
    <row r="830" spans="2:16" s="5" customFormat="1" x14ac:dyDescent="0.2">
      <c r="B830" s="3"/>
      <c r="C830" s="3"/>
      <c r="D830" s="3"/>
      <c r="E830" s="116"/>
      <c r="F830" s="52"/>
      <c r="G830" s="116"/>
      <c r="H830" s="116"/>
      <c r="I830" s="116"/>
      <c r="J830" s="116"/>
      <c r="K830" s="116"/>
      <c r="L830" s="52"/>
      <c r="M830" s="44"/>
      <c r="N830" s="44"/>
      <c r="O830" s="44"/>
      <c r="P830" s="44"/>
    </row>
    <row r="831" spans="2:16" s="5" customFormat="1" x14ac:dyDescent="0.2">
      <c r="B831" s="3"/>
      <c r="C831" s="3"/>
      <c r="D831" s="3"/>
      <c r="E831" s="116"/>
      <c r="F831" s="52"/>
      <c r="G831" s="116"/>
      <c r="H831" s="116"/>
      <c r="I831" s="116"/>
      <c r="J831" s="116"/>
      <c r="K831" s="116"/>
      <c r="L831" s="52"/>
      <c r="M831" s="44"/>
      <c r="N831" s="44"/>
      <c r="O831" s="44"/>
      <c r="P831" s="44"/>
    </row>
    <row r="832" spans="2:16" s="5" customFormat="1" x14ac:dyDescent="0.2">
      <c r="B832" s="3"/>
      <c r="C832" s="3"/>
      <c r="D832" s="3"/>
      <c r="E832" s="116"/>
      <c r="F832" s="52"/>
      <c r="G832" s="116"/>
      <c r="H832" s="116"/>
      <c r="I832" s="116"/>
      <c r="J832" s="116"/>
      <c r="K832" s="116"/>
      <c r="L832" s="52"/>
      <c r="M832" s="44"/>
      <c r="N832" s="44"/>
      <c r="O832" s="44"/>
      <c r="P832" s="44"/>
    </row>
    <row r="833" spans="2:16" s="5" customFormat="1" x14ac:dyDescent="0.2">
      <c r="B833" s="3"/>
      <c r="C833" s="3"/>
      <c r="D833" s="3"/>
      <c r="E833" s="116"/>
      <c r="F833" s="52"/>
      <c r="G833" s="116"/>
      <c r="H833" s="116"/>
      <c r="I833" s="116"/>
      <c r="J833" s="116"/>
      <c r="K833" s="116"/>
      <c r="L833" s="52"/>
      <c r="M833" s="44"/>
      <c r="N833" s="44"/>
      <c r="O833" s="44"/>
      <c r="P833" s="44"/>
    </row>
    <row r="834" spans="2:16" s="5" customFormat="1" x14ac:dyDescent="0.2">
      <c r="B834" s="3"/>
      <c r="C834" s="3"/>
      <c r="D834" s="3"/>
      <c r="E834" s="116"/>
      <c r="F834" s="52"/>
      <c r="G834" s="116"/>
      <c r="H834" s="116"/>
      <c r="I834" s="116"/>
      <c r="J834" s="116"/>
      <c r="K834" s="116"/>
      <c r="L834" s="52"/>
      <c r="M834" s="44"/>
      <c r="N834" s="44"/>
      <c r="O834" s="44"/>
      <c r="P834" s="44"/>
    </row>
    <row r="835" spans="2:16" s="5" customFormat="1" x14ac:dyDescent="0.2">
      <c r="B835" s="3"/>
      <c r="C835" s="3"/>
      <c r="D835" s="3"/>
      <c r="E835" s="116"/>
      <c r="F835" s="52"/>
      <c r="G835" s="116"/>
      <c r="H835" s="116"/>
      <c r="I835" s="116"/>
      <c r="J835" s="116"/>
      <c r="K835" s="116"/>
      <c r="L835" s="52"/>
      <c r="M835" s="44"/>
      <c r="N835" s="44"/>
      <c r="O835" s="44"/>
      <c r="P835" s="44"/>
    </row>
    <row r="836" spans="2:16" s="5" customFormat="1" x14ac:dyDescent="0.2">
      <c r="B836" s="3"/>
      <c r="C836" s="3"/>
      <c r="D836" s="3"/>
      <c r="E836" s="116"/>
      <c r="F836" s="52"/>
      <c r="G836" s="116"/>
      <c r="H836" s="116"/>
      <c r="I836" s="116"/>
      <c r="J836" s="116"/>
      <c r="K836" s="116"/>
      <c r="L836" s="52"/>
      <c r="M836" s="44"/>
      <c r="N836" s="44"/>
      <c r="O836" s="44"/>
      <c r="P836" s="44"/>
    </row>
    <row r="837" spans="2:16" s="5" customFormat="1" x14ac:dyDescent="0.2">
      <c r="B837" s="3"/>
      <c r="C837" s="3"/>
      <c r="D837" s="3"/>
      <c r="E837" s="116"/>
      <c r="F837" s="52"/>
      <c r="G837" s="116"/>
      <c r="H837" s="116"/>
      <c r="I837" s="116"/>
      <c r="J837" s="116"/>
      <c r="K837" s="116"/>
      <c r="L837" s="52"/>
      <c r="M837" s="44"/>
      <c r="N837" s="44"/>
      <c r="O837" s="44"/>
      <c r="P837" s="44"/>
    </row>
    <row r="838" spans="2:16" s="5" customFormat="1" x14ac:dyDescent="0.2">
      <c r="B838" s="3"/>
      <c r="C838" s="3"/>
      <c r="D838" s="3"/>
      <c r="E838" s="116"/>
      <c r="F838" s="52"/>
      <c r="G838" s="116"/>
      <c r="H838" s="116"/>
      <c r="I838" s="116"/>
      <c r="J838" s="116"/>
      <c r="K838" s="116"/>
      <c r="L838" s="52"/>
      <c r="M838" s="44"/>
      <c r="N838" s="44"/>
      <c r="O838" s="44"/>
      <c r="P838" s="44"/>
    </row>
    <row r="839" spans="2:16" s="5" customFormat="1" x14ac:dyDescent="0.2">
      <c r="B839" s="3"/>
      <c r="C839" s="3"/>
      <c r="D839" s="3"/>
      <c r="E839" s="116"/>
      <c r="F839" s="52"/>
      <c r="G839" s="116"/>
      <c r="H839" s="116"/>
      <c r="I839" s="116"/>
      <c r="J839" s="116"/>
      <c r="K839" s="116"/>
      <c r="L839" s="52"/>
      <c r="M839" s="44"/>
      <c r="N839" s="44"/>
      <c r="O839" s="44"/>
      <c r="P839" s="44"/>
    </row>
    <row r="840" spans="2:16" s="5" customFormat="1" x14ac:dyDescent="0.2">
      <c r="B840" s="3"/>
      <c r="C840" s="3"/>
      <c r="D840" s="3"/>
      <c r="E840" s="116"/>
      <c r="F840" s="52"/>
      <c r="G840" s="116"/>
      <c r="H840" s="116"/>
      <c r="I840" s="116"/>
      <c r="J840" s="116"/>
      <c r="K840" s="116"/>
      <c r="L840" s="52"/>
      <c r="M840" s="44"/>
      <c r="N840" s="44"/>
      <c r="O840" s="44"/>
      <c r="P840" s="44"/>
    </row>
    <row r="841" spans="2:16" s="5" customFormat="1" x14ac:dyDescent="0.2">
      <c r="B841" s="3"/>
      <c r="C841" s="3"/>
      <c r="D841" s="3"/>
      <c r="E841" s="116"/>
      <c r="F841" s="52"/>
      <c r="G841" s="116"/>
      <c r="H841" s="116"/>
      <c r="I841" s="116"/>
      <c r="J841" s="116"/>
      <c r="K841" s="116"/>
      <c r="L841" s="52"/>
      <c r="M841" s="44"/>
      <c r="N841" s="44"/>
      <c r="O841" s="44"/>
      <c r="P841" s="44"/>
    </row>
    <row r="842" spans="2:16" s="5" customFormat="1" x14ac:dyDescent="0.2">
      <c r="B842" s="3"/>
      <c r="C842" s="3"/>
      <c r="D842" s="3"/>
      <c r="E842" s="116"/>
      <c r="F842" s="52"/>
      <c r="G842" s="116"/>
      <c r="H842" s="116"/>
      <c r="I842" s="116"/>
      <c r="J842" s="116"/>
      <c r="K842" s="116"/>
      <c r="L842" s="52"/>
      <c r="M842" s="44"/>
      <c r="N842" s="44"/>
      <c r="O842" s="44"/>
      <c r="P842" s="44"/>
    </row>
    <row r="843" spans="2:16" s="5" customFormat="1" x14ac:dyDescent="0.2">
      <c r="B843" s="3"/>
      <c r="C843" s="3"/>
      <c r="D843" s="3"/>
      <c r="E843" s="116"/>
      <c r="F843" s="52"/>
      <c r="G843" s="116"/>
      <c r="H843" s="116"/>
      <c r="I843" s="116"/>
      <c r="J843" s="116"/>
      <c r="K843" s="116"/>
      <c r="L843" s="52"/>
      <c r="M843" s="44"/>
      <c r="N843" s="44"/>
      <c r="O843" s="44"/>
      <c r="P843" s="44"/>
    </row>
    <row r="844" spans="2:16" s="5" customFormat="1" x14ac:dyDescent="0.2">
      <c r="B844" s="3"/>
      <c r="C844" s="3"/>
      <c r="D844" s="3"/>
      <c r="E844" s="116"/>
      <c r="F844" s="52"/>
      <c r="G844" s="116"/>
      <c r="H844" s="116"/>
      <c r="I844" s="116"/>
      <c r="J844" s="116"/>
      <c r="K844" s="116"/>
      <c r="L844" s="52"/>
      <c r="M844" s="44"/>
      <c r="N844" s="44"/>
      <c r="O844" s="44"/>
      <c r="P844" s="44"/>
    </row>
    <row r="845" spans="2:16" s="5" customFormat="1" x14ac:dyDescent="0.2">
      <c r="B845" s="3"/>
      <c r="C845" s="3"/>
      <c r="D845" s="3"/>
      <c r="E845" s="116"/>
      <c r="F845" s="52"/>
      <c r="G845" s="116"/>
      <c r="H845" s="116"/>
      <c r="I845" s="116"/>
      <c r="J845" s="116"/>
      <c r="K845" s="116"/>
      <c r="L845" s="52"/>
      <c r="M845" s="44"/>
      <c r="N845" s="44"/>
      <c r="O845" s="44"/>
      <c r="P845" s="44"/>
    </row>
    <row r="846" spans="2:16" s="5" customFormat="1" x14ac:dyDescent="0.2">
      <c r="B846" s="3"/>
      <c r="C846" s="3"/>
      <c r="D846" s="3"/>
      <c r="E846" s="116"/>
      <c r="F846" s="52"/>
      <c r="G846" s="116"/>
      <c r="H846" s="116"/>
      <c r="I846" s="116"/>
      <c r="J846" s="116"/>
      <c r="K846" s="116"/>
      <c r="L846" s="52"/>
      <c r="M846" s="44"/>
      <c r="N846" s="44"/>
      <c r="O846" s="44"/>
      <c r="P846" s="44"/>
    </row>
    <row r="847" spans="2:16" s="5" customFormat="1" x14ac:dyDescent="0.2">
      <c r="B847" s="3"/>
      <c r="C847" s="3"/>
      <c r="D847" s="3"/>
      <c r="E847" s="116"/>
      <c r="F847" s="52"/>
      <c r="G847" s="116"/>
      <c r="H847" s="116"/>
      <c r="I847" s="116"/>
      <c r="J847" s="116"/>
      <c r="K847" s="116"/>
      <c r="L847" s="52"/>
      <c r="M847" s="44"/>
      <c r="N847" s="44"/>
      <c r="O847" s="44"/>
      <c r="P847" s="44"/>
    </row>
    <row r="848" spans="2:16" s="5" customFormat="1" x14ac:dyDescent="0.2">
      <c r="B848" s="3"/>
      <c r="C848" s="3"/>
      <c r="D848" s="3"/>
      <c r="E848" s="116"/>
      <c r="F848" s="52"/>
      <c r="G848" s="116"/>
      <c r="H848" s="116"/>
      <c r="I848" s="116"/>
      <c r="J848" s="116"/>
      <c r="K848" s="116"/>
      <c r="L848" s="52"/>
      <c r="M848" s="44"/>
      <c r="N848" s="44"/>
      <c r="O848" s="44"/>
      <c r="P848" s="44"/>
    </row>
    <row r="849" spans="2:16" s="5" customFormat="1" x14ac:dyDescent="0.2">
      <c r="B849" s="3"/>
      <c r="C849" s="3"/>
      <c r="D849" s="3"/>
      <c r="E849" s="116"/>
      <c r="F849" s="52"/>
      <c r="G849" s="116"/>
      <c r="H849" s="116"/>
      <c r="I849" s="116"/>
      <c r="J849" s="116"/>
      <c r="K849" s="116"/>
      <c r="L849" s="52"/>
      <c r="M849" s="44"/>
      <c r="N849" s="44"/>
      <c r="O849" s="44"/>
      <c r="P849" s="44"/>
    </row>
    <row r="850" spans="2:16" s="5" customFormat="1" x14ac:dyDescent="0.2">
      <c r="B850" s="3"/>
      <c r="C850" s="3"/>
      <c r="D850" s="3"/>
      <c r="E850" s="116"/>
      <c r="F850" s="52"/>
      <c r="G850" s="116"/>
      <c r="H850" s="116"/>
      <c r="I850" s="116"/>
      <c r="J850" s="116"/>
      <c r="K850" s="116"/>
      <c r="L850" s="52"/>
      <c r="M850" s="44"/>
      <c r="N850" s="44"/>
      <c r="O850" s="44"/>
      <c r="P850" s="44"/>
    </row>
    <row r="851" spans="2:16" s="5" customFormat="1" x14ac:dyDescent="0.2">
      <c r="B851" s="3"/>
      <c r="C851" s="3"/>
      <c r="D851" s="3"/>
      <c r="E851" s="116"/>
      <c r="F851" s="52"/>
      <c r="G851" s="116"/>
      <c r="H851" s="116"/>
      <c r="I851" s="116"/>
      <c r="J851" s="116"/>
      <c r="K851" s="116"/>
      <c r="L851" s="52"/>
      <c r="M851" s="44"/>
      <c r="N851" s="44"/>
      <c r="O851" s="44"/>
      <c r="P851" s="44"/>
    </row>
    <row r="852" spans="2:16" s="5" customFormat="1" x14ac:dyDescent="0.2">
      <c r="B852" s="3"/>
      <c r="C852" s="3"/>
      <c r="D852" s="3"/>
      <c r="E852" s="116"/>
      <c r="F852" s="52"/>
      <c r="G852" s="116"/>
      <c r="H852" s="116"/>
      <c r="I852" s="116"/>
      <c r="J852" s="116"/>
      <c r="K852" s="116"/>
      <c r="L852" s="52"/>
      <c r="M852" s="44"/>
      <c r="N852" s="44"/>
      <c r="O852" s="44"/>
      <c r="P852" s="44"/>
    </row>
    <row r="853" spans="2:16" s="5" customFormat="1" x14ac:dyDescent="0.2">
      <c r="B853" s="3"/>
      <c r="C853" s="3"/>
      <c r="D853" s="3"/>
      <c r="E853" s="116"/>
      <c r="F853" s="52"/>
      <c r="G853" s="116"/>
      <c r="H853" s="116"/>
      <c r="I853" s="116"/>
      <c r="J853" s="116"/>
      <c r="K853" s="116"/>
      <c r="L853" s="52"/>
      <c r="M853" s="44"/>
      <c r="N853" s="44"/>
      <c r="O853" s="44"/>
      <c r="P853" s="44"/>
    </row>
    <row r="854" spans="2:16" s="5" customFormat="1" x14ac:dyDescent="0.2">
      <c r="B854" s="3"/>
      <c r="C854" s="3"/>
      <c r="D854" s="3"/>
      <c r="E854" s="116"/>
      <c r="F854" s="52"/>
      <c r="G854" s="116"/>
      <c r="H854" s="116"/>
      <c r="I854" s="116"/>
      <c r="J854" s="116"/>
      <c r="K854" s="116"/>
      <c r="L854" s="52"/>
      <c r="M854" s="44"/>
      <c r="N854" s="44"/>
      <c r="O854" s="44"/>
      <c r="P854" s="44"/>
    </row>
    <row r="855" spans="2:16" s="5" customFormat="1" x14ac:dyDescent="0.2">
      <c r="B855" s="3"/>
      <c r="C855" s="3"/>
      <c r="D855" s="3"/>
      <c r="E855" s="116"/>
      <c r="F855" s="52"/>
      <c r="G855" s="116"/>
      <c r="H855" s="116"/>
      <c r="I855" s="116"/>
      <c r="J855" s="116"/>
      <c r="K855" s="116"/>
      <c r="L855" s="52"/>
      <c r="M855" s="44"/>
      <c r="N855" s="44"/>
      <c r="O855" s="44"/>
      <c r="P855" s="44"/>
    </row>
    <row r="856" spans="2:16" s="5" customFormat="1" x14ac:dyDescent="0.2">
      <c r="B856" s="3"/>
      <c r="C856" s="3"/>
      <c r="D856" s="3"/>
      <c r="E856" s="116"/>
      <c r="F856" s="52"/>
      <c r="G856" s="116"/>
      <c r="H856" s="116"/>
      <c r="I856" s="116"/>
      <c r="J856" s="116"/>
      <c r="K856" s="116"/>
      <c r="L856" s="52"/>
      <c r="M856" s="44"/>
      <c r="N856" s="44"/>
      <c r="O856" s="44"/>
      <c r="P856" s="44"/>
    </row>
    <row r="857" spans="2:16" s="5" customFormat="1" x14ac:dyDescent="0.2">
      <c r="B857" s="3"/>
      <c r="C857" s="3"/>
      <c r="D857" s="3"/>
      <c r="E857" s="116"/>
      <c r="F857" s="52"/>
      <c r="G857" s="116"/>
      <c r="H857" s="116"/>
      <c r="I857" s="116"/>
      <c r="J857" s="116"/>
      <c r="K857" s="116"/>
      <c r="L857" s="52"/>
      <c r="M857" s="44"/>
      <c r="N857" s="44"/>
      <c r="O857" s="44"/>
      <c r="P857" s="44"/>
    </row>
    <row r="858" spans="2:16" s="5" customFormat="1" x14ac:dyDescent="0.2">
      <c r="B858" s="3"/>
      <c r="C858" s="3"/>
      <c r="D858" s="3"/>
      <c r="E858" s="116"/>
      <c r="F858" s="52"/>
      <c r="G858" s="116"/>
      <c r="H858" s="116"/>
      <c r="I858" s="116"/>
      <c r="J858" s="116"/>
      <c r="K858" s="116"/>
      <c r="L858" s="52"/>
      <c r="M858" s="44"/>
      <c r="N858" s="44"/>
      <c r="O858" s="44"/>
      <c r="P858" s="44"/>
    </row>
    <row r="859" spans="2:16" s="5" customFormat="1" x14ac:dyDescent="0.2">
      <c r="B859" s="3"/>
      <c r="C859" s="3"/>
      <c r="D859" s="3"/>
      <c r="E859" s="116"/>
      <c r="F859" s="52"/>
      <c r="G859" s="116"/>
      <c r="H859" s="116"/>
      <c r="I859" s="116"/>
      <c r="J859" s="116"/>
      <c r="K859" s="116"/>
      <c r="L859" s="52"/>
      <c r="M859" s="44"/>
      <c r="N859" s="44"/>
      <c r="O859" s="44"/>
      <c r="P859" s="44"/>
    </row>
    <row r="860" spans="2:16" s="5" customFormat="1" x14ac:dyDescent="0.2">
      <c r="B860" s="3"/>
      <c r="C860" s="3"/>
      <c r="D860" s="3"/>
      <c r="E860" s="116"/>
      <c r="F860" s="52"/>
      <c r="G860" s="116"/>
      <c r="H860" s="116"/>
      <c r="I860" s="116"/>
      <c r="J860" s="116"/>
      <c r="K860" s="116"/>
      <c r="L860" s="52"/>
      <c r="M860" s="44"/>
      <c r="N860" s="44"/>
      <c r="O860" s="44"/>
      <c r="P860" s="44"/>
    </row>
    <row r="861" spans="2:16" s="5" customFormat="1" x14ac:dyDescent="0.2">
      <c r="B861" s="3"/>
      <c r="C861" s="3"/>
      <c r="D861" s="3"/>
      <c r="E861" s="116"/>
      <c r="F861" s="52"/>
      <c r="G861" s="116"/>
      <c r="H861" s="116"/>
      <c r="I861" s="116"/>
      <c r="J861" s="116"/>
      <c r="K861" s="116"/>
      <c r="L861" s="52"/>
      <c r="M861" s="44"/>
      <c r="N861" s="44"/>
      <c r="O861" s="44"/>
      <c r="P861" s="44"/>
    </row>
    <row r="862" spans="2:16" s="5" customFormat="1" x14ac:dyDescent="0.2">
      <c r="B862" s="3"/>
      <c r="C862" s="3"/>
      <c r="D862" s="3"/>
      <c r="E862" s="116"/>
      <c r="F862" s="52"/>
      <c r="G862" s="116"/>
      <c r="H862" s="116"/>
      <c r="I862" s="116"/>
      <c r="J862" s="116"/>
      <c r="K862" s="116"/>
      <c r="L862" s="52"/>
      <c r="M862" s="44"/>
      <c r="N862" s="44"/>
      <c r="O862" s="44"/>
      <c r="P862" s="44"/>
    </row>
    <row r="863" spans="2:16" s="5" customFormat="1" x14ac:dyDescent="0.2">
      <c r="B863" s="3"/>
      <c r="C863" s="3"/>
      <c r="D863" s="3"/>
      <c r="E863" s="116"/>
      <c r="F863" s="52"/>
      <c r="G863" s="116"/>
      <c r="H863" s="116"/>
      <c r="I863" s="116"/>
      <c r="J863" s="116"/>
      <c r="K863" s="116"/>
      <c r="L863" s="52"/>
      <c r="M863" s="44"/>
      <c r="N863" s="44"/>
      <c r="O863" s="44"/>
      <c r="P863" s="44"/>
    </row>
    <row r="864" spans="2:16" s="5" customFormat="1" x14ac:dyDescent="0.2">
      <c r="B864" s="3"/>
      <c r="C864" s="3"/>
      <c r="D864" s="3"/>
      <c r="E864" s="116"/>
      <c r="F864" s="52"/>
      <c r="G864" s="116"/>
      <c r="H864" s="116"/>
      <c r="I864" s="116"/>
      <c r="J864" s="116"/>
      <c r="K864" s="116"/>
      <c r="L864" s="52"/>
      <c r="M864" s="44"/>
      <c r="N864" s="44"/>
      <c r="O864" s="44"/>
      <c r="P864" s="44"/>
    </row>
    <row r="865" spans="2:16" s="5" customFormat="1" x14ac:dyDescent="0.2">
      <c r="B865" s="3"/>
      <c r="C865" s="3"/>
      <c r="D865" s="3"/>
      <c r="E865" s="116"/>
      <c r="F865" s="52"/>
      <c r="G865" s="116"/>
      <c r="H865" s="116"/>
      <c r="I865" s="116"/>
      <c r="J865" s="116"/>
      <c r="K865" s="116"/>
      <c r="L865" s="52"/>
      <c r="M865" s="44"/>
      <c r="N865" s="44"/>
      <c r="O865" s="44"/>
      <c r="P865" s="44"/>
    </row>
    <row r="866" spans="2:16" s="5" customFormat="1" x14ac:dyDescent="0.2">
      <c r="B866" s="3"/>
      <c r="C866" s="3"/>
      <c r="D866" s="3"/>
      <c r="E866" s="116"/>
      <c r="F866" s="52"/>
      <c r="G866" s="116"/>
      <c r="H866" s="116"/>
      <c r="I866" s="116"/>
      <c r="J866" s="116"/>
      <c r="K866" s="116"/>
      <c r="L866" s="52"/>
      <c r="M866" s="44"/>
      <c r="N866" s="44"/>
      <c r="O866" s="44"/>
      <c r="P866" s="44"/>
    </row>
    <row r="867" spans="2:16" s="5" customFormat="1" x14ac:dyDescent="0.2">
      <c r="B867" s="3"/>
      <c r="C867" s="3"/>
      <c r="D867" s="3"/>
      <c r="E867" s="116"/>
      <c r="F867" s="52"/>
      <c r="G867" s="116"/>
      <c r="H867" s="116"/>
      <c r="I867" s="116"/>
      <c r="J867" s="116"/>
      <c r="K867" s="116"/>
      <c r="L867" s="52"/>
      <c r="M867" s="44"/>
      <c r="N867" s="44"/>
      <c r="O867" s="44"/>
      <c r="P867" s="44"/>
    </row>
    <row r="868" spans="2:16" s="5" customFormat="1" x14ac:dyDescent="0.2">
      <c r="B868" s="3"/>
      <c r="C868" s="3"/>
      <c r="D868" s="3"/>
      <c r="E868" s="116"/>
      <c r="F868" s="52"/>
      <c r="G868" s="116"/>
      <c r="H868" s="116"/>
      <c r="I868" s="116"/>
      <c r="J868" s="116"/>
      <c r="K868" s="116"/>
      <c r="L868" s="52"/>
      <c r="M868" s="44"/>
      <c r="N868" s="44"/>
      <c r="O868" s="44"/>
      <c r="P868" s="44"/>
    </row>
    <row r="869" spans="2:16" s="5" customFormat="1" x14ac:dyDescent="0.2">
      <c r="B869" s="3"/>
      <c r="C869" s="3"/>
      <c r="D869" s="3"/>
      <c r="E869" s="116"/>
      <c r="F869" s="52"/>
      <c r="G869" s="116"/>
      <c r="H869" s="116"/>
      <c r="I869" s="116"/>
      <c r="J869" s="116"/>
      <c r="K869" s="116"/>
      <c r="L869" s="52"/>
      <c r="M869" s="44"/>
      <c r="N869" s="44"/>
      <c r="O869" s="44"/>
      <c r="P869" s="44"/>
    </row>
    <row r="870" spans="2:16" s="5" customFormat="1" x14ac:dyDescent="0.2">
      <c r="B870" s="3"/>
      <c r="C870" s="3"/>
      <c r="D870" s="3"/>
      <c r="E870" s="116"/>
      <c r="F870" s="52"/>
      <c r="G870" s="116"/>
      <c r="H870" s="116"/>
      <c r="I870" s="116"/>
      <c r="J870" s="116"/>
      <c r="K870" s="116"/>
      <c r="L870" s="52"/>
      <c r="M870" s="44"/>
      <c r="N870" s="44"/>
      <c r="O870" s="44"/>
      <c r="P870" s="44"/>
    </row>
    <row r="871" spans="2:16" s="5" customFormat="1" x14ac:dyDescent="0.2">
      <c r="B871" s="3"/>
      <c r="C871" s="3"/>
      <c r="D871" s="3"/>
      <c r="E871" s="116"/>
      <c r="F871" s="52"/>
      <c r="G871" s="116"/>
      <c r="H871" s="116"/>
      <c r="I871" s="116"/>
      <c r="J871" s="116"/>
      <c r="K871" s="116"/>
      <c r="L871" s="52"/>
      <c r="M871" s="44"/>
      <c r="N871" s="44"/>
      <c r="O871" s="44"/>
      <c r="P871" s="44"/>
    </row>
    <row r="872" spans="2:16" s="5" customFormat="1" x14ac:dyDescent="0.2">
      <c r="B872" s="3"/>
      <c r="C872" s="3"/>
      <c r="D872" s="3"/>
      <c r="E872" s="116"/>
      <c r="F872" s="52"/>
      <c r="G872" s="116"/>
      <c r="H872" s="116"/>
      <c r="I872" s="116"/>
      <c r="J872" s="116"/>
      <c r="K872" s="116"/>
      <c r="L872" s="52"/>
      <c r="M872" s="44"/>
      <c r="N872" s="44"/>
      <c r="O872" s="44"/>
      <c r="P872" s="44"/>
    </row>
    <row r="873" spans="2:16" s="5" customFormat="1" x14ac:dyDescent="0.2">
      <c r="B873" s="3"/>
      <c r="C873" s="3"/>
      <c r="D873" s="3"/>
      <c r="E873" s="116"/>
      <c r="F873" s="52"/>
      <c r="G873" s="116"/>
      <c r="H873" s="116"/>
      <c r="I873" s="116"/>
      <c r="J873" s="116"/>
      <c r="K873" s="116"/>
      <c r="L873" s="52"/>
      <c r="M873" s="44"/>
      <c r="N873" s="44"/>
      <c r="O873" s="44"/>
      <c r="P873" s="44"/>
    </row>
    <row r="874" spans="2:16" s="5" customFormat="1" x14ac:dyDescent="0.2">
      <c r="B874" s="3"/>
      <c r="C874" s="3"/>
      <c r="D874" s="3"/>
      <c r="E874" s="116"/>
      <c r="F874" s="52"/>
      <c r="G874" s="116"/>
      <c r="H874" s="116"/>
      <c r="I874" s="116"/>
      <c r="J874" s="116"/>
      <c r="K874" s="116"/>
      <c r="L874" s="52"/>
      <c r="M874" s="44"/>
      <c r="N874" s="44"/>
      <c r="O874" s="44"/>
      <c r="P874" s="44"/>
    </row>
    <row r="875" spans="2:16" s="5" customFormat="1" x14ac:dyDescent="0.2">
      <c r="B875" s="3"/>
      <c r="C875" s="3"/>
      <c r="D875" s="3"/>
      <c r="E875" s="116"/>
      <c r="F875" s="52"/>
      <c r="G875" s="116"/>
      <c r="H875" s="116"/>
      <c r="I875" s="116"/>
      <c r="J875" s="116"/>
      <c r="K875" s="116"/>
      <c r="L875" s="52"/>
      <c r="M875" s="44"/>
      <c r="N875" s="44"/>
      <c r="O875" s="44"/>
      <c r="P875" s="44"/>
    </row>
    <row r="876" spans="2:16" s="5" customFormat="1" x14ac:dyDescent="0.2">
      <c r="B876" s="3"/>
      <c r="C876" s="3"/>
      <c r="D876" s="3"/>
      <c r="E876" s="116"/>
      <c r="F876" s="52"/>
      <c r="G876" s="116"/>
      <c r="H876" s="116"/>
      <c r="I876" s="116"/>
      <c r="J876" s="116"/>
      <c r="K876" s="116"/>
      <c r="L876" s="52"/>
      <c r="M876" s="44"/>
      <c r="N876" s="44"/>
      <c r="O876" s="44"/>
      <c r="P876" s="44"/>
    </row>
    <row r="877" spans="2:16" s="5" customFormat="1" x14ac:dyDescent="0.2">
      <c r="B877" s="3"/>
      <c r="C877" s="3"/>
      <c r="D877" s="3"/>
      <c r="E877" s="116"/>
      <c r="F877" s="52"/>
      <c r="G877" s="116"/>
      <c r="H877" s="116"/>
      <c r="I877" s="116"/>
      <c r="J877" s="116"/>
      <c r="K877" s="116"/>
      <c r="L877" s="52"/>
      <c r="M877" s="44"/>
      <c r="N877" s="44"/>
      <c r="O877" s="44"/>
      <c r="P877" s="44"/>
    </row>
    <row r="878" spans="2:16" s="5" customFormat="1" x14ac:dyDescent="0.2">
      <c r="B878" s="3"/>
      <c r="C878" s="3"/>
      <c r="D878" s="3"/>
      <c r="E878" s="116"/>
      <c r="F878" s="52"/>
      <c r="G878" s="116"/>
      <c r="H878" s="116"/>
      <c r="I878" s="116"/>
      <c r="J878" s="116"/>
      <c r="K878" s="116"/>
      <c r="L878" s="52"/>
      <c r="M878" s="44"/>
      <c r="N878" s="44"/>
      <c r="O878" s="44"/>
      <c r="P878" s="44"/>
    </row>
    <row r="879" spans="2:16" s="5" customFormat="1" x14ac:dyDescent="0.2">
      <c r="B879" s="3"/>
      <c r="C879" s="3"/>
      <c r="D879" s="3"/>
      <c r="E879" s="116"/>
      <c r="F879" s="52"/>
      <c r="G879" s="116"/>
      <c r="H879" s="116"/>
      <c r="I879" s="116"/>
      <c r="J879" s="116"/>
      <c r="K879" s="116"/>
      <c r="L879" s="52"/>
      <c r="M879" s="44"/>
      <c r="N879" s="44"/>
      <c r="O879" s="44"/>
      <c r="P879" s="44"/>
    </row>
    <row r="880" spans="2:16" s="5" customFormat="1" x14ac:dyDescent="0.2">
      <c r="B880" s="3"/>
      <c r="C880" s="3"/>
      <c r="D880" s="3"/>
      <c r="E880" s="116"/>
      <c r="F880" s="52"/>
      <c r="G880" s="116"/>
      <c r="H880" s="116"/>
      <c r="I880" s="116"/>
      <c r="J880" s="116"/>
      <c r="K880" s="116"/>
      <c r="L880" s="52"/>
      <c r="M880" s="44"/>
      <c r="N880" s="44"/>
      <c r="O880" s="44"/>
      <c r="P880" s="44"/>
    </row>
    <row r="881" spans="2:16" s="5" customFormat="1" x14ac:dyDescent="0.2">
      <c r="B881" s="3"/>
      <c r="C881" s="3"/>
      <c r="D881" s="3"/>
      <c r="E881" s="116"/>
      <c r="F881" s="52"/>
      <c r="G881" s="116"/>
      <c r="H881" s="116"/>
      <c r="I881" s="116"/>
      <c r="J881" s="116"/>
      <c r="K881" s="116"/>
      <c r="L881" s="52"/>
      <c r="M881" s="44"/>
      <c r="N881" s="44"/>
      <c r="O881" s="44"/>
      <c r="P881" s="44"/>
    </row>
    <row r="882" spans="2:16" s="5" customFormat="1" x14ac:dyDescent="0.2">
      <c r="B882" s="3"/>
      <c r="C882" s="3"/>
      <c r="D882" s="3"/>
      <c r="E882" s="116"/>
      <c r="F882" s="52"/>
      <c r="G882" s="116"/>
      <c r="H882" s="116"/>
      <c r="I882" s="116"/>
      <c r="J882" s="116"/>
      <c r="K882" s="116"/>
      <c r="L882" s="52"/>
      <c r="M882" s="44"/>
      <c r="N882" s="44"/>
      <c r="O882" s="44"/>
      <c r="P882" s="44"/>
    </row>
    <row r="883" spans="2:16" s="5" customFormat="1" x14ac:dyDescent="0.2">
      <c r="B883" s="3"/>
      <c r="C883" s="3"/>
      <c r="D883" s="3"/>
      <c r="E883" s="116"/>
      <c r="F883" s="52"/>
      <c r="G883" s="116"/>
      <c r="H883" s="116"/>
      <c r="I883" s="116"/>
      <c r="J883" s="116"/>
      <c r="K883" s="116"/>
      <c r="L883" s="52"/>
      <c r="M883" s="44"/>
      <c r="N883" s="44"/>
      <c r="O883" s="44"/>
      <c r="P883" s="44"/>
    </row>
    <row r="884" spans="2:16" s="5" customFormat="1" x14ac:dyDescent="0.2">
      <c r="B884" s="3"/>
      <c r="C884" s="3"/>
      <c r="D884" s="3"/>
      <c r="E884" s="116"/>
      <c r="F884" s="52"/>
      <c r="G884" s="116"/>
      <c r="H884" s="116"/>
      <c r="I884" s="116"/>
      <c r="J884" s="116"/>
      <c r="K884" s="116"/>
      <c r="L884" s="52"/>
      <c r="M884" s="44"/>
      <c r="N884" s="44"/>
      <c r="O884" s="44"/>
      <c r="P884" s="44"/>
    </row>
    <row r="885" spans="2:16" s="5" customFormat="1" x14ac:dyDescent="0.2">
      <c r="B885" s="3"/>
      <c r="C885" s="3"/>
      <c r="D885" s="3"/>
      <c r="E885" s="116"/>
      <c r="F885" s="52"/>
      <c r="G885" s="116"/>
      <c r="H885" s="116"/>
      <c r="I885" s="116"/>
      <c r="J885" s="116"/>
      <c r="K885" s="116"/>
      <c r="L885" s="52"/>
      <c r="M885" s="44"/>
      <c r="N885" s="44"/>
      <c r="O885" s="44"/>
      <c r="P885" s="44"/>
    </row>
    <row r="886" spans="2:16" s="5" customFormat="1" x14ac:dyDescent="0.2">
      <c r="B886" s="3"/>
      <c r="C886" s="3"/>
      <c r="D886" s="3"/>
      <c r="E886" s="116"/>
      <c r="F886" s="52"/>
      <c r="G886" s="116"/>
      <c r="H886" s="116"/>
      <c r="I886" s="116"/>
      <c r="J886" s="116"/>
      <c r="K886" s="116"/>
      <c r="L886" s="52"/>
      <c r="M886" s="44"/>
      <c r="N886" s="44"/>
      <c r="O886" s="44"/>
      <c r="P886" s="44"/>
    </row>
    <row r="887" spans="2:16" s="5" customFormat="1" x14ac:dyDescent="0.2">
      <c r="B887" s="3"/>
      <c r="C887" s="3"/>
      <c r="D887" s="3"/>
      <c r="E887" s="116"/>
      <c r="F887" s="52"/>
      <c r="G887" s="116"/>
      <c r="H887" s="116"/>
      <c r="I887" s="116"/>
      <c r="J887" s="116"/>
      <c r="K887" s="116"/>
      <c r="L887" s="52"/>
      <c r="M887" s="44"/>
      <c r="N887" s="44"/>
      <c r="O887" s="44"/>
      <c r="P887" s="44"/>
    </row>
    <row r="888" spans="2:16" s="5" customFormat="1" x14ac:dyDescent="0.2">
      <c r="B888" s="3"/>
      <c r="C888" s="3"/>
      <c r="D888" s="3"/>
      <c r="E888" s="116"/>
      <c r="F888" s="52"/>
      <c r="G888" s="116"/>
      <c r="H888" s="116"/>
      <c r="I888" s="116"/>
      <c r="J888" s="116"/>
      <c r="K888" s="116"/>
      <c r="L888" s="52"/>
      <c r="M888" s="44"/>
      <c r="N888" s="44"/>
      <c r="O888" s="44"/>
      <c r="P888" s="44"/>
    </row>
    <row r="889" spans="2:16" s="5" customFormat="1" x14ac:dyDescent="0.2">
      <c r="B889" s="3"/>
      <c r="C889" s="3"/>
      <c r="D889" s="3"/>
      <c r="E889" s="116"/>
      <c r="F889" s="52"/>
      <c r="G889" s="116"/>
      <c r="H889" s="116"/>
      <c r="I889" s="116"/>
      <c r="J889" s="116"/>
      <c r="K889" s="116"/>
      <c r="L889" s="52"/>
      <c r="M889" s="44"/>
      <c r="N889" s="44"/>
      <c r="O889" s="44"/>
      <c r="P889" s="44"/>
    </row>
    <row r="890" spans="2:16" s="5" customFormat="1" x14ac:dyDescent="0.2">
      <c r="B890" s="3"/>
      <c r="C890" s="3"/>
      <c r="D890" s="3"/>
      <c r="E890" s="116"/>
      <c r="F890" s="52"/>
      <c r="G890" s="116"/>
      <c r="H890" s="116"/>
      <c r="I890" s="116"/>
      <c r="J890" s="116"/>
      <c r="K890" s="116"/>
      <c r="L890" s="52"/>
      <c r="M890" s="44"/>
      <c r="N890" s="44"/>
      <c r="O890" s="44"/>
      <c r="P890" s="44"/>
    </row>
    <row r="891" spans="2:16" s="5" customFormat="1" x14ac:dyDescent="0.2">
      <c r="B891" s="3"/>
      <c r="C891" s="3"/>
      <c r="D891" s="3"/>
      <c r="E891" s="116"/>
      <c r="F891" s="52"/>
      <c r="G891" s="116"/>
      <c r="H891" s="116"/>
      <c r="I891" s="116"/>
      <c r="J891" s="116"/>
      <c r="K891" s="116"/>
      <c r="L891" s="52"/>
      <c r="M891" s="44"/>
      <c r="N891" s="44"/>
      <c r="O891" s="44"/>
      <c r="P891" s="44"/>
    </row>
    <row r="892" spans="2:16" s="5" customFormat="1" x14ac:dyDescent="0.2">
      <c r="B892" s="3"/>
      <c r="C892" s="3"/>
      <c r="D892" s="3"/>
      <c r="E892" s="116"/>
      <c r="F892" s="52"/>
      <c r="G892" s="116"/>
      <c r="H892" s="116"/>
      <c r="I892" s="116"/>
      <c r="J892" s="116"/>
      <c r="K892" s="116"/>
      <c r="L892" s="52"/>
      <c r="M892" s="44"/>
      <c r="N892" s="44"/>
      <c r="O892" s="44"/>
      <c r="P892" s="44"/>
    </row>
    <row r="893" spans="2:16" s="5" customFormat="1" x14ac:dyDescent="0.2">
      <c r="B893" s="3"/>
      <c r="C893" s="3"/>
      <c r="D893" s="3"/>
      <c r="E893" s="116"/>
      <c r="F893" s="52"/>
      <c r="G893" s="116"/>
      <c r="H893" s="116"/>
      <c r="I893" s="116"/>
      <c r="J893" s="116"/>
      <c r="K893" s="116"/>
      <c r="L893" s="52"/>
      <c r="M893" s="44"/>
      <c r="N893" s="44"/>
      <c r="O893" s="44"/>
      <c r="P893" s="44"/>
    </row>
    <row r="894" spans="2:16" s="5" customFormat="1" x14ac:dyDescent="0.2">
      <c r="B894" s="3"/>
      <c r="C894" s="3"/>
      <c r="D894" s="3"/>
      <c r="E894" s="116"/>
      <c r="F894" s="52"/>
      <c r="G894" s="116"/>
      <c r="H894" s="116"/>
      <c r="I894" s="116"/>
      <c r="J894" s="116"/>
      <c r="K894" s="116"/>
      <c r="L894" s="52"/>
      <c r="M894" s="44"/>
      <c r="N894" s="44"/>
      <c r="O894" s="44"/>
      <c r="P894" s="44"/>
    </row>
    <row r="895" spans="2:16" s="5" customFormat="1" x14ac:dyDescent="0.2">
      <c r="B895" s="3"/>
      <c r="C895" s="3"/>
      <c r="D895" s="3"/>
      <c r="E895" s="116"/>
      <c r="F895" s="52"/>
      <c r="G895" s="116"/>
      <c r="H895" s="116"/>
      <c r="I895" s="116"/>
      <c r="J895" s="116"/>
      <c r="K895" s="116"/>
      <c r="L895" s="52"/>
      <c r="M895" s="44"/>
      <c r="N895" s="44"/>
      <c r="O895" s="44"/>
      <c r="P895" s="44"/>
    </row>
    <row r="896" spans="2:16" s="5" customFormat="1" x14ac:dyDescent="0.2">
      <c r="B896" s="3"/>
      <c r="C896" s="3"/>
      <c r="D896" s="3"/>
      <c r="E896" s="116"/>
      <c r="F896" s="52"/>
      <c r="G896" s="116"/>
      <c r="H896" s="116"/>
      <c r="I896" s="116"/>
      <c r="J896" s="116"/>
      <c r="K896" s="116"/>
      <c r="L896" s="52"/>
      <c r="M896" s="44"/>
      <c r="N896" s="44"/>
      <c r="O896" s="44"/>
      <c r="P896" s="44"/>
    </row>
    <row r="897" spans="2:16" s="5" customFormat="1" x14ac:dyDescent="0.2">
      <c r="B897" s="3"/>
      <c r="C897" s="3"/>
      <c r="D897" s="3"/>
      <c r="E897" s="116"/>
      <c r="F897" s="52"/>
      <c r="G897" s="116"/>
      <c r="H897" s="116"/>
      <c r="I897" s="116"/>
      <c r="J897" s="116"/>
      <c r="K897" s="116"/>
      <c r="L897" s="52"/>
      <c r="M897" s="44"/>
      <c r="N897" s="44"/>
      <c r="O897" s="44"/>
      <c r="P897" s="44"/>
    </row>
    <row r="898" spans="2:16" s="5" customFormat="1" x14ac:dyDescent="0.2">
      <c r="B898" s="3"/>
      <c r="C898" s="3"/>
      <c r="D898" s="3"/>
      <c r="E898" s="116"/>
      <c r="F898" s="52"/>
      <c r="G898" s="116"/>
      <c r="H898" s="116"/>
      <c r="I898" s="116"/>
      <c r="J898" s="116"/>
      <c r="K898" s="116"/>
      <c r="L898" s="52"/>
      <c r="M898" s="44"/>
      <c r="N898" s="44"/>
      <c r="O898" s="44"/>
      <c r="P898" s="44"/>
    </row>
    <row r="899" spans="2:16" s="5" customFormat="1" x14ac:dyDescent="0.2">
      <c r="B899" s="3"/>
      <c r="C899" s="3"/>
      <c r="D899" s="3"/>
      <c r="E899" s="116"/>
      <c r="F899" s="52"/>
      <c r="G899" s="116"/>
      <c r="H899" s="116"/>
      <c r="I899" s="116"/>
      <c r="J899" s="116"/>
      <c r="K899" s="116"/>
      <c r="L899" s="52"/>
      <c r="M899" s="44"/>
      <c r="N899" s="44"/>
      <c r="O899" s="44"/>
      <c r="P899" s="44"/>
    </row>
    <row r="900" spans="2:16" s="5" customFormat="1" x14ac:dyDescent="0.2">
      <c r="B900" s="3"/>
      <c r="C900" s="3"/>
      <c r="D900" s="3"/>
      <c r="E900" s="116"/>
      <c r="F900" s="52"/>
      <c r="G900" s="116"/>
      <c r="H900" s="116"/>
      <c r="I900" s="116"/>
      <c r="J900" s="116"/>
      <c r="K900" s="116"/>
      <c r="L900" s="52"/>
      <c r="M900" s="44"/>
      <c r="N900" s="44"/>
      <c r="O900" s="44"/>
      <c r="P900" s="44"/>
    </row>
    <row r="901" spans="2:16" s="5" customFormat="1" x14ac:dyDescent="0.2">
      <c r="B901" s="3"/>
      <c r="C901" s="3"/>
      <c r="D901" s="3"/>
      <c r="E901" s="116"/>
      <c r="F901" s="52"/>
      <c r="G901" s="116"/>
      <c r="H901" s="116"/>
      <c r="I901" s="116"/>
      <c r="J901" s="116"/>
      <c r="K901" s="116"/>
      <c r="L901" s="52"/>
      <c r="M901" s="44"/>
      <c r="N901" s="44"/>
      <c r="O901" s="44"/>
      <c r="P901" s="44"/>
    </row>
    <row r="902" spans="2:16" s="5" customFormat="1" x14ac:dyDescent="0.2">
      <c r="B902" s="3"/>
      <c r="C902" s="3"/>
      <c r="D902" s="3"/>
      <c r="E902" s="116"/>
      <c r="F902" s="52"/>
      <c r="G902" s="116"/>
      <c r="H902" s="116"/>
      <c r="I902" s="116"/>
      <c r="J902" s="116"/>
      <c r="K902" s="116"/>
      <c r="L902" s="52"/>
      <c r="M902" s="44"/>
      <c r="N902" s="44"/>
      <c r="O902" s="44"/>
      <c r="P902" s="44"/>
    </row>
    <row r="903" spans="2:16" s="5" customFormat="1" x14ac:dyDescent="0.2">
      <c r="B903" s="3"/>
      <c r="C903" s="3"/>
      <c r="D903" s="3"/>
      <c r="E903" s="116"/>
      <c r="F903" s="52"/>
      <c r="G903" s="116"/>
      <c r="H903" s="116"/>
      <c r="I903" s="116"/>
      <c r="J903" s="116"/>
      <c r="K903" s="116"/>
      <c r="L903" s="52"/>
      <c r="M903" s="44"/>
      <c r="N903" s="44"/>
      <c r="O903" s="44"/>
      <c r="P903" s="44"/>
    </row>
    <row r="904" spans="2:16" s="5" customFormat="1" x14ac:dyDescent="0.2">
      <c r="B904" s="3"/>
      <c r="C904" s="3"/>
      <c r="D904" s="3"/>
      <c r="E904" s="116"/>
      <c r="F904" s="52"/>
      <c r="G904" s="116"/>
      <c r="H904" s="116"/>
      <c r="I904" s="116"/>
      <c r="J904" s="116"/>
      <c r="K904" s="116"/>
      <c r="L904" s="52"/>
      <c r="M904" s="44"/>
      <c r="N904" s="44"/>
      <c r="O904" s="44"/>
      <c r="P904" s="44"/>
    </row>
    <row r="905" spans="2:16" s="5" customFormat="1" x14ac:dyDescent="0.2">
      <c r="B905" s="3"/>
      <c r="C905" s="3"/>
      <c r="D905" s="3"/>
      <c r="E905" s="116"/>
      <c r="F905" s="52"/>
      <c r="G905" s="116"/>
      <c r="H905" s="116"/>
      <c r="I905" s="116"/>
      <c r="J905" s="116"/>
      <c r="K905" s="116"/>
      <c r="L905" s="52"/>
      <c r="M905" s="44"/>
      <c r="N905" s="44"/>
      <c r="O905" s="44"/>
      <c r="P905" s="44"/>
    </row>
    <row r="906" spans="2:16" s="5" customFormat="1" x14ac:dyDescent="0.2">
      <c r="B906" s="3"/>
      <c r="C906" s="3"/>
      <c r="D906" s="3"/>
      <c r="E906" s="116"/>
      <c r="F906" s="52"/>
      <c r="G906" s="116"/>
      <c r="H906" s="116"/>
      <c r="I906" s="116"/>
      <c r="J906" s="116"/>
      <c r="K906" s="116"/>
      <c r="L906" s="52"/>
      <c r="M906" s="44"/>
      <c r="N906" s="44"/>
      <c r="O906" s="44"/>
      <c r="P906" s="44"/>
    </row>
    <row r="907" spans="2:16" s="5" customFormat="1" x14ac:dyDescent="0.2">
      <c r="B907" s="3"/>
      <c r="C907" s="3"/>
      <c r="D907" s="3"/>
      <c r="E907" s="116"/>
      <c r="F907" s="52"/>
      <c r="G907" s="116"/>
      <c r="H907" s="116"/>
      <c r="I907" s="116"/>
      <c r="J907" s="116"/>
      <c r="K907" s="116"/>
      <c r="L907" s="52"/>
      <c r="M907" s="44"/>
      <c r="N907" s="44"/>
      <c r="O907" s="44"/>
      <c r="P907" s="44"/>
    </row>
    <row r="908" spans="2:16" s="5" customFormat="1" x14ac:dyDescent="0.2">
      <c r="B908" s="3"/>
      <c r="C908" s="3"/>
      <c r="D908" s="3"/>
      <c r="E908" s="116"/>
      <c r="F908" s="52"/>
      <c r="G908" s="116"/>
      <c r="H908" s="116"/>
      <c r="I908" s="116"/>
      <c r="J908" s="116"/>
      <c r="K908" s="116"/>
      <c r="L908" s="52"/>
      <c r="M908" s="44"/>
      <c r="N908" s="44"/>
      <c r="O908" s="44"/>
      <c r="P908" s="44"/>
    </row>
    <row r="909" spans="2:16" s="5" customFormat="1" x14ac:dyDescent="0.2">
      <c r="B909" s="3"/>
      <c r="C909" s="3"/>
      <c r="D909" s="3"/>
      <c r="E909" s="116"/>
      <c r="F909" s="52"/>
      <c r="G909" s="116"/>
      <c r="H909" s="116"/>
      <c r="I909" s="116"/>
      <c r="J909" s="116"/>
      <c r="K909" s="116"/>
      <c r="L909" s="52"/>
      <c r="M909" s="44"/>
      <c r="N909" s="44"/>
      <c r="O909" s="44"/>
      <c r="P909" s="44"/>
    </row>
    <row r="910" spans="2:16" s="5" customFormat="1" x14ac:dyDescent="0.2">
      <c r="B910" s="3"/>
      <c r="C910" s="3"/>
      <c r="D910" s="3"/>
      <c r="E910" s="116"/>
      <c r="F910" s="52"/>
      <c r="G910" s="116"/>
      <c r="H910" s="116"/>
      <c r="I910" s="116"/>
      <c r="J910" s="116"/>
      <c r="K910" s="116"/>
      <c r="L910" s="52"/>
      <c r="M910" s="44"/>
      <c r="N910" s="44"/>
      <c r="O910" s="44"/>
      <c r="P910" s="44"/>
    </row>
    <row r="911" spans="2:16" s="5" customFormat="1" x14ac:dyDescent="0.2">
      <c r="B911" s="3"/>
      <c r="C911" s="3"/>
      <c r="D911" s="3"/>
      <c r="E911" s="116"/>
      <c r="F911" s="52"/>
      <c r="G911" s="116"/>
      <c r="H911" s="116"/>
      <c r="I911" s="116"/>
      <c r="J911" s="116"/>
      <c r="K911" s="116"/>
      <c r="L911" s="52"/>
      <c r="M911" s="44"/>
      <c r="N911" s="44"/>
      <c r="O911" s="44"/>
      <c r="P911" s="44"/>
    </row>
    <row r="912" spans="2:16" s="5" customFormat="1" x14ac:dyDescent="0.2">
      <c r="B912" s="3"/>
      <c r="C912" s="3"/>
      <c r="D912" s="3"/>
      <c r="E912" s="116"/>
      <c r="F912" s="52"/>
      <c r="G912" s="116"/>
      <c r="H912" s="116"/>
      <c r="I912" s="116"/>
      <c r="J912" s="116"/>
      <c r="K912" s="116"/>
      <c r="L912" s="52"/>
      <c r="M912" s="44"/>
      <c r="N912" s="44"/>
      <c r="O912" s="44"/>
      <c r="P912" s="44"/>
    </row>
    <row r="913" spans="2:16" s="5" customFormat="1" x14ac:dyDescent="0.2">
      <c r="B913" s="3"/>
      <c r="C913" s="3"/>
      <c r="D913" s="3"/>
      <c r="E913" s="116"/>
      <c r="F913" s="52"/>
      <c r="G913" s="116"/>
      <c r="H913" s="116"/>
      <c r="I913" s="116"/>
      <c r="J913" s="116"/>
      <c r="K913" s="116"/>
      <c r="L913" s="52"/>
      <c r="M913" s="44"/>
      <c r="N913" s="44"/>
      <c r="O913" s="44"/>
      <c r="P913" s="44"/>
    </row>
    <row r="914" spans="2:16" s="5" customFormat="1" x14ac:dyDescent="0.2">
      <c r="B914" s="3"/>
      <c r="C914" s="3"/>
      <c r="D914" s="3"/>
      <c r="E914" s="116"/>
      <c r="F914" s="52"/>
      <c r="G914" s="116"/>
      <c r="H914" s="116"/>
      <c r="I914" s="116"/>
      <c r="J914" s="116"/>
      <c r="K914" s="116"/>
      <c r="L914" s="52"/>
      <c r="M914" s="44"/>
      <c r="N914" s="44"/>
      <c r="O914" s="44"/>
      <c r="P914" s="44"/>
    </row>
    <row r="915" spans="2:16" s="5" customFormat="1" x14ac:dyDescent="0.2">
      <c r="B915" s="3"/>
      <c r="C915" s="3"/>
      <c r="D915" s="3"/>
      <c r="E915" s="116"/>
      <c r="F915" s="52"/>
      <c r="G915" s="116"/>
      <c r="H915" s="116"/>
      <c r="I915" s="116"/>
      <c r="J915" s="116"/>
      <c r="K915" s="116"/>
      <c r="L915" s="52"/>
      <c r="M915" s="44"/>
      <c r="N915" s="44"/>
      <c r="O915" s="44"/>
      <c r="P915" s="44"/>
    </row>
    <row r="916" spans="2:16" s="5" customFormat="1" x14ac:dyDescent="0.2">
      <c r="B916" s="3"/>
      <c r="C916" s="3"/>
      <c r="D916" s="3"/>
      <c r="E916" s="116"/>
      <c r="F916" s="52"/>
      <c r="G916" s="116"/>
      <c r="H916" s="116"/>
      <c r="I916" s="116"/>
      <c r="J916" s="116"/>
      <c r="K916" s="116"/>
      <c r="L916" s="52"/>
      <c r="M916" s="44"/>
      <c r="N916" s="44"/>
      <c r="O916" s="44"/>
      <c r="P916" s="44"/>
    </row>
    <row r="917" spans="2:16" s="5" customFormat="1" x14ac:dyDescent="0.2">
      <c r="B917" s="3"/>
      <c r="C917" s="3"/>
      <c r="D917" s="3"/>
      <c r="E917" s="116"/>
      <c r="F917" s="52"/>
      <c r="G917" s="116"/>
      <c r="H917" s="116"/>
      <c r="I917" s="116"/>
      <c r="J917" s="116"/>
      <c r="K917" s="116"/>
      <c r="L917" s="52"/>
      <c r="M917" s="44"/>
      <c r="N917" s="44"/>
      <c r="O917" s="44"/>
      <c r="P917" s="44"/>
    </row>
    <row r="918" spans="2:16" s="5" customFormat="1" x14ac:dyDescent="0.2">
      <c r="B918" s="3"/>
      <c r="C918" s="3"/>
      <c r="D918" s="3"/>
      <c r="E918" s="116"/>
      <c r="F918" s="52"/>
      <c r="G918" s="116"/>
      <c r="H918" s="116"/>
      <c r="I918" s="116"/>
      <c r="J918" s="116"/>
      <c r="K918" s="116"/>
      <c r="L918" s="52"/>
      <c r="M918" s="44"/>
      <c r="N918" s="44"/>
      <c r="O918" s="44"/>
      <c r="P918" s="44"/>
    </row>
    <row r="919" spans="2:16" s="5" customFormat="1" x14ac:dyDescent="0.2">
      <c r="B919" s="3"/>
      <c r="C919" s="3"/>
      <c r="D919" s="3"/>
      <c r="E919" s="116"/>
      <c r="F919" s="52"/>
      <c r="G919" s="116"/>
      <c r="H919" s="116"/>
      <c r="I919" s="116"/>
      <c r="J919" s="116"/>
      <c r="K919" s="116"/>
      <c r="L919" s="52"/>
      <c r="M919" s="44"/>
      <c r="N919" s="44"/>
      <c r="O919" s="44"/>
      <c r="P919" s="44"/>
    </row>
    <row r="920" spans="2:16" s="5" customFormat="1" x14ac:dyDescent="0.2">
      <c r="B920" s="3"/>
      <c r="C920" s="3"/>
      <c r="D920" s="3"/>
      <c r="E920" s="116"/>
      <c r="F920" s="52"/>
      <c r="G920" s="116"/>
      <c r="H920" s="116"/>
      <c r="I920" s="116"/>
      <c r="J920" s="116"/>
      <c r="K920" s="116"/>
      <c r="L920" s="52"/>
      <c r="M920" s="44"/>
      <c r="N920" s="44"/>
      <c r="O920" s="44"/>
      <c r="P920" s="44"/>
    </row>
    <row r="921" spans="2:16" s="5" customFormat="1" x14ac:dyDescent="0.2">
      <c r="B921" s="3"/>
      <c r="C921" s="3"/>
      <c r="D921" s="3"/>
      <c r="E921" s="116"/>
      <c r="F921" s="52"/>
      <c r="G921" s="116"/>
      <c r="H921" s="116"/>
      <c r="I921" s="116"/>
      <c r="J921" s="116"/>
      <c r="K921" s="116"/>
      <c r="L921" s="52"/>
      <c r="M921" s="44"/>
      <c r="N921" s="44"/>
      <c r="O921" s="44"/>
      <c r="P921" s="44"/>
    </row>
    <row r="922" spans="2:16" s="5" customFormat="1" x14ac:dyDescent="0.2">
      <c r="B922" s="3"/>
      <c r="C922" s="3"/>
      <c r="D922" s="3"/>
      <c r="E922" s="116"/>
      <c r="F922" s="52"/>
      <c r="G922" s="116"/>
      <c r="H922" s="116"/>
      <c r="I922" s="116"/>
      <c r="J922" s="116"/>
      <c r="K922" s="116"/>
      <c r="L922" s="52"/>
      <c r="M922" s="44"/>
      <c r="N922" s="44"/>
      <c r="O922" s="44"/>
      <c r="P922" s="44"/>
    </row>
    <row r="923" spans="2:16" s="5" customFormat="1" x14ac:dyDescent="0.2">
      <c r="B923" s="3"/>
      <c r="C923" s="3"/>
      <c r="D923" s="3"/>
      <c r="E923" s="116"/>
      <c r="F923" s="52"/>
      <c r="G923" s="116"/>
      <c r="H923" s="116"/>
      <c r="I923" s="116"/>
      <c r="J923" s="116"/>
      <c r="K923" s="116"/>
      <c r="L923" s="52"/>
      <c r="M923" s="44"/>
      <c r="N923" s="44"/>
      <c r="O923" s="44"/>
      <c r="P923" s="44"/>
    </row>
    <row r="924" spans="2:16" s="5" customFormat="1" x14ac:dyDescent="0.2">
      <c r="B924" s="3"/>
      <c r="C924" s="3"/>
      <c r="D924" s="3"/>
      <c r="E924" s="116"/>
      <c r="F924" s="52"/>
      <c r="G924" s="116"/>
      <c r="H924" s="116"/>
      <c r="I924" s="116"/>
      <c r="J924" s="116"/>
      <c r="K924" s="116"/>
      <c r="L924" s="52"/>
      <c r="M924" s="44"/>
      <c r="N924" s="44"/>
      <c r="O924" s="44"/>
      <c r="P924" s="44"/>
    </row>
    <row r="925" spans="2:16" s="5" customFormat="1" x14ac:dyDescent="0.2">
      <c r="B925" s="3"/>
      <c r="C925" s="3"/>
      <c r="D925" s="3"/>
      <c r="E925" s="116"/>
      <c r="F925" s="52"/>
      <c r="G925" s="116"/>
      <c r="H925" s="116"/>
      <c r="I925" s="116"/>
      <c r="J925" s="116"/>
      <c r="K925" s="116"/>
      <c r="L925" s="52"/>
      <c r="M925" s="44"/>
      <c r="N925" s="44"/>
      <c r="O925" s="44"/>
      <c r="P925" s="44"/>
    </row>
    <row r="926" spans="2:16" s="5" customFormat="1" x14ac:dyDescent="0.2">
      <c r="B926" s="3"/>
      <c r="C926" s="3"/>
      <c r="D926" s="3"/>
      <c r="E926" s="116"/>
      <c r="F926" s="52"/>
      <c r="G926" s="116"/>
      <c r="H926" s="116"/>
      <c r="I926" s="116"/>
      <c r="J926" s="116"/>
      <c r="K926" s="116"/>
      <c r="L926" s="52"/>
      <c r="M926" s="44"/>
      <c r="N926" s="44"/>
      <c r="O926" s="44"/>
      <c r="P926" s="44"/>
    </row>
    <row r="927" spans="2:16" s="5" customFormat="1" x14ac:dyDescent="0.2">
      <c r="B927" s="3"/>
      <c r="C927" s="3"/>
      <c r="D927" s="3"/>
      <c r="E927" s="116"/>
      <c r="F927" s="52"/>
      <c r="G927" s="116"/>
      <c r="H927" s="116"/>
      <c r="I927" s="116"/>
      <c r="J927" s="116"/>
      <c r="K927" s="116"/>
      <c r="L927" s="52"/>
      <c r="M927" s="44"/>
      <c r="N927" s="44"/>
      <c r="O927" s="44"/>
      <c r="P927" s="44"/>
    </row>
    <row r="928" spans="2:16" s="5" customFormat="1" x14ac:dyDescent="0.2">
      <c r="B928" s="3"/>
      <c r="C928" s="3"/>
      <c r="D928" s="3"/>
      <c r="E928" s="116"/>
      <c r="F928" s="52"/>
      <c r="G928" s="116"/>
      <c r="H928" s="116"/>
      <c r="I928" s="116"/>
      <c r="J928" s="116"/>
      <c r="K928" s="116"/>
      <c r="L928" s="52"/>
      <c r="M928" s="44"/>
      <c r="N928" s="44"/>
      <c r="O928" s="44"/>
      <c r="P928" s="44"/>
    </row>
    <row r="929" spans="2:16" s="5" customFormat="1" x14ac:dyDescent="0.2">
      <c r="B929" s="3"/>
      <c r="C929" s="3"/>
      <c r="D929" s="3"/>
      <c r="E929" s="116"/>
      <c r="F929" s="52"/>
      <c r="G929" s="116"/>
      <c r="H929" s="116"/>
      <c r="I929" s="116"/>
      <c r="J929" s="116"/>
      <c r="K929" s="116"/>
      <c r="L929" s="52"/>
      <c r="M929" s="44"/>
      <c r="N929" s="44"/>
      <c r="O929" s="44"/>
      <c r="P929" s="44"/>
    </row>
    <row r="930" spans="2:16" s="5" customFormat="1" x14ac:dyDescent="0.2">
      <c r="B930" s="3"/>
      <c r="C930" s="3"/>
      <c r="D930" s="3"/>
      <c r="E930" s="116"/>
      <c r="F930" s="52"/>
      <c r="G930" s="116"/>
      <c r="H930" s="116"/>
      <c r="I930" s="116"/>
      <c r="J930" s="116"/>
      <c r="K930" s="116"/>
      <c r="L930" s="52"/>
      <c r="M930" s="44"/>
      <c r="N930" s="44"/>
      <c r="O930" s="44"/>
      <c r="P930" s="44"/>
    </row>
    <row r="931" spans="2:16" s="5" customFormat="1" x14ac:dyDescent="0.2">
      <c r="B931" s="3"/>
      <c r="C931" s="3"/>
      <c r="D931" s="3"/>
      <c r="E931" s="116"/>
      <c r="F931" s="52"/>
      <c r="G931" s="116"/>
      <c r="H931" s="116"/>
      <c r="I931" s="116"/>
      <c r="J931" s="116"/>
      <c r="K931" s="116"/>
      <c r="L931" s="52"/>
      <c r="M931" s="44"/>
      <c r="N931" s="44"/>
      <c r="O931" s="44"/>
      <c r="P931" s="44"/>
    </row>
    <row r="932" spans="2:16" s="5" customFormat="1" x14ac:dyDescent="0.2">
      <c r="B932" s="3"/>
      <c r="C932" s="3"/>
      <c r="D932" s="3"/>
      <c r="E932" s="116"/>
      <c r="F932" s="52"/>
      <c r="G932" s="116"/>
      <c r="H932" s="116"/>
      <c r="I932" s="116"/>
      <c r="J932" s="116"/>
      <c r="K932" s="116"/>
      <c r="L932" s="52"/>
      <c r="M932" s="44"/>
      <c r="N932" s="44"/>
      <c r="O932" s="44"/>
      <c r="P932" s="44"/>
    </row>
    <row r="933" spans="2:16" s="5" customFormat="1" x14ac:dyDescent="0.2">
      <c r="B933" s="3"/>
      <c r="C933" s="3"/>
      <c r="D933" s="3"/>
      <c r="E933" s="116"/>
      <c r="F933" s="52"/>
      <c r="G933" s="116"/>
      <c r="H933" s="116"/>
      <c r="I933" s="116"/>
      <c r="J933" s="116"/>
      <c r="K933" s="116"/>
      <c r="L933" s="52"/>
      <c r="M933" s="44"/>
      <c r="N933" s="44"/>
      <c r="O933" s="44"/>
      <c r="P933" s="44"/>
    </row>
    <row r="934" spans="2:16" s="5" customFormat="1" x14ac:dyDescent="0.2">
      <c r="B934" s="3"/>
      <c r="C934" s="3"/>
      <c r="D934" s="3"/>
      <c r="E934" s="116"/>
      <c r="F934" s="52"/>
      <c r="G934" s="116"/>
      <c r="H934" s="116"/>
      <c r="I934" s="116"/>
      <c r="J934" s="116"/>
      <c r="K934" s="116"/>
      <c r="L934" s="52"/>
      <c r="M934" s="44"/>
      <c r="N934" s="44"/>
      <c r="O934" s="44"/>
      <c r="P934" s="44"/>
    </row>
    <row r="935" spans="2:16" s="5" customFormat="1" x14ac:dyDescent="0.2">
      <c r="B935" s="3"/>
      <c r="C935" s="3"/>
      <c r="D935" s="3"/>
      <c r="E935" s="116"/>
      <c r="F935" s="52"/>
      <c r="G935" s="116"/>
      <c r="H935" s="116"/>
      <c r="I935" s="116"/>
      <c r="J935" s="116"/>
      <c r="K935" s="116"/>
      <c r="L935" s="52"/>
      <c r="M935" s="44"/>
      <c r="N935" s="44"/>
      <c r="O935" s="44"/>
      <c r="P935" s="44"/>
    </row>
    <row r="936" spans="2:16" s="5" customFormat="1" x14ac:dyDescent="0.2">
      <c r="B936" s="3"/>
      <c r="C936" s="3"/>
      <c r="D936" s="3"/>
      <c r="E936" s="116"/>
      <c r="F936" s="52"/>
      <c r="G936" s="116"/>
      <c r="H936" s="116"/>
      <c r="I936" s="116"/>
      <c r="J936" s="116"/>
      <c r="K936" s="116"/>
      <c r="L936" s="52"/>
      <c r="M936" s="44"/>
      <c r="N936" s="44"/>
      <c r="O936" s="44"/>
      <c r="P936" s="44"/>
    </row>
    <row r="937" spans="2:16" s="5" customFormat="1" x14ac:dyDescent="0.2">
      <c r="B937" s="3"/>
      <c r="C937" s="3"/>
      <c r="D937" s="3"/>
      <c r="E937" s="116"/>
      <c r="F937" s="52"/>
      <c r="G937" s="116"/>
      <c r="H937" s="116"/>
      <c r="I937" s="116"/>
      <c r="J937" s="116"/>
      <c r="K937" s="116"/>
      <c r="L937" s="52"/>
      <c r="M937" s="44"/>
      <c r="N937" s="44"/>
      <c r="O937" s="44"/>
      <c r="P937" s="44"/>
    </row>
    <row r="938" spans="2:16" s="5" customFormat="1" x14ac:dyDescent="0.2">
      <c r="B938" s="3"/>
      <c r="C938" s="3"/>
      <c r="D938" s="3"/>
      <c r="E938" s="116"/>
      <c r="F938" s="52"/>
      <c r="G938" s="116"/>
      <c r="H938" s="116"/>
      <c r="I938" s="116"/>
      <c r="J938" s="116"/>
      <c r="K938" s="116"/>
      <c r="L938" s="52"/>
      <c r="M938" s="44"/>
      <c r="N938" s="44"/>
      <c r="O938" s="44"/>
      <c r="P938" s="44"/>
    </row>
    <row r="939" spans="2:16" s="5" customFormat="1" x14ac:dyDescent="0.2">
      <c r="B939" s="3"/>
      <c r="C939" s="3"/>
      <c r="D939" s="3"/>
      <c r="E939" s="116"/>
      <c r="F939" s="52"/>
      <c r="G939" s="116"/>
      <c r="H939" s="116"/>
      <c r="I939" s="116"/>
      <c r="J939" s="116"/>
      <c r="K939" s="116"/>
      <c r="L939" s="52"/>
      <c r="M939" s="44"/>
      <c r="N939" s="44"/>
      <c r="O939" s="44"/>
      <c r="P939" s="44"/>
    </row>
    <row r="940" spans="2:16" s="5" customFormat="1" x14ac:dyDescent="0.2">
      <c r="B940" s="3"/>
      <c r="C940" s="3"/>
      <c r="D940" s="3"/>
      <c r="E940" s="116"/>
      <c r="F940" s="52"/>
      <c r="G940" s="116"/>
      <c r="H940" s="116"/>
      <c r="I940" s="116"/>
      <c r="J940" s="116"/>
      <c r="K940" s="116"/>
      <c r="L940" s="52"/>
      <c r="M940" s="44"/>
      <c r="N940" s="44"/>
      <c r="O940" s="44"/>
      <c r="P940" s="44"/>
    </row>
    <row r="941" spans="2:16" s="5" customFormat="1" x14ac:dyDescent="0.2">
      <c r="B941" s="3"/>
      <c r="C941" s="3"/>
      <c r="D941" s="3"/>
      <c r="E941" s="116"/>
      <c r="F941" s="52"/>
      <c r="G941" s="116"/>
      <c r="H941" s="116"/>
      <c r="I941" s="116"/>
      <c r="J941" s="116"/>
      <c r="K941" s="116"/>
      <c r="L941" s="52"/>
      <c r="M941" s="44"/>
      <c r="N941" s="44"/>
      <c r="O941" s="44"/>
      <c r="P941" s="44"/>
    </row>
    <row r="942" spans="2:16" s="5" customFormat="1" x14ac:dyDescent="0.2">
      <c r="B942" s="3"/>
      <c r="C942" s="3"/>
      <c r="D942" s="3"/>
      <c r="E942" s="116"/>
      <c r="F942" s="52"/>
      <c r="G942" s="116"/>
      <c r="H942" s="116"/>
      <c r="I942" s="116"/>
      <c r="J942" s="116"/>
      <c r="K942" s="116"/>
      <c r="L942" s="52"/>
      <c r="M942" s="44"/>
      <c r="N942" s="44"/>
      <c r="O942" s="44"/>
      <c r="P942" s="44"/>
    </row>
    <row r="943" spans="2:16" s="5" customFormat="1" x14ac:dyDescent="0.2">
      <c r="B943" s="3"/>
      <c r="C943" s="3"/>
      <c r="D943" s="3"/>
      <c r="E943" s="116"/>
      <c r="F943" s="52"/>
      <c r="G943" s="116"/>
      <c r="H943" s="116"/>
      <c r="I943" s="116"/>
      <c r="J943" s="116"/>
      <c r="K943" s="116"/>
      <c r="L943" s="52"/>
      <c r="M943" s="44"/>
      <c r="N943" s="44"/>
      <c r="O943" s="44"/>
      <c r="P943" s="44"/>
    </row>
    <row r="944" spans="2:16" s="5" customFormat="1" x14ac:dyDescent="0.2">
      <c r="B944" s="3"/>
      <c r="C944" s="3"/>
      <c r="D944" s="3"/>
      <c r="E944" s="116"/>
      <c r="F944" s="52"/>
      <c r="G944" s="116"/>
      <c r="H944" s="116"/>
      <c r="I944" s="116"/>
      <c r="J944" s="116"/>
      <c r="K944" s="116"/>
      <c r="L944" s="52"/>
      <c r="M944" s="44"/>
      <c r="N944" s="44"/>
      <c r="O944" s="44"/>
      <c r="P944" s="44"/>
    </row>
    <row r="945" spans="2:16" s="5" customFormat="1" x14ac:dyDescent="0.2">
      <c r="B945" s="3"/>
      <c r="C945" s="3"/>
      <c r="D945" s="3"/>
      <c r="E945" s="116"/>
      <c r="F945" s="52"/>
      <c r="G945" s="116"/>
      <c r="H945" s="116"/>
      <c r="I945" s="116"/>
      <c r="J945" s="116"/>
      <c r="K945" s="116"/>
      <c r="L945" s="52"/>
      <c r="M945" s="44"/>
      <c r="N945" s="44"/>
      <c r="O945" s="44"/>
      <c r="P945" s="44"/>
    </row>
    <row r="946" spans="2:16" s="5" customFormat="1" x14ac:dyDescent="0.2">
      <c r="B946" s="3"/>
      <c r="C946" s="3"/>
      <c r="D946" s="3"/>
      <c r="E946" s="116"/>
      <c r="F946" s="52"/>
      <c r="G946" s="116"/>
      <c r="H946" s="116"/>
      <c r="I946" s="116"/>
      <c r="J946" s="116"/>
      <c r="K946" s="116"/>
      <c r="L946" s="52"/>
      <c r="M946" s="44"/>
      <c r="N946" s="44"/>
      <c r="O946" s="44"/>
      <c r="P946" s="44"/>
    </row>
    <row r="947" spans="2:16" s="5" customFormat="1" x14ac:dyDescent="0.2">
      <c r="B947" s="3"/>
      <c r="C947" s="3"/>
      <c r="D947" s="3"/>
      <c r="E947" s="116"/>
      <c r="F947" s="52"/>
      <c r="G947" s="116"/>
      <c r="H947" s="116"/>
      <c r="I947" s="116"/>
      <c r="J947" s="116"/>
      <c r="K947" s="116"/>
      <c r="L947" s="52"/>
      <c r="M947" s="44"/>
      <c r="N947" s="44"/>
      <c r="O947" s="44"/>
      <c r="P947" s="44"/>
    </row>
    <row r="948" spans="2:16" s="5" customFormat="1" x14ac:dyDescent="0.2">
      <c r="B948" s="3"/>
      <c r="C948" s="3"/>
      <c r="D948" s="3"/>
      <c r="E948" s="116"/>
      <c r="F948" s="52"/>
      <c r="G948" s="116"/>
      <c r="H948" s="116"/>
      <c r="I948" s="116"/>
      <c r="J948" s="116"/>
      <c r="K948" s="116"/>
      <c r="L948" s="52"/>
      <c r="M948" s="44"/>
      <c r="N948" s="44"/>
      <c r="O948" s="44"/>
      <c r="P948" s="44"/>
    </row>
    <row r="949" spans="2:16" s="5" customFormat="1" x14ac:dyDescent="0.2">
      <c r="B949" s="3"/>
      <c r="C949" s="3"/>
      <c r="D949" s="3"/>
      <c r="E949" s="116"/>
      <c r="F949" s="52"/>
      <c r="G949" s="116"/>
      <c r="H949" s="116"/>
      <c r="I949" s="116"/>
      <c r="J949" s="116"/>
      <c r="K949" s="116"/>
      <c r="L949" s="52"/>
      <c r="M949" s="44"/>
      <c r="N949" s="44"/>
      <c r="O949" s="44"/>
      <c r="P949" s="44"/>
    </row>
    <row r="950" spans="2:16" s="5" customFormat="1" x14ac:dyDescent="0.2">
      <c r="B950" s="3"/>
      <c r="C950" s="3"/>
      <c r="D950" s="3"/>
      <c r="E950" s="116"/>
      <c r="F950" s="52"/>
      <c r="G950" s="116"/>
      <c r="H950" s="116"/>
      <c r="I950" s="116"/>
      <c r="J950" s="116"/>
      <c r="K950" s="116"/>
      <c r="L950" s="52"/>
      <c r="M950" s="44"/>
      <c r="N950" s="44"/>
      <c r="O950" s="44"/>
      <c r="P950" s="44"/>
    </row>
    <row r="951" spans="2:16" s="5" customFormat="1" x14ac:dyDescent="0.2">
      <c r="B951" s="3"/>
      <c r="C951" s="3"/>
      <c r="D951" s="3"/>
      <c r="E951" s="116"/>
      <c r="F951" s="52"/>
      <c r="G951" s="116"/>
      <c r="H951" s="116"/>
      <c r="I951" s="116"/>
      <c r="J951" s="116"/>
      <c r="K951" s="116"/>
      <c r="L951" s="52"/>
      <c r="M951" s="44"/>
      <c r="N951" s="44"/>
      <c r="O951" s="44"/>
      <c r="P951" s="44"/>
    </row>
    <row r="952" spans="2:16" s="5" customFormat="1" x14ac:dyDescent="0.2">
      <c r="B952" s="3"/>
      <c r="C952" s="3"/>
      <c r="D952" s="3"/>
      <c r="E952" s="116"/>
      <c r="F952" s="52"/>
      <c r="G952" s="116"/>
      <c r="H952" s="116"/>
      <c r="I952" s="116"/>
      <c r="J952" s="116"/>
      <c r="K952" s="116"/>
      <c r="L952" s="52"/>
      <c r="M952" s="44"/>
      <c r="N952" s="44"/>
      <c r="O952" s="44"/>
      <c r="P952" s="44"/>
    </row>
    <row r="953" spans="2:16" s="5" customFormat="1" x14ac:dyDescent="0.2">
      <c r="B953" s="3"/>
      <c r="C953" s="3"/>
      <c r="D953" s="3"/>
      <c r="E953" s="116"/>
      <c r="F953" s="52"/>
      <c r="G953" s="116"/>
      <c r="H953" s="116"/>
      <c r="I953" s="116"/>
      <c r="J953" s="116"/>
      <c r="K953" s="116"/>
      <c r="L953" s="52"/>
      <c r="M953" s="44"/>
      <c r="N953" s="44"/>
      <c r="O953" s="44"/>
      <c r="P953" s="44"/>
    </row>
    <row r="954" spans="2:16" s="5" customFormat="1" x14ac:dyDescent="0.2">
      <c r="B954" s="3"/>
      <c r="C954" s="3"/>
      <c r="D954" s="3"/>
      <c r="E954" s="116"/>
      <c r="F954" s="52"/>
      <c r="G954" s="116"/>
      <c r="H954" s="116"/>
      <c r="I954" s="116"/>
      <c r="J954" s="116"/>
      <c r="K954" s="116"/>
      <c r="L954" s="52"/>
      <c r="M954" s="44"/>
      <c r="N954" s="44"/>
      <c r="O954" s="44"/>
      <c r="P954" s="44"/>
    </row>
    <row r="955" spans="2:16" s="5" customFormat="1" x14ac:dyDescent="0.2">
      <c r="B955" s="3"/>
      <c r="C955" s="3"/>
      <c r="D955" s="3"/>
      <c r="E955" s="116"/>
      <c r="F955" s="52"/>
      <c r="G955" s="116"/>
      <c r="H955" s="116"/>
      <c r="I955" s="116"/>
      <c r="J955" s="116"/>
      <c r="K955" s="116"/>
      <c r="L955" s="52"/>
      <c r="M955" s="44"/>
      <c r="N955" s="44"/>
      <c r="O955" s="44"/>
      <c r="P955" s="44"/>
    </row>
    <row r="956" spans="2:16" s="5" customFormat="1" x14ac:dyDescent="0.2">
      <c r="B956" s="3"/>
      <c r="C956" s="3"/>
      <c r="D956" s="3"/>
      <c r="E956" s="116"/>
      <c r="F956" s="52"/>
      <c r="G956" s="116"/>
      <c r="H956" s="116"/>
      <c r="I956" s="116"/>
      <c r="J956" s="116"/>
      <c r="K956" s="116"/>
      <c r="L956" s="52"/>
      <c r="M956" s="44"/>
      <c r="N956" s="44"/>
      <c r="O956" s="44"/>
      <c r="P956" s="44"/>
    </row>
    <row r="957" spans="2:16" s="5" customFormat="1" x14ac:dyDescent="0.2">
      <c r="B957" s="3"/>
      <c r="C957" s="3"/>
      <c r="D957" s="3"/>
      <c r="E957" s="116"/>
      <c r="F957" s="52"/>
      <c r="G957" s="116"/>
      <c r="H957" s="116"/>
      <c r="I957" s="116"/>
      <c r="J957" s="116"/>
      <c r="K957" s="116"/>
      <c r="L957" s="52"/>
      <c r="M957" s="44"/>
      <c r="N957" s="44"/>
      <c r="O957" s="44"/>
      <c r="P957" s="44"/>
    </row>
    <row r="958" spans="2:16" s="5" customFormat="1" x14ac:dyDescent="0.2">
      <c r="B958" s="3"/>
      <c r="C958" s="3"/>
      <c r="D958" s="3"/>
      <c r="E958" s="116"/>
      <c r="F958" s="52"/>
      <c r="G958" s="116"/>
      <c r="H958" s="116"/>
      <c r="I958" s="116"/>
      <c r="J958" s="116"/>
      <c r="K958" s="116"/>
      <c r="L958" s="52"/>
      <c r="M958" s="44"/>
      <c r="N958" s="44"/>
      <c r="O958" s="44"/>
      <c r="P958" s="44"/>
    </row>
    <row r="959" spans="2:16" s="5" customFormat="1" x14ac:dyDescent="0.2">
      <c r="B959" s="3"/>
      <c r="C959" s="3"/>
      <c r="D959" s="3"/>
      <c r="E959" s="116"/>
      <c r="F959" s="52"/>
      <c r="G959" s="116"/>
      <c r="H959" s="116"/>
      <c r="I959" s="116"/>
      <c r="J959" s="116"/>
      <c r="K959" s="116"/>
      <c r="L959" s="52"/>
      <c r="M959" s="44"/>
      <c r="N959" s="44"/>
      <c r="O959" s="44"/>
      <c r="P959" s="44"/>
    </row>
    <row r="960" spans="2:16" s="5" customFormat="1" x14ac:dyDescent="0.2">
      <c r="B960" s="3"/>
      <c r="C960" s="3"/>
      <c r="D960" s="3"/>
      <c r="E960" s="116"/>
      <c r="F960" s="52"/>
      <c r="G960" s="116"/>
      <c r="H960" s="116"/>
      <c r="I960" s="116"/>
      <c r="J960" s="116"/>
      <c r="K960" s="116"/>
      <c r="L960" s="52"/>
      <c r="M960" s="44"/>
      <c r="N960" s="44"/>
      <c r="O960" s="44"/>
      <c r="P960" s="44"/>
    </row>
    <row r="961" spans="2:16" s="5" customFormat="1" x14ac:dyDescent="0.2">
      <c r="B961" s="3"/>
      <c r="C961" s="3"/>
      <c r="D961" s="3"/>
      <c r="E961" s="116"/>
      <c r="F961" s="52"/>
      <c r="G961" s="116"/>
      <c r="H961" s="116"/>
      <c r="I961" s="116"/>
      <c r="J961" s="116"/>
      <c r="K961" s="116"/>
      <c r="L961" s="52"/>
      <c r="M961" s="44"/>
      <c r="N961" s="44"/>
      <c r="O961" s="44"/>
      <c r="P961" s="44"/>
    </row>
    <row r="962" spans="2:16" s="5" customFormat="1" x14ac:dyDescent="0.2">
      <c r="B962" s="3"/>
      <c r="C962" s="3"/>
      <c r="D962" s="3"/>
      <c r="E962" s="116"/>
      <c r="F962" s="52"/>
      <c r="G962" s="116"/>
      <c r="H962" s="116"/>
      <c r="I962" s="116"/>
      <c r="J962" s="116"/>
      <c r="K962" s="116"/>
      <c r="L962" s="52"/>
      <c r="M962" s="44"/>
      <c r="N962" s="44"/>
      <c r="O962" s="44"/>
      <c r="P962" s="44"/>
    </row>
    <row r="963" spans="2:16" s="5" customFormat="1" x14ac:dyDescent="0.2">
      <c r="B963" s="3"/>
      <c r="C963" s="3"/>
      <c r="D963" s="3"/>
      <c r="E963" s="116"/>
      <c r="F963" s="52"/>
      <c r="G963" s="116"/>
      <c r="H963" s="116"/>
      <c r="I963" s="116"/>
      <c r="J963" s="116"/>
      <c r="K963" s="116"/>
      <c r="L963" s="52"/>
      <c r="M963" s="44"/>
      <c r="N963" s="44"/>
      <c r="O963" s="44"/>
      <c r="P963" s="44"/>
    </row>
    <row r="964" spans="2:16" s="5" customFormat="1" x14ac:dyDescent="0.2">
      <c r="B964" s="3"/>
      <c r="C964" s="3"/>
      <c r="D964" s="3"/>
      <c r="E964" s="116"/>
      <c r="F964" s="52"/>
      <c r="G964" s="116"/>
      <c r="H964" s="116"/>
      <c r="I964" s="116"/>
      <c r="J964" s="116"/>
      <c r="K964" s="116"/>
      <c r="L964" s="52"/>
      <c r="M964" s="44"/>
      <c r="N964" s="44"/>
      <c r="O964" s="44"/>
      <c r="P964" s="44"/>
    </row>
    <row r="965" spans="2:16" s="5" customFormat="1" x14ac:dyDescent="0.2">
      <c r="B965" s="3"/>
      <c r="C965" s="3"/>
      <c r="D965" s="3"/>
      <c r="E965" s="116"/>
      <c r="F965" s="52"/>
      <c r="G965" s="116"/>
      <c r="H965" s="116"/>
      <c r="I965" s="116"/>
      <c r="J965" s="116"/>
      <c r="K965" s="116"/>
      <c r="L965" s="52"/>
      <c r="M965" s="44"/>
      <c r="N965" s="44"/>
      <c r="O965" s="44"/>
      <c r="P965" s="44"/>
    </row>
    <row r="966" spans="2:16" s="5" customFormat="1" x14ac:dyDescent="0.2">
      <c r="B966" s="3"/>
      <c r="C966" s="3"/>
      <c r="D966" s="3"/>
      <c r="E966" s="116"/>
      <c r="F966" s="52"/>
      <c r="G966" s="116"/>
      <c r="H966" s="116"/>
      <c r="I966" s="116"/>
      <c r="J966" s="116"/>
      <c r="K966" s="116"/>
      <c r="L966" s="52"/>
      <c r="M966" s="44"/>
      <c r="N966" s="44"/>
      <c r="O966" s="44"/>
      <c r="P966" s="44"/>
    </row>
    <row r="967" spans="2:16" s="5" customFormat="1" x14ac:dyDescent="0.2">
      <c r="B967" s="3"/>
      <c r="C967" s="3"/>
      <c r="D967" s="3"/>
      <c r="E967" s="116"/>
      <c r="F967" s="52"/>
      <c r="G967" s="116"/>
      <c r="H967" s="116"/>
      <c r="I967" s="116"/>
      <c r="J967" s="116"/>
      <c r="K967" s="116"/>
      <c r="L967" s="52"/>
      <c r="M967" s="44"/>
      <c r="N967" s="44"/>
      <c r="O967" s="44"/>
      <c r="P967" s="44"/>
    </row>
    <row r="968" spans="2:16" s="5" customFormat="1" x14ac:dyDescent="0.2">
      <c r="B968" s="3"/>
      <c r="C968" s="3"/>
      <c r="D968" s="3"/>
      <c r="E968" s="116"/>
      <c r="F968" s="52"/>
      <c r="G968" s="116"/>
      <c r="H968" s="116"/>
      <c r="I968" s="116"/>
      <c r="J968" s="116"/>
      <c r="K968" s="116"/>
      <c r="L968" s="52"/>
      <c r="M968" s="44"/>
      <c r="N968" s="44"/>
      <c r="O968" s="44"/>
      <c r="P968" s="44"/>
    </row>
    <row r="969" spans="2:16" s="5" customFormat="1" x14ac:dyDescent="0.2">
      <c r="B969" s="3"/>
      <c r="C969" s="3"/>
      <c r="D969" s="3"/>
      <c r="E969" s="116"/>
      <c r="F969" s="52"/>
      <c r="G969" s="116"/>
      <c r="H969" s="116"/>
      <c r="I969" s="116"/>
      <c r="J969" s="116"/>
      <c r="K969" s="116"/>
      <c r="L969" s="52"/>
      <c r="M969" s="44"/>
      <c r="N969" s="44"/>
      <c r="O969" s="44"/>
      <c r="P969" s="44"/>
    </row>
    <row r="970" spans="2:16" s="5" customFormat="1" x14ac:dyDescent="0.2">
      <c r="B970" s="3"/>
      <c r="C970" s="3"/>
      <c r="D970" s="3"/>
      <c r="E970" s="116"/>
      <c r="F970" s="52"/>
      <c r="G970" s="116"/>
      <c r="H970" s="116"/>
      <c r="I970" s="116"/>
      <c r="J970" s="116"/>
      <c r="K970" s="116"/>
      <c r="L970" s="52"/>
      <c r="M970" s="44"/>
      <c r="N970" s="44"/>
      <c r="O970" s="44"/>
      <c r="P970" s="44"/>
    </row>
    <row r="971" spans="2:16" s="5" customFormat="1" x14ac:dyDescent="0.2">
      <c r="B971" s="3"/>
      <c r="C971" s="3"/>
      <c r="D971" s="3"/>
      <c r="E971" s="116"/>
      <c r="F971" s="52"/>
      <c r="G971" s="116"/>
      <c r="H971" s="116"/>
      <c r="I971" s="116"/>
      <c r="J971" s="116"/>
      <c r="K971" s="116"/>
      <c r="L971" s="52"/>
      <c r="M971" s="44"/>
      <c r="N971" s="44"/>
      <c r="O971" s="44"/>
      <c r="P971" s="44"/>
    </row>
    <row r="972" spans="2:16" s="5" customFormat="1" x14ac:dyDescent="0.2">
      <c r="B972" s="3"/>
      <c r="C972" s="3"/>
      <c r="D972" s="3"/>
      <c r="E972" s="116"/>
      <c r="F972" s="52"/>
      <c r="G972" s="116"/>
      <c r="H972" s="116"/>
      <c r="I972" s="116"/>
      <c r="J972" s="116"/>
      <c r="K972" s="116"/>
      <c r="L972" s="52"/>
      <c r="M972" s="44"/>
      <c r="N972" s="44"/>
      <c r="O972" s="44"/>
      <c r="P972" s="44"/>
    </row>
    <row r="973" spans="2:16" s="5" customFormat="1" x14ac:dyDescent="0.2">
      <c r="B973" s="3"/>
      <c r="C973" s="3"/>
      <c r="D973" s="3"/>
      <c r="E973" s="116"/>
      <c r="F973" s="52"/>
      <c r="G973" s="116"/>
      <c r="H973" s="116"/>
      <c r="I973" s="116"/>
      <c r="J973" s="116"/>
      <c r="K973" s="116"/>
      <c r="L973" s="52"/>
      <c r="M973" s="44"/>
      <c r="N973" s="44"/>
      <c r="O973" s="44"/>
      <c r="P973" s="44"/>
    </row>
    <row r="974" spans="2:16" s="5" customFormat="1" x14ac:dyDescent="0.2">
      <c r="B974" s="3"/>
      <c r="C974" s="3"/>
      <c r="D974" s="3"/>
      <c r="E974" s="116"/>
      <c r="F974" s="52"/>
      <c r="G974" s="116"/>
      <c r="H974" s="116"/>
      <c r="I974" s="116"/>
      <c r="J974" s="116"/>
      <c r="K974" s="116"/>
      <c r="L974" s="52"/>
      <c r="M974" s="44"/>
      <c r="N974" s="44"/>
      <c r="O974" s="44"/>
      <c r="P974" s="44"/>
    </row>
    <row r="975" spans="2:16" s="5" customFormat="1" x14ac:dyDescent="0.2">
      <c r="B975" s="3"/>
      <c r="C975" s="3"/>
      <c r="D975" s="3"/>
      <c r="E975" s="116"/>
      <c r="F975" s="52"/>
      <c r="G975" s="116"/>
      <c r="H975" s="116"/>
      <c r="I975" s="116"/>
      <c r="J975" s="116"/>
      <c r="K975" s="116"/>
      <c r="L975" s="52"/>
      <c r="M975" s="44"/>
      <c r="N975" s="44"/>
      <c r="O975" s="44"/>
      <c r="P975" s="44"/>
    </row>
    <row r="976" spans="2:16" s="5" customFormat="1" x14ac:dyDescent="0.2">
      <c r="B976" s="3"/>
      <c r="C976" s="3"/>
      <c r="D976" s="3"/>
      <c r="E976" s="116"/>
      <c r="F976" s="52"/>
      <c r="G976" s="116"/>
      <c r="H976" s="116"/>
      <c r="I976" s="116"/>
      <c r="J976" s="116"/>
      <c r="K976" s="116"/>
      <c r="L976" s="52"/>
      <c r="M976" s="44"/>
      <c r="N976" s="44"/>
      <c r="O976" s="44"/>
      <c r="P976" s="44"/>
    </row>
    <row r="977" spans="2:16" s="5" customFormat="1" x14ac:dyDescent="0.2">
      <c r="B977" s="3"/>
      <c r="C977" s="3"/>
      <c r="D977" s="3"/>
      <c r="E977" s="116"/>
      <c r="F977" s="52"/>
      <c r="G977" s="116"/>
      <c r="H977" s="116"/>
      <c r="I977" s="116"/>
      <c r="J977" s="116"/>
      <c r="K977" s="116"/>
      <c r="L977" s="52"/>
      <c r="M977" s="44"/>
      <c r="N977" s="44"/>
      <c r="O977" s="44"/>
      <c r="P977" s="44"/>
    </row>
    <row r="978" spans="2:16" s="5" customFormat="1" x14ac:dyDescent="0.2">
      <c r="B978" s="3"/>
      <c r="C978" s="3"/>
      <c r="D978" s="3"/>
      <c r="E978" s="116"/>
      <c r="F978" s="52"/>
      <c r="G978" s="116"/>
      <c r="H978" s="116"/>
      <c r="I978" s="116"/>
      <c r="J978" s="116"/>
      <c r="K978" s="116"/>
      <c r="L978" s="52"/>
      <c r="M978" s="44"/>
      <c r="N978" s="44"/>
      <c r="O978" s="44"/>
      <c r="P978" s="44"/>
    </row>
    <row r="979" spans="2:16" s="5" customFormat="1" x14ac:dyDescent="0.2">
      <c r="B979" s="3"/>
      <c r="C979" s="3"/>
      <c r="D979" s="3"/>
      <c r="E979" s="116"/>
      <c r="F979" s="52"/>
      <c r="G979" s="116"/>
      <c r="H979" s="116"/>
      <c r="I979" s="116"/>
      <c r="J979" s="116"/>
      <c r="K979" s="116"/>
      <c r="L979" s="52"/>
      <c r="M979" s="44"/>
      <c r="N979" s="44"/>
      <c r="O979" s="44"/>
      <c r="P979" s="44"/>
    </row>
    <row r="980" spans="2:16" s="5" customFormat="1" x14ac:dyDescent="0.2">
      <c r="B980" s="3"/>
      <c r="C980" s="3"/>
      <c r="D980" s="3"/>
      <c r="E980" s="116"/>
      <c r="F980" s="52"/>
      <c r="G980" s="116"/>
      <c r="H980" s="116"/>
      <c r="I980" s="116"/>
      <c r="J980" s="116"/>
      <c r="K980" s="116"/>
      <c r="L980" s="52"/>
      <c r="M980" s="44"/>
      <c r="N980" s="44"/>
      <c r="O980" s="44"/>
      <c r="P980" s="44"/>
    </row>
    <row r="981" spans="2:16" s="5" customFormat="1" x14ac:dyDescent="0.2">
      <c r="B981" s="3"/>
      <c r="C981" s="3"/>
      <c r="D981" s="3"/>
      <c r="E981" s="116"/>
      <c r="F981" s="52"/>
      <c r="G981" s="116"/>
      <c r="H981" s="116"/>
      <c r="I981" s="116"/>
      <c r="J981" s="116"/>
      <c r="K981" s="116"/>
      <c r="L981" s="52"/>
      <c r="M981" s="44"/>
      <c r="N981" s="44"/>
      <c r="O981" s="44"/>
      <c r="P981" s="44"/>
    </row>
    <row r="982" spans="2:16" s="5" customFormat="1" x14ac:dyDescent="0.2">
      <c r="B982" s="3"/>
      <c r="C982" s="3"/>
      <c r="D982" s="3"/>
      <c r="E982" s="116"/>
      <c r="F982" s="52"/>
      <c r="G982" s="116"/>
      <c r="H982" s="116"/>
      <c r="I982" s="116"/>
      <c r="J982" s="116"/>
      <c r="K982" s="116"/>
      <c r="L982" s="52"/>
      <c r="M982" s="44"/>
      <c r="N982" s="44"/>
      <c r="O982" s="44"/>
      <c r="P982" s="44"/>
    </row>
    <row r="983" spans="2:16" s="5" customFormat="1" x14ac:dyDescent="0.2">
      <c r="B983" s="3"/>
      <c r="C983" s="3"/>
      <c r="D983" s="3"/>
      <c r="E983" s="116"/>
      <c r="F983" s="52"/>
      <c r="G983" s="116"/>
      <c r="H983" s="116"/>
      <c r="I983" s="116"/>
      <c r="J983" s="116"/>
      <c r="K983" s="116"/>
      <c r="L983" s="52"/>
      <c r="M983" s="44"/>
      <c r="N983" s="44"/>
      <c r="O983" s="44"/>
      <c r="P983" s="44"/>
    </row>
    <row r="984" spans="2:16" s="5" customFormat="1" x14ac:dyDescent="0.2">
      <c r="B984" s="3"/>
      <c r="C984" s="3"/>
      <c r="D984" s="3"/>
      <c r="E984" s="116"/>
      <c r="F984" s="52"/>
      <c r="G984" s="116"/>
      <c r="H984" s="116"/>
      <c r="I984" s="116"/>
      <c r="J984" s="116"/>
      <c r="K984" s="116"/>
      <c r="L984" s="52"/>
      <c r="M984" s="44"/>
      <c r="N984" s="44"/>
      <c r="O984" s="44"/>
      <c r="P984" s="44"/>
    </row>
    <row r="985" spans="2:16" s="5" customFormat="1" x14ac:dyDescent="0.2">
      <c r="B985" s="3"/>
      <c r="C985" s="3"/>
      <c r="D985" s="3"/>
      <c r="E985" s="116"/>
      <c r="F985" s="52"/>
      <c r="G985" s="116"/>
      <c r="H985" s="116"/>
      <c r="I985" s="116"/>
      <c r="J985" s="116"/>
      <c r="K985" s="116"/>
      <c r="L985" s="52"/>
      <c r="M985" s="44"/>
      <c r="N985" s="44"/>
      <c r="O985" s="44"/>
      <c r="P985" s="44"/>
    </row>
    <row r="986" spans="2:16" s="5" customFormat="1" x14ac:dyDescent="0.2">
      <c r="B986" s="3"/>
      <c r="C986" s="3"/>
      <c r="D986" s="3"/>
      <c r="E986" s="116"/>
      <c r="F986" s="52"/>
      <c r="G986" s="116"/>
      <c r="H986" s="116"/>
      <c r="I986" s="116"/>
      <c r="J986" s="116"/>
      <c r="K986" s="116"/>
      <c r="L986" s="52"/>
      <c r="M986" s="44"/>
      <c r="N986" s="44"/>
      <c r="O986" s="44"/>
      <c r="P986" s="44"/>
    </row>
    <row r="987" spans="2:16" s="5" customFormat="1" x14ac:dyDescent="0.2">
      <c r="B987" s="3"/>
      <c r="C987" s="3"/>
      <c r="D987" s="3"/>
      <c r="E987" s="116"/>
      <c r="F987" s="52"/>
      <c r="G987" s="116"/>
      <c r="H987" s="116"/>
      <c r="I987" s="116"/>
      <c r="J987" s="116"/>
      <c r="K987" s="116"/>
      <c r="L987" s="52"/>
      <c r="M987" s="44"/>
      <c r="N987" s="44"/>
      <c r="O987" s="44"/>
      <c r="P987" s="44"/>
    </row>
    <row r="988" spans="2:16" s="5" customFormat="1" x14ac:dyDescent="0.2">
      <c r="B988" s="3"/>
      <c r="C988" s="3"/>
      <c r="D988" s="3"/>
      <c r="E988" s="116"/>
      <c r="F988" s="52"/>
      <c r="G988" s="116"/>
      <c r="H988" s="116"/>
      <c r="I988" s="116"/>
      <c r="J988" s="116"/>
      <c r="K988" s="116"/>
      <c r="L988" s="52"/>
      <c r="M988" s="44"/>
      <c r="N988" s="44"/>
      <c r="O988" s="44"/>
      <c r="P988" s="44"/>
    </row>
    <row r="989" spans="2:16" s="5" customFormat="1" x14ac:dyDescent="0.2">
      <c r="B989" s="3"/>
      <c r="C989" s="3"/>
      <c r="D989" s="3"/>
      <c r="E989" s="116"/>
      <c r="F989" s="52"/>
      <c r="G989" s="116"/>
      <c r="H989" s="116"/>
      <c r="I989" s="116"/>
      <c r="J989" s="116"/>
      <c r="K989" s="116"/>
      <c r="L989" s="52"/>
      <c r="M989" s="44"/>
      <c r="N989" s="44"/>
      <c r="O989" s="44"/>
      <c r="P989" s="44"/>
    </row>
    <row r="990" spans="2:16" s="5" customFormat="1" x14ac:dyDescent="0.2">
      <c r="B990" s="3"/>
      <c r="C990" s="3"/>
      <c r="D990" s="3"/>
      <c r="E990" s="116"/>
      <c r="F990" s="52"/>
      <c r="G990" s="116"/>
      <c r="H990" s="116"/>
      <c r="I990" s="116"/>
      <c r="J990" s="116"/>
      <c r="K990" s="116"/>
      <c r="L990" s="52"/>
      <c r="M990" s="44"/>
      <c r="N990" s="44"/>
      <c r="O990" s="44"/>
      <c r="P990" s="44"/>
    </row>
    <row r="991" spans="2:16" s="5" customFormat="1" x14ac:dyDescent="0.2">
      <c r="B991" s="3"/>
      <c r="C991" s="3"/>
      <c r="D991" s="3"/>
      <c r="E991" s="116"/>
      <c r="F991" s="52"/>
      <c r="G991" s="116"/>
      <c r="H991" s="116"/>
      <c r="I991" s="116"/>
      <c r="J991" s="116"/>
      <c r="K991" s="116"/>
      <c r="L991" s="52"/>
      <c r="M991" s="44"/>
      <c r="N991" s="44"/>
      <c r="O991" s="44"/>
      <c r="P991" s="44"/>
    </row>
    <row r="992" spans="2:16" s="5" customFormat="1" x14ac:dyDescent="0.2">
      <c r="B992" s="3"/>
      <c r="C992" s="3"/>
      <c r="D992" s="3"/>
      <c r="E992" s="116"/>
      <c r="F992" s="52"/>
      <c r="G992" s="116"/>
      <c r="H992" s="116"/>
      <c r="I992" s="116"/>
      <c r="J992" s="116"/>
      <c r="K992" s="116"/>
      <c r="L992" s="52"/>
      <c r="M992" s="44"/>
      <c r="N992" s="44"/>
      <c r="O992" s="44"/>
      <c r="P992" s="44"/>
    </row>
    <row r="993" spans="2:16" s="5" customFormat="1" x14ac:dyDescent="0.2">
      <c r="B993" s="3"/>
      <c r="C993" s="3"/>
      <c r="D993" s="3"/>
      <c r="E993" s="116"/>
      <c r="F993" s="52"/>
      <c r="G993" s="116"/>
      <c r="H993" s="116"/>
      <c r="I993" s="116"/>
      <c r="J993" s="116"/>
      <c r="K993" s="116"/>
      <c r="L993" s="52"/>
      <c r="M993" s="44"/>
      <c r="N993" s="44"/>
      <c r="O993" s="44"/>
      <c r="P993" s="44"/>
    </row>
    <row r="994" spans="2:16" s="5" customFormat="1" x14ac:dyDescent="0.2">
      <c r="B994" s="3"/>
      <c r="C994" s="3"/>
      <c r="D994" s="3"/>
      <c r="E994" s="116"/>
      <c r="F994" s="52"/>
      <c r="G994" s="116"/>
      <c r="H994" s="116"/>
      <c r="I994" s="116"/>
      <c r="J994" s="116"/>
      <c r="K994" s="116"/>
      <c r="L994" s="52"/>
      <c r="M994" s="44"/>
      <c r="N994" s="44"/>
      <c r="O994" s="44"/>
      <c r="P994" s="44"/>
    </row>
    <row r="995" spans="2:16" s="5" customFormat="1" x14ac:dyDescent="0.2">
      <c r="B995" s="3"/>
      <c r="C995" s="3"/>
      <c r="D995" s="3"/>
      <c r="E995" s="116"/>
      <c r="F995" s="52"/>
      <c r="G995" s="116"/>
      <c r="H995" s="116"/>
      <c r="I995" s="116"/>
      <c r="J995" s="116"/>
      <c r="K995" s="116"/>
      <c r="L995" s="52"/>
      <c r="M995" s="44"/>
      <c r="N995" s="44"/>
      <c r="O995" s="44"/>
      <c r="P995" s="44"/>
    </row>
    <row r="996" spans="2:16" s="5" customFormat="1" x14ac:dyDescent="0.2">
      <c r="B996" s="3"/>
      <c r="C996" s="3"/>
      <c r="D996" s="3"/>
      <c r="E996" s="116"/>
      <c r="F996" s="52"/>
      <c r="G996" s="116"/>
      <c r="H996" s="116"/>
      <c r="I996" s="116"/>
      <c r="J996" s="116"/>
      <c r="K996" s="116"/>
      <c r="L996" s="52"/>
      <c r="M996" s="44"/>
      <c r="N996" s="44"/>
      <c r="O996" s="44"/>
      <c r="P996" s="44"/>
    </row>
    <row r="997" spans="2:16" s="5" customFormat="1" x14ac:dyDescent="0.2">
      <c r="B997" s="3"/>
      <c r="C997" s="3"/>
      <c r="D997" s="3"/>
      <c r="E997" s="116"/>
      <c r="F997" s="52"/>
      <c r="G997" s="116"/>
      <c r="H997" s="116"/>
      <c r="I997" s="116"/>
      <c r="J997" s="116"/>
      <c r="K997" s="116"/>
      <c r="L997" s="52"/>
      <c r="M997" s="44"/>
      <c r="N997" s="44"/>
      <c r="O997" s="44"/>
      <c r="P997" s="44"/>
    </row>
    <row r="998" spans="2:16" s="5" customFormat="1" x14ac:dyDescent="0.2">
      <c r="B998" s="3"/>
      <c r="C998" s="3"/>
      <c r="D998" s="3"/>
      <c r="E998" s="116"/>
      <c r="F998" s="52"/>
      <c r="G998" s="116"/>
      <c r="H998" s="116"/>
      <c r="I998" s="116"/>
      <c r="J998" s="116"/>
      <c r="K998" s="116"/>
      <c r="L998" s="52"/>
      <c r="M998" s="44"/>
      <c r="N998" s="44"/>
      <c r="O998" s="44"/>
      <c r="P998" s="44"/>
    </row>
    <row r="999" spans="2:16" s="5" customFormat="1" x14ac:dyDescent="0.2">
      <c r="B999" s="3"/>
      <c r="C999" s="3"/>
      <c r="D999" s="3"/>
      <c r="E999" s="116"/>
      <c r="F999" s="52"/>
      <c r="G999" s="116"/>
      <c r="H999" s="116"/>
      <c r="I999" s="116"/>
      <c r="J999" s="116"/>
      <c r="K999" s="116"/>
      <c r="L999" s="52"/>
      <c r="M999" s="44"/>
      <c r="N999" s="44"/>
      <c r="O999" s="44"/>
      <c r="P999" s="44"/>
    </row>
    <row r="1000" spans="2:16" s="5" customFormat="1" x14ac:dyDescent="0.2">
      <c r="B1000" s="3"/>
      <c r="C1000" s="3"/>
      <c r="D1000" s="3"/>
      <c r="E1000" s="116"/>
      <c r="F1000" s="52"/>
      <c r="G1000" s="116"/>
      <c r="H1000" s="116"/>
      <c r="I1000" s="116"/>
      <c r="J1000" s="116"/>
      <c r="K1000" s="116"/>
      <c r="L1000" s="52"/>
      <c r="M1000" s="44"/>
      <c r="N1000" s="44"/>
      <c r="O1000" s="44"/>
      <c r="P1000" s="44"/>
    </row>
    <row r="1001" spans="2:16" s="5" customFormat="1" x14ac:dyDescent="0.2">
      <c r="B1001" s="3"/>
      <c r="C1001" s="3"/>
      <c r="D1001" s="3"/>
      <c r="E1001" s="116"/>
      <c r="F1001" s="52"/>
      <c r="G1001" s="116"/>
      <c r="H1001" s="116"/>
      <c r="I1001" s="116"/>
      <c r="J1001" s="116"/>
      <c r="K1001" s="116"/>
      <c r="L1001" s="52"/>
      <c r="M1001" s="44"/>
      <c r="N1001" s="44"/>
      <c r="O1001" s="44"/>
      <c r="P1001" s="44"/>
    </row>
    <row r="1002" spans="2:16" s="5" customFormat="1" x14ac:dyDescent="0.2">
      <c r="B1002" s="3"/>
      <c r="C1002" s="3"/>
      <c r="D1002" s="3"/>
      <c r="E1002" s="116"/>
      <c r="F1002" s="52"/>
      <c r="G1002" s="116"/>
      <c r="H1002" s="116"/>
      <c r="I1002" s="116"/>
      <c r="J1002" s="116"/>
      <c r="K1002" s="116"/>
      <c r="L1002" s="52"/>
      <c r="M1002" s="44"/>
      <c r="N1002" s="44"/>
      <c r="O1002" s="44"/>
      <c r="P1002" s="44"/>
    </row>
    <row r="1003" spans="2:16" s="5" customFormat="1" x14ac:dyDescent="0.2">
      <c r="B1003" s="3"/>
      <c r="C1003" s="3"/>
      <c r="D1003" s="3"/>
      <c r="E1003" s="116"/>
      <c r="F1003" s="52"/>
      <c r="G1003" s="116"/>
      <c r="H1003" s="116"/>
      <c r="I1003" s="116"/>
      <c r="J1003" s="116"/>
      <c r="K1003" s="116"/>
      <c r="L1003" s="52"/>
      <c r="M1003" s="44"/>
      <c r="N1003" s="44"/>
      <c r="O1003" s="44"/>
      <c r="P1003" s="44"/>
    </row>
    <row r="1004" spans="2:16" s="5" customFormat="1" x14ac:dyDescent="0.2">
      <c r="B1004" s="3"/>
      <c r="C1004" s="3"/>
      <c r="D1004" s="3"/>
      <c r="E1004" s="116"/>
      <c r="F1004" s="52"/>
      <c r="G1004" s="116"/>
      <c r="H1004" s="116"/>
      <c r="I1004" s="116"/>
      <c r="J1004" s="116"/>
      <c r="K1004" s="116"/>
      <c r="L1004" s="52"/>
      <c r="M1004" s="44"/>
      <c r="N1004" s="44"/>
      <c r="O1004" s="44"/>
      <c r="P1004" s="44"/>
    </row>
    <row r="1005" spans="2:16" s="5" customFormat="1" x14ac:dyDescent="0.2">
      <c r="B1005" s="3"/>
      <c r="C1005" s="3"/>
      <c r="D1005" s="3"/>
      <c r="E1005" s="116"/>
      <c r="F1005" s="52"/>
      <c r="G1005" s="116"/>
      <c r="H1005" s="116"/>
      <c r="I1005" s="116"/>
      <c r="J1005" s="116"/>
      <c r="K1005" s="116"/>
      <c r="L1005" s="52"/>
      <c r="M1005" s="44"/>
      <c r="N1005" s="44"/>
      <c r="O1005" s="44"/>
      <c r="P1005" s="44"/>
    </row>
    <row r="1006" spans="2:16" s="5" customFormat="1" x14ac:dyDescent="0.2">
      <c r="B1006" s="3"/>
      <c r="C1006" s="3"/>
      <c r="D1006" s="3"/>
      <c r="E1006" s="116"/>
      <c r="F1006" s="52"/>
      <c r="G1006" s="116"/>
      <c r="H1006" s="116"/>
      <c r="I1006" s="116"/>
      <c r="J1006" s="116"/>
      <c r="K1006" s="116"/>
      <c r="L1006" s="52"/>
      <c r="M1006" s="44"/>
      <c r="N1006" s="44"/>
      <c r="O1006" s="44"/>
      <c r="P1006" s="44"/>
    </row>
    <row r="1007" spans="2:16" s="5" customFormat="1" x14ac:dyDescent="0.2">
      <c r="B1007" s="3"/>
      <c r="C1007" s="3"/>
      <c r="D1007" s="3"/>
      <c r="E1007" s="116"/>
      <c r="F1007" s="52"/>
      <c r="G1007" s="116"/>
      <c r="H1007" s="116"/>
      <c r="I1007" s="116"/>
      <c r="J1007" s="116"/>
      <c r="K1007" s="116"/>
      <c r="L1007" s="52"/>
      <c r="M1007" s="44"/>
      <c r="N1007" s="44"/>
      <c r="O1007" s="44"/>
      <c r="P1007" s="44"/>
    </row>
    <row r="1008" spans="2:16" s="5" customFormat="1" x14ac:dyDescent="0.2">
      <c r="B1008" s="3"/>
      <c r="C1008" s="3"/>
      <c r="D1008" s="3"/>
      <c r="E1008" s="116"/>
      <c r="F1008" s="52"/>
      <c r="G1008" s="116"/>
      <c r="H1008" s="116"/>
      <c r="I1008" s="116"/>
      <c r="J1008" s="116"/>
      <c r="K1008" s="116"/>
      <c r="L1008" s="52"/>
      <c r="M1008" s="44"/>
      <c r="N1008" s="44"/>
      <c r="O1008" s="44"/>
      <c r="P1008" s="44"/>
    </row>
    <row r="1009" spans="2:16" s="5" customFormat="1" x14ac:dyDescent="0.2">
      <c r="B1009" s="3"/>
      <c r="C1009" s="3"/>
      <c r="D1009" s="3"/>
      <c r="E1009" s="116"/>
      <c r="F1009" s="52"/>
      <c r="G1009" s="116"/>
      <c r="H1009" s="116"/>
      <c r="I1009" s="116"/>
      <c r="J1009" s="116"/>
      <c r="K1009" s="116"/>
      <c r="L1009" s="52"/>
      <c r="M1009" s="44"/>
      <c r="N1009" s="44"/>
      <c r="O1009" s="44"/>
      <c r="P1009" s="44"/>
    </row>
    <row r="1010" spans="2:16" s="5" customFormat="1" x14ac:dyDescent="0.2">
      <c r="B1010" s="3"/>
      <c r="C1010" s="3"/>
      <c r="D1010" s="3"/>
      <c r="E1010" s="116"/>
      <c r="F1010" s="52"/>
      <c r="G1010" s="116"/>
      <c r="H1010" s="116"/>
      <c r="I1010" s="116"/>
      <c r="J1010" s="116"/>
      <c r="K1010" s="116"/>
      <c r="L1010" s="52"/>
      <c r="M1010" s="44"/>
      <c r="N1010" s="44"/>
      <c r="O1010" s="44"/>
      <c r="P1010" s="44"/>
    </row>
    <row r="1011" spans="2:16" s="5" customFormat="1" x14ac:dyDescent="0.2">
      <c r="B1011" s="3"/>
      <c r="C1011" s="3"/>
      <c r="D1011" s="3"/>
      <c r="E1011" s="116"/>
      <c r="F1011" s="52"/>
      <c r="G1011" s="116"/>
      <c r="H1011" s="116"/>
      <c r="I1011" s="116"/>
      <c r="J1011" s="116"/>
      <c r="K1011" s="116"/>
      <c r="L1011" s="52"/>
      <c r="M1011" s="44"/>
      <c r="N1011" s="44"/>
      <c r="O1011" s="44"/>
      <c r="P1011" s="44"/>
    </row>
    <row r="1012" spans="2:16" s="5" customFormat="1" x14ac:dyDescent="0.2">
      <c r="B1012" s="3"/>
      <c r="C1012" s="3"/>
      <c r="D1012" s="3"/>
      <c r="E1012" s="116"/>
      <c r="F1012" s="52"/>
      <c r="G1012" s="116"/>
      <c r="H1012" s="116"/>
      <c r="I1012" s="116"/>
      <c r="J1012" s="116"/>
      <c r="K1012" s="116"/>
      <c r="L1012" s="52"/>
      <c r="M1012" s="44"/>
      <c r="N1012" s="44"/>
      <c r="O1012" s="44"/>
      <c r="P1012" s="44"/>
    </row>
    <row r="1013" spans="2:16" s="5" customFormat="1" x14ac:dyDescent="0.2">
      <c r="B1013" s="3"/>
      <c r="C1013" s="3"/>
      <c r="D1013" s="3"/>
      <c r="E1013" s="116"/>
      <c r="F1013" s="52"/>
      <c r="G1013" s="116"/>
      <c r="H1013" s="116"/>
      <c r="I1013" s="116"/>
      <c r="J1013" s="116"/>
      <c r="K1013" s="116"/>
      <c r="L1013" s="52"/>
      <c r="M1013" s="44"/>
      <c r="N1013" s="44"/>
      <c r="O1013" s="44"/>
      <c r="P1013" s="44"/>
    </row>
    <row r="1014" spans="2:16" s="5" customFormat="1" x14ac:dyDescent="0.2">
      <c r="B1014" s="3"/>
      <c r="C1014" s="3"/>
      <c r="D1014" s="3"/>
      <c r="E1014" s="116"/>
      <c r="F1014" s="52"/>
      <c r="G1014" s="116"/>
      <c r="H1014" s="116"/>
      <c r="I1014" s="116"/>
      <c r="J1014" s="116"/>
      <c r="K1014" s="116"/>
      <c r="L1014" s="52"/>
      <c r="M1014" s="44"/>
      <c r="N1014" s="44"/>
      <c r="O1014" s="44"/>
      <c r="P1014" s="44"/>
    </row>
    <row r="1015" spans="2:16" s="5" customFormat="1" x14ac:dyDescent="0.2">
      <c r="B1015" s="3"/>
      <c r="C1015" s="3"/>
      <c r="D1015" s="3"/>
      <c r="E1015" s="116"/>
      <c r="F1015" s="52"/>
      <c r="G1015" s="116"/>
      <c r="H1015" s="116"/>
      <c r="I1015" s="116"/>
      <c r="J1015" s="116"/>
      <c r="K1015" s="116"/>
      <c r="L1015" s="52"/>
      <c r="M1015" s="44"/>
      <c r="N1015" s="44"/>
      <c r="O1015" s="44"/>
      <c r="P1015" s="44"/>
    </row>
    <row r="1016" spans="2:16" s="5" customFormat="1" x14ac:dyDescent="0.2">
      <c r="B1016" s="3"/>
      <c r="C1016" s="3"/>
      <c r="D1016" s="3"/>
      <c r="E1016" s="116"/>
      <c r="F1016" s="52"/>
      <c r="G1016" s="116"/>
      <c r="H1016" s="116"/>
      <c r="I1016" s="116"/>
      <c r="J1016" s="116"/>
      <c r="K1016" s="116"/>
      <c r="L1016" s="52"/>
      <c r="M1016" s="44"/>
      <c r="N1016" s="44"/>
      <c r="O1016" s="44"/>
      <c r="P1016" s="44"/>
    </row>
    <row r="1017" spans="2:16" s="5" customFormat="1" x14ac:dyDescent="0.2">
      <c r="B1017" s="3"/>
      <c r="C1017" s="3"/>
      <c r="D1017" s="3"/>
      <c r="E1017" s="116"/>
      <c r="F1017" s="52"/>
      <c r="G1017" s="116"/>
      <c r="H1017" s="116"/>
      <c r="I1017" s="116"/>
      <c r="J1017" s="116"/>
      <c r="K1017" s="116"/>
      <c r="L1017" s="52"/>
      <c r="M1017" s="44"/>
      <c r="N1017" s="44"/>
      <c r="O1017" s="44"/>
      <c r="P1017" s="44"/>
    </row>
    <row r="1018" spans="2:16" s="5" customFormat="1" x14ac:dyDescent="0.2">
      <c r="B1018" s="3"/>
      <c r="C1018" s="3"/>
      <c r="D1018" s="3"/>
      <c r="E1018" s="116"/>
      <c r="F1018" s="52"/>
      <c r="G1018" s="116"/>
      <c r="H1018" s="116"/>
      <c r="I1018" s="116"/>
      <c r="J1018" s="116"/>
      <c r="K1018" s="116"/>
      <c r="L1018" s="52"/>
      <c r="M1018" s="44"/>
      <c r="N1018" s="44"/>
      <c r="O1018" s="44"/>
      <c r="P1018" s="44"/>
    </row>
    <row r="1019" spans="2:16" s="5" customFormat="1" x14ac:dyDescent="0.2">
      <c r="B1019" s="3"/>
      <c r="C1019" s="3"/>
      <c r="D1019" s="3"/>
      <c r="E1019" s="116"/>
      <c r="F1019" s="52"/>
      <c r="G1019" s="116"/>
      <c r="H1019" s="116"/>
      <c r="I1019" s="116"/>
      <c r="J1019" s="116"/>
      <c r="K1019" s="116"/>
      <c r="L1019" s="52"/>
      <c r="M1019" s="44"/>
      <c r="N1019" s="44"/>
      <c r="O1019" s="44"/>
      <c r="P1019" s="44"/>
    </row>
    <row r="1020" spans="2:16" s="5" customFormat="1" x14ac:dyDescent="0.2">
      <c r="B1020" s="3"/>
      <c r="C1020" s="3"/>
      <c r="D1020" s="3"/>
      <c r="E1020" s="116"/>
      <c r="F1020" s="52"/>
      <c r="G1020" s="116"/>
      <c r="H1020" s="116"/>
      <c r="I1020" s="116"/>
      <c r="J1020" s="116"/>
      <c r="K1020" s="116"/>
      <c r="L1020" s="52"/>
      <c r="M1020" s="44"/>
      <c r="N1020" s="44"/>
      <c r="O1020" s="44"/>
      <c r="P1020" s="44"/>
    </row>
    <row r="1021" spans="2:16" s="5" customFormat="1" x14ac:dyDescent="0.2">
      <c r="B1021" s="3"/>
      <c r="C1021" s="3"/>
      <c r="D1021" s="3"/>
      <c r="E1021" s="116"/>
      <c r="F1021" s="52"/>
      <c r="G1021" s="116"/>
      <c r="H1021" s="116"/>
      <c r="I1021" s="116"/>
      <c r="J1021" s="116"/>
      <c r="K1021" s="116"/>
      <c r="L1021" s="52"/>
      <c r="M1021" s="44"/>
      <c r="N1021" s="44"/>
      <c r="O1021" s="44"/>
      <c r="P1021" s="44"/>
    </row>
    <row r="1022" spans="2:16" s="5" customFormat="1" x14ac:dyDescent="0.2">
      <c r="B1022" s="3"/>
      <c r="C1022" s="3"/>
      <c r="D1022" s="3"/>
      <c r="E1022" s="116"/>
      <c r="F1022" s="52"/>
      <c r="G1022" s="116"/>
      <c r="H1022" s="116"/>
      <c r="I1022" s="116"/>
      <c r="J1022" s="116"/>
      <c r="K1022" s="116"/>
      <c r="L1022" s="52"/>
      <c r="M1022" s="44"/>
      <c r="N1022" s="44"/>
      <c r="O1022" s="44"/>
      <c r="P1022" s="44"/>
    </row>
    <row r="1023" spans="2:16" s="5" customFormat="1" x14ac:dyDescent="0.2">
      <c r="B1023" s="3"/>
      <c r="C1023" s="3"/>
      <c r="D1023" s="3"/>
      <c r="E1023" s="116"/>
      <c r="F1023" s="52"/>
      <c r="G1023" s="116"/>
      <c r="H1023" s="116"/>
      <c r="I1023" s="116"/>
      <c r="J1023" s="116"/>
      <c r="K1023" s="116"/>
      <c r="L1023" s="52"/>
      <c r="M1023" s="44"/>
      <c r="N1023" s="44"/>
      <c r="O1023" s="44"/>
      <c r="P1023" s="44"/>
    </row>
    <row r="1024" spans="2:16" s="5" customFormat="1" x14ac:dyDescent="0.2">
      <c r="B1024" s="3"/>
      <c r="C1024" s="3"/>
      <c r="D1024" s="3"/>
      <c r="E1024" s="116"/>
      <c r="F1024" s="52"/>
      <c r="G1024" s="116"/>
      <c r="H1024" s="116"/>
      <c r="I1024" s="116"/>
      <c r="J1024" s="116"/>
      <c r="K1024" s="116"/>
      <c r="L1024" s="52"/>
      <c r="M1024" s="44"/>
      <c r="N1024" s="44"/>
      <c r="O1024" s="44"/>
      <c r="P1024" s="44"/>
    </row>
    <row r="1025" spans="2:16" s="5" customFormat="1" x14ac:dyDescent="0.2">
      <c r="B1025" s="3"/>
      <c r="C1025" s="3"/>
      <c r="D1025" s="3"/>
      <c r="E1025" s="116"/>
      <c r="F1025" s="52"/>
      <c r="G1025" s="116"/>
      <c r="H1025" s="116"/>
      <c r="I1025" s="116"/>
      <c r="J1025" s="116"/>
      <c r="K1025" s="116"/>
      <c r="L1025" s="52"/>
      <c r="M1025" s="44"/>
      <c r="N1025" s="44"/>
      <c r="O1025" s="44"/>
      <c r="P1025" s="44"/>
    </row>
    <row r="1026" spans="2:16" s="5" customFormat="1" x14ac:dyDescent="0.2">
      <c r="B1026" s="3"/>
      <c r="C1026" s="3"/>
      <c r="D1026" s="3"/>
      <c r="E1026" s="116"/>
      <c r="F1026" s="52"/>
      <c r="G1026" s="116"/>
      <c r="H1026" s="116"/>
      <c r="I1026" s="116"/>
      <c r="J1026" s="116"/>
      <c r="K1026" s="116"/>
      <c r="L1026" s="52"/>
      <c r="M1026" s="44"/>
      <c r="N1026" s="44"/>
      <c r="O1026" s="44"/>
      <c r="P1026" s="44"/>
    </row>
    <row r="1027" spans="2:16" s="5" customFormat="1" x14ac:dyDescent="0.2">
      <c r="B1027" s="3"/>
      <c r="C1027" s="3"/>
      <c r="D1027" s="3"/>
      <c r="E1027" s="116"/>
      <c r="F1027" s="52"/>
      <c r="G1027" s="116"/>
      <c r="H1027" s="116"/>
      <c r="I1027" s="116"/>
      <c r="J1027" s="116"/>
      <c r="K1027" s="116"/>
      <c r="L1027" s="52"/>
      <c r="M1027" s="44"/>
      <c r="N1027" s="44"/>
      <c r="O1027" s="44"/>
      <c r="P1027" s="44"/>
    </row>
    <row r="1028" spans="2:16" s="5" customFormat="1" x14ac:dyDescent="0.2">
      <c r="B1028" s="3"/>
      <c r="C1028" s="3"/>
      <c r="D1028" s="3"/>
      <c r="E1028" s="116"/>
      <c r="F1028" s="52"/>
      <c r="G1028" s="116"/>
      <c r="H1028" s="116"/>
      <c r="I1028" s="116"/>
      <c r="J1028" s="116"/>
      <c r="K1028" s="116"/>
      <c r="L1028" s="52"/>
      <c r="M1028" s="44"/>
      <c r="N1028" s="44"/>
      <c r="O1028" s="44"/>
      <c r="P1028" s="44"/>
    </row>
    <row r="1029" spans="2:16" s="5" customFormat="1" x14ac:dyDescent="0.2">
      <c r="B1029" s="3"/>
      <c r="C1029" s="3"/>
      <c r="D1029" s="3"/>
      <c r="E1029" s="116"/>
      <c r="F1029" s="52"/>
      <c r="G1029" s="116"/>
      <c r="H1029" s="116"/>
      <c r="I1029" s="116"/>
      <c r="J1029" s="116"/>
      <c r="K1029" s="116"/>
      <c r="L1029" s="52"/>
      <c r="M1029" s="44"/>
      <c r="N1029" s="44"/>
      <c r="O1029" s="44"/>
      <c r="P1029" s="44"/>
    </row>
    <row r="1030" spans="2:16" s="5" customFormat="1" x14ac:dyDescent="0.2">
      <c r="B1030" s="3"/>
      <c r="C1030" s="3"/>
      <c r="D1030" s="3"/>
      <c r="E1030" s="116"/>
      <c r="F1030" s="52"/>
      <c r="G1030" s="116"/>
      <c r="H1030" s="116"/>
      <c r="I1030" s="116"/>
      <c r="J1030" s="116"/>
      <c r="K1030" s="116"/>
      <c r="L1030" s="52"/>
      <c r="M1030" s="44"/>
      <c r="N1030" s="44"/>
      <c r="O1030" s="44"/>
      <c r="P1030" s="44"/>
    </row>
    <row r="1031" spans="2:16" s="5" customFormat="1" x14ac:dyDescent="0.2">
      <c r="B1031" s="3"/>
      <c r="C1031" s="3"/>
      <c r="D1031" s="3"/>
      <c r="E1031" s="116"/>
      <c r="F1031" s="52"/>
      <c r="G1031" s="116"/>
      <c r="H1031" s="116"/>
      <c r="I1031" s="116"/>
      <c r="J1031" s="116"/>
      <c r="K1031" s="116"/>
      <c r="L1031" s="52"/>
      <c r="M1031" s="44"/>
      <c r="N1031" s="44"/>
      <c r="O1031" s="44"/>
      <c r="P1031" s="44"/>
    </row>
    <row r="1032" spans="2:16" s="5" customFormat="1" x14ac:dyDescent="0.2">
      <c r="B1032" s="3"/>
      <c r="C1032" s="3"/>
      <c r="D1032" s="3"/>
      <c r="E1032" s="116"/>
      <c r="F1032" s="52"/>
      <c r="G1032" s="116"/>
      <c r="H1032" s="116"/>
      <c r="I1032" s="116"/>
      <c r="J1032" s="116"/>
      <c r="K1032" s="116"/>
      <c r="L1032" s="52"/>
      <c r="M1032" s="44"/>
      <c r="N1032" s="44"/>
      <c r="O1032" s="44"/>
      <c r="P1032" s="44"/>
    </row>
    <row r="1033" spans="2:16" s="5" customFormat="1" x14ac:dyDescent="0.2">
      <c r="B1033" s="3"/>
      <c r="C1033" s="3"/>
      <c r="D1033" s="3"/>
      <c r="E1033" s="116"/>
      <c r="F1033" s="52"/>
      <c r="G1033" s="116"/>
      <c r="H1033" s="116"/>
      <c r="I1033" s="116"/>
      <c r="J1033" s="116"/>
      <c r="K1033" s="116"/>
      <c r="L1033" s="52"/>
      <c r="M1033" s="44"/>
      <c r="N1033" s="44"/>
      <c r="O1033" s="44"/>
      <c r="P1033" s="44"/>
    </row>
    <row r="1034" spans="2:16" s="5" customFormat="1" x14ac:dyDescent="0.2">
      <c r="B1034" s="3"/>
      <c r="C1034" s="3"/>
      <c r="D1034" s="3"/>
      <c r="E1034" s="116"/>
      <c r="F1034" s="52"/>
      <c r="G1034" s="116"/>
      <c r="H1034" s="116"/>
      <c r="I1034" s="116"/>
      <c r="J1034" s="116"/>
      <c r="K1034" s="116"/>
      <c r="L1034" s="52"/>
      <c r="M1034" s="44"/>
      <c r="N1034" s="44"/>
      <c r="O1034" s="44"/>
      <c r="P1034" s="44"/>
    </row>
    <row r="1035" spans="2:16" s="5" customFormat="1" x14ac:dyDescent="0.2">
      <c r="B1035" s="3"/>
      <c r="C1035" s="3"/>
      <c r="D1035" s="3"/>
      <c r="E1035" s="116"/>
      <c r="F1035" s="52"/>
      <c r="G1035" s="116"/>
      <c r="H1035" s="116"/>
      <c r="I1035" s="116"/>
      <c r="J1035" s="116"/>
      <c r="K1035" s="116"/>
      <c r="L1035" s="52"/>
      <c r="M1035" s="44"/>
      <c r="N1035" s="44"/>
      <c r="O1035" s="44"/>
      <c r="P1035" s="44"/>
    </row>
    <row r="1036" spans="2:16" s="5" customFormat="1" x14ac:dyDescent="0.2">
      <c r="B1036" s="3"/>
      <c r="C1036" s="3"/>
      <c r="D1036" s="3"/>
      <c r="E1036" s="116"/>
      <c r="F1036" s="52"/>
      <c r="G1036" s="116"/>
      <c r="H1036" s="116"/>
      <c r="I1036" s="116"/>
      <c r="J1036" s="116"/>
      <c r="K1036" s="116"/>
      <c r="L1036" s="52"/>
      <c r="M1036" s="44"/>
      <c r="N1036" s="44"/>
      <c r="O1036" s="44"/>
      <c r="P1036" s="44"/>
    </row>
    <row r="1037" spans="2:16" s="5" customFormat="1" x14ac:dyDescent="0.2">
      <c r="B1037" s="3"/>
      <c r="C1037" s="3"/>
      <c r="D1037" s="3"/>
      <c r="E1037" s="116"/>
      <c r="F1037" s="52"/>
      <c r="G1037" s="116"/>
      <c r="H1037" s="116"/>
      <c r="I1037" s="116"/>
      <c r="J1037" s="116"/>
      <c r="K1037" s="116"/>
      <c r="L1037" s="52"/>
      <c r="M1037" s="44"/>
      <c r="N1037" s="44"/>
      <c r="O1037" s="44"/>
      <c r="P1037" s="44"/>
    </row>
    <row r="1038" spans="2:16" s="5" customFormat="1" x14ac:dyDescent="0.2">
      <c r="B1038" s="3"/>
      <c r="C1038" s="3"/>
      <c r="D1038" s="3"/>
      <c r="E1038" s="116"/>
      <c r="F1038" s="52"/>
      <c r="G1038" s="116"/>
      <c r="H1038" s="116"/>
      <c r="I1038" s="116"/>
      <c r="J1038" s="116"/>
      <c r="K1038" s="116"/>
      <c r="L1038" s="52"/>
      <c r="M1038" s="44"/>
      <c r="N1038" s="44"/>
      <c r="O1038" s="44"/>
      <c r="P1038" s="44"/>
    </row>
    <row r="1039" spans="2:16" s="5" customFormat="1" x14ac:dyDescent="0.2">
      <c r="B1039" s="3"/>
      <c r="C1039" s="3"/>
      <c r="D1039" s="3"/>
      <c r="E1039" s="116"/>
      <c r="F1039" s="52"/>
      <c r="G1039" s="116"/>
      <c r="H1039" s="116"/>
      <c r="I1039" s="116"/>
      <c r="J1039" s="116"/>
      <c r="K1039" s="116"/>
      <c r="L1039" s="52"/>
      <c r="M1039" s="44"/>
      <c r="N1039" s="44"/>
      <c r="O1039" s="44"/>
      <c r="P1039" s="44"/>
    </row>
    <row r="1040" spans="2:16" s="5" customFormat="1" x14ac:dyDescent="0.2">
      <c r="B1040" s="3"/>
      <c r="C1040" s="3"/>
      <c r="D1040" s="3"/>
      <c r="E1040" s="116"/>
      <c r="F1040" s="52"/>
      <c r="G1040" s="116"/>
      <c r="H1040" s="116"/>
      <c r="I1040" s="116"/>
      <c r="J1040" s="116"/>
      <c r="K1040" s="116"/>
      <c r="L1040" s="52"/>
      <c r="M1040" s="44"/>
      <c r="N1040" s="44"/>
      <c r="O1040" s="44"/>
      <c r="P1040" s="44"/>
    </row>
    <row r="1041" spans="2:16" s="5" customFormat="1" x14ac:dyDescent="0.2">
      <c r="B1041" s="3"/>
      <c r="C1041" s="3"/>
      <c r="D1041" s="3"/>
      <c r="E1041" s="116"/>
      <c r="F1041" s="52"/>
      <c r="G1041" s="116"/>
      <c r="H1041" s="116"/>
      <c r="I1041" s="116"/>
      <c r="J1041" s="116"/>
      <c r="K1041" s="116"/>
      <c r="L1041" s="52"/>
      <c r="M1041" s="44"/>
      <c r="N1041" s="44"/>
      <c r="O1041" s="44"/>
      <c r="P1041" s="44"/>
    </row>
    <row r="1042" spans="2:16" s="5" customFormat="1" x14ac:dyDescent="0.2">
      <c r="B1042" s="3"/>
      <c r="C1042" s="3"/>
      <c r="D1042" s="3"/>
      <c r="E1042" s="116"/>
      <c r="F1042" s="52"/>
      <c r="G1042" s="116"/>
      <c r="H1042" s="116"/>
      <c r="I1042" s="116"/>
      <c r="J1042" s="116"/>
      <c r="K1042" s="116"/>
      <c r="L1042" s="52"/>
      <c r="M1042" s="44"/>
      <c r="N1042" s="44"/>
      <c r="O1042" s="44"/>
      <c r="P1042" s="44"/>
    </row>
    <row r="1043" spans="2:16" s="5" customFormat="1" x14ac:dyDescent="0.2">
      <c r="B1043" s="3"/>
      <c r="C1043" s="3"/>
      <c r="D1043" s="3"/>
      <c r="E1043" s="116"/>
      <c r="F1043" s="52"/>
      <c r="G1043" s="116"/>
      <c r="H1043" s="116"/>
      <c r="I1043" s="116"/>
      <c r="J1043" s="116"/>
      <c r="K1043" s="116"/>
      <c r="L1043" s="52"/>
      <c r="M1043" s="44"/>
      <c r="N1043" s="44"/>
      <c r="O1043" s="44"/>
      <c r="P1043" s="44"/>
    </row>
    <row r="1044" spans="2:16" s="5" customFormat="1" x14ac:dyDescent="0.2">
      <c r="B1044" s="3"/>
      <c r="C1044" s="3"/>
      <c r="D1044" s="3"/>
      <c r="E1044" s="116"/>
      <c r="F1044" s="52"/>
      <c r="G1044" s="116"/>
      <c r="H1044" s="116"/>
      <c r="I1044" s="116"/>
      <c r="J1044" s="116"/>
      <c r="K1044" s="116"/>
      <c r="L1044" s="52"/>
      <c r="M1044" s="44"/>
      <c r="N1044" s="44"/>
      <c r="O1044" s="44"/>
      <c r="P1044" s="44"/>
    </row>
    <row r="1045" spans="2:16" s="5" customFormat="1" x14ac:dyDescent="0.2">
      <c r="B1045" s="3"/>
      <c r="C1045" s="3"/>
      <c r="D1045" s="3"/>
      <c r="E1045" s="116"/>
      <c r="F1045" s="52"/>
      <c r="G1045" s="116"/>
      <c r="H1045" s="116"/>
      <c r="I1045" s="116"/>
      <c r="J1045" s="116"/>
      <c r="K1045" s="116"/>
      <c r="L1045" s="52"/>
      <c r="M1045" s="44"/>
      <c r="N1045" s="44"/>
      <c r="O1045" s="44"/>
      <c r="P1045" s="44"/>
    </row>
    <row r="1046" spans="2:16" s="5" customFormat="1" x14ac:dyDescent="0.2">
      <c r="B1046" s="3"/>
      <c r="C1046" s="3"/>
      <c r="D1046" s="3"/>
      <c r="E1046" s="116"/>
      <c r="F1046" s="52"/>
      <c r="G1046" s="116"/>
      <c r="H1046" s="116"/>
      <c r="I1046" s="116"/>
      <c r="J1046" s="116"/>
      <c r="K1046" s="116"/>
      <c r="L1046" s="52"/>
      <c r="M1046" s="44"/>
      <c r="N1046" s="44"/>
      <c r="O1046" s="44"/>
      <c r="P1046" s="44"/>
    </row>
    <row r="1047" spans="2:16" s="5" customFormat="1" x14ac:dyDescent="0.2">
      <c r="B1047" s="3"/>
      <c r="C1047" s="3"/>
      <c r="D1047" s="3"/>
      <c r="E1047" s="116"/>
      <c r="F1047" s="52"/>
      <c r="G1047" s="116"/>
      <c r="H1047" s="116"/>
      <c r="I1047" s="116"/>
      <c r="J1047" s="116"/>
      <c r="K1047" s="116"/>
      <c r="L1047" s="52"/>
      <c r="M1047" s="44"/>
      <c r="N1047" s="44"/>
      <c r="O1047" s="44"/>
      <c r="P1047" s="44"/>
    </row>
    <row r="1048" spans="2:16" s="5" customFormat="1" x14ac:dyDescent="0.2">
      <c r="B1048" s="3"/>
      <c r="C1048" s="3"/>
      <c r="D1048" s="3"/>
      <c r="E1048" s="116"/>
      <c r="F1048" s="52"/>
      <c r="G1048" s="116"/>
      <c r="H1048" s="116"/>
      <c r="I1048" s="116"/>
      <c r="J1048" s="116"/>
      <c r="K1048" s="116"/>
      <c r="L1048" s="52"/>
      <c r="M1048" s="44"/>
      <c r="N1048" s="44"/>
      <c r="O1048" s="44"/>
      <c r="P1048" s="44"/>
    </row>
    <row r="1049" spans="2:16" s="5" customFormat="1" x14ac:dyDescent="0.2">
      <c r="B1049" s="3"/>
      <c r="C1049" s="3"/>
      <c r="D1049" s="3"/>
      <c r="E1049" s="116"/>
      <c r="F1049" s="52"/>
      <c r="G1049" s="116"/>
      <c r="H1049" s="116"/>
      <c r="I1049" s="116"/>
      <c r="J1049" s="116"/>
      <c r="K1049" s="116"/>
      <c r="L1049" s="52"/>
      <c r="M1049" s="44"/>
      <c r="N1049" s="44"/>
      <c r="O1049" s="44"/>
      <c r="P1049" s="44"/>
    </row>
    <row r="1050" spans="2:16" s="5" customFormat="1" x14ac:dyDescent="0.2">
      <c r="B1050" s="3"/>
      <c r="C1050" s="3"/>
      <c r="D1050" s="3"/>
      <c r="E1050" s="116"/>
      <c r="F1050" s="52"/>
      <c r="G1050" s="116"/>
      <c r="H1050" s="116"/>
      <c r="I1050" s="116"/>
      <c r="J1050" s="116"/>
      <c r="K1050" s="116"/>
      <c r="L1050" s="52"/>
      <c r="M1050" s="44"/>
      <c r="N1050" s="44"/>
      <c r="O1050" s="44"/>
      <c r="P1050" s="44"/>
    </row>
    <row r="1051" spans="2:16" s="5" customFormat="1" x14ac:dyDescent="0.2">
      <c r="B1051" s="3"/>
      <c r="C1051" s="3"/>
      <c r="D1051" s="3"/>
      <c r="E1051" s="116"/>
      <c r="F1051" s="52"/>
      <c r="G1051" s="116"/>
      <c r="H1051" s="116"/>
      <c r="I1051" s="116"/>
      <c r="J1051" s="116"/>
      <c r="K1051" s="116"/>
      <c r="L1051" s="52"/>
      <c r="M1051" s="44"/>
      <c r="N1051" s="44"/>
      <c r="O1051" s="44"/>
      <c r="P1051" s="44"/>
    </row>
    <row r="1052" spans="2:16" s="5" customFormat="1" x14ac:dyDescent="0.2">
      <c r="B1052" s="3"/>
      <c r="C1052" s="3"/>
      <c r="D1052" s="3"/>
      <c r="E1052" s="116"/>
      <c r="F1052" s="52"/>
      <c r="G1052" s="116"/>
      <c r="H1052" s="116"/>
      <c r="I1052" s="116"/>
      <c r="J1052" s="116"/>
      <c r="K1052" s="116"/>
      <c r="L1052" s="52"/>
      <c r="M1052" s="44"/>
      <c r="N1052" s="44"/>
      <c r="O1052" s="44"/>
      <c r="P1052" s="44"/>
    </row>
    <row r="1053" spans="2:16" s="5" customFormat="1" x14ac:dyDescent="0.2">
      <c r="B1053" s="3"/>
      <c r="C1053" s="3"/>
      <c r="D1053" s="3"/>
      <c r="E1053" s="116"/>
      <c r="F1053" s="52"/>
      <c r="G1053" s="116"/>
      <c r="H1053" s="116"/>
      <c r="I1053" s="116"/>
      <c r="J1053" s="116"/>
      <c r="K1053" s="116"/>
      <c r="L1053" s="52"/>
      <c r="M1053" s="44"/>
      <c r="N1053" s="44"/>
      <c r="O1053" s="44"/>
      <c r="P1053" s="44"/>
    </row>
    <row r="1054" spans="2:16" s="5" customFormat="1" x14ac:dyDescent="0.2">
      <c r="B1054" s="3"/>
      <c r="C1054" s="3"/>
      <c r="D1054" s="3"/>
      <c r="E1054" s="116"/>
      <c r="F1054" s="52"/>
      <c r="G1054" s="116"/>
      <c r="H1054" s="116"/>
      <c r="I1054" s="116"/>
      <c r="J1054" s="116"/>
      <c r="K1054" s="116"/>
      <c r="L1054" s="52"/>
      <c r="M1054" s="44"/>
      <c r="N1054" s="44"/>
      <c r="O1054" s="44"/>
      <c r="P1054" s="44"/>
    </row>
    <row r="1055" spans="2:16" s="5" customFormat="1" x14ac:dyDescent="0.2">
      <c r="B1055" s="3"/>
      <c r="C1055" s="3"/>
      <c r="D1055" s="3"/>
      <c r="E1055" s="116"/>
      <c r="F1055" s="52"/>
      <c r="G1055" s="116"/>
      <c r="H1055" s="116"/>
      <c r="I1055" s="116"/>
      <c r="J1055" s="116"/>
      <c r="K1055" s="116"/>
      <c r="L1055" s="52"/>
      <c r="M1055" s="44"/>
      <c r="N1055" s="44"/>
      <c r="O1055" s="44"/>
      <c r="P1055" s="44"/>
    </row>
    <row r="1056" spans="2:16" s="5" customFormat="1" x14ac:dyDescent="0.2">
      <c r="B1056" s="3"/>
      <c r="C1056" s="3"/>
      <c r="D1056" s="3"/>
      <c r="E1056" s="116"/>
      <c r="F1056" s="52"/>
      <c r="G1056" s="116"/>
      <c r="H1056" s="116"/>
      <c r="I1056" s="116"/>
      <c r="J1056" s="116"/>
      <c r="K1056" s="116"/>
      <c r="L1056" s="52"/>
      <c r="M1056" s="44"/>
      <c r="N1056" s="44"/>
      <c r="O1056" s="44"/>
      <c r="P1056" s="44"/>
    </row>
    <row r="1057" spans="2:16" s="5" customFormat="1" x14ac:dyDescent="0.2">
      <c r="B1057" s="3"/>
      <c r="C1057" s="3"/>
      <c r="D1057" s="3"/>
      <c r="E1057" s="116"/>
      <c r="F1057" s="52"/>
      <c r="G1057" s="116"/>
      <c r="H1057" s="116"/>
      <c r="I1057" s="116"/>
      <c r="J1057" s="116"/>
      <c r="K1057" s="116"/>
      <c r="L1057" s="52"/>
      <c r="M1057" s="44"/>
      <c r="N1057" s="44"/>
      <c r="O1057" s="44"/>
      <c r="P1057" s="44"/>
    </row>
    <row r="1058" spans="2:16" s="5" customFormat="1" x14ac:dyDescent="0.2">
      <c r="B1058" s="3"/>
      <c r="C1058" s="3"/>
      <c r="D1058" s="3"/>
      <c r="E1058" s="116"/>
      <c r="F1058" s="52"/>
      <c r="G1058" s="116"/>
      <c r="H1058" s="116"/>
      <c r="I1058" s="116"/>
      <c r="J1058" s="116"/>
      <c r="K1058" s="116"/>
      <c r="L1058" s="52"/>
      <c r="M1058" s="44"/>
      <c r="N1058" s="44"/>
      <c r="O1058" s="44"/>
      <c r="P1058" s="44"/>
    </row>
    <row r="1059" spans="2:16" s="5" customFormat="1" x14ac:dyDescent="0.2">
      <c r="B1059" s="3"/>
      <c r="C1059" s="3"/>
      <c r="D1059" s="3"/>
      <c r="E1059" s="116"/>
      <c r="F1059" s="52"/>
      <c r="G1059" s="116"/>
      <c r="H1059" s="116"/>
      <c r="I1059" s="116"/>
      <c r="J1059" s="116"/>
      <c r="K1059" s="116"/>
      <c r="L1059" s="52"/>
      <c r="M1059" s="44"/>
      <c r="N1059" s="44"/>
      <c r="O1059" s="44"/>
      <c r="P1059" s="44"/>
    </row>
    <row r="1060" spans="2:16" s="5" customFormat="1" x14ac:dyDescent="0.2">
      <c r="B1060" s="3"/>
      <c r="C1060" s="3"/>
      <c r="D1060" s="3"/>
      <c r="E1060" s="116"/>
      <c r="F1060" s="52"/>
      <c r="G1060" s="116"/>
      <c r="H1060" s="116"/>
      <c r="I1060" s="116"/>
      <c r="J1060" s="116"/>
      <c r="K1060" s="116"/>
      <c r="L1060" s="52"/>
      <c r="M1060" s="44"/>
      <c r="N1060" s="44"/>
      <c r="O1060" s="44"/>
      <c r="P1060" s="44"/>
    </row>
    <row r="1061" spans="2:16" s="5" customFormat="1" x14ac:dyDescent="0.2">
      <c r="B1061" s="3"/>
      <c r="C1061" s="3"/>
      <c r="D1061" s="3"/>
      <c r="E1061" s="116"/>
      <c r="F1061" s="52"/>
      <c r="G1061" s="116"/>
      <c r="H1061" s="116"/>
      <c r="I1061" s="116"/>
      <c r="J1061" s="116"/>
      <c r="K1061" s="116"/>
      <c r="L1061" s="52"/>
      <c r="M1061" s="44"/>
      <c r="N1061" s="44"/>
      <c r="O1061" s="44"/>
      <c r="P1061" s="44"/>
    </row>
    <row r="1062" spans="2:16" s="5" customFormat="1" x14ac:dyDescent="0.2">
      <c r="B1062" s="3"/>
      <c r="C1062" s="3"/>
      <c r="D1062" s="3"/>
      <c r="E1062" s="116"/>
      <c r="F1062" s="52"/>
      <c r="G1062" s="116"/>
      <c r="H1062" s="116"/>
      <c r="I1062" s="116"/>
      <c r="J1062" s="116"/>
      <c r="K1062" s="116"/>
      <c r="L1062" s="52"/>
      <c r="M1062" s="44"/>
      <c r="N1062" s="44"/>
      <c r="O1062" s="44"/>
      <c r="P1062" s="44"/>
    </row>
    <row r="1063" spans="2:16" s="5" customFormat="1" x14ac:dyDescent="0.2">
      <c r="B1063" s="3"/>
      <c r="C1063" s="3"/>
      <c r="D1063" s="3"/>
      <c r="E1063" s="116"/>
      <c r="F1063" s="52"/>
      <c r="G1063" s="116"/>
      <c r="H1063" s="116"/>
      <c r="I1063" s="116"/>
      <c r="J1063" s="116"/>
      <c r="K1063" s="116"/>
      <c r="L1063" s="52"/>
      <c r="M1063" s="44"/>
      <c r="N1063" s="44"/>
      <c r="O1063" s="44"/>
      <c r="P1063" s="44"/>
    </row>
    <row r="1064" spans="2:16" s="5" customFormat="1" x14ac:dyDescent="0.2">
      <c r="B1064" s="3"/>
      <c r="C1064" s="3"/>
      <c r="D1064" s="3"/>
      <c r="E1064" s="116"/>
      <c r="F1064" s="52"/>
      <c r="G1064" s="116"/>
      <c r="H1064" s="116"/>
      <c r="I1064" s="116"/>
      <c r="J1064" s="116"/>
      <c r="K1064" s="116"/>
      <c r="L1064" s="52"/>
      <c r="M1064" s="44"/>
      <c r="N1064" s="44"/>
      <c r="O1064" s="44"/>
      <c r="P1064" s="44"/>
    </row>
    <row r="1065" spans="2:16" s="5" customFormat="1" x14ac:dyDescent="0.2">
      <c r="B1065" s="3"/>
      <c r="C1065" s="3"/>
      <c r="D1065" s="3"/>
      <c r="E1065" s="116"/>
      <c r="F1065" s="52"/>
      <c r="G1065" s="116"/>
      <c r="H1065" s="116"/>
      <c r="I1065" s="116"/>
      <c r="J1065" s="116"/>
      <c r="K1065" s="116"/>
      <c r="L1065" s="52"/>
      <c r="M1065" s="44"/>
      <c r="N1065" s="44"/>
      <c r="O1065" s="44"/>
      <c r="P1065" s="44"/>
    </row>
    <row r="1066" spans="2:16" s="5" customFormat="1" x14ac:dyDescent="0.2">
      <c r="B1066" s="3"/>
      <c r="C1066" s="3"/>
      <c r="D1066" s="3"/>
      <c r="E1066" s="116"/>
      <c r="F1066" s="52"/>
      <c r="G1066" s="116"/>
      <c r="H1066" s="116"/>
      <c r="I1066" s="116"/>
      <c r="J1066" s="116"/>
      <c r="K1066" s="116"/>
      <c r="L1066" s="52"/>
      <c r="M1066" s="44"/>
      <c r="N1066" s="44"/>
      <c r="O1066" s="44"/>
      <c r="P1066" s="44"/>
    </row>
    <row r="1067" spans="2:16" s="5" customFormat="1" x14ac:dyDescent="0.2">
      <c r="B1067" s="3"/>
      <c r="C1067" s="3"/>
      <c r="D1067" s="3"/>
      <c r="E1067" s="116"/>
      <c r="F1067" s="52"/>
      <c r="G1067" s="116"/>
      <c r="H1067" s="116"/>
      <c r="I1067" s="116"/>
      <c r="J1067" s="116"/>
      <c r="K1067" s="116"/>
      <c r="L1067" s="52"/>
      <c r="M1067" s="44"/>
      <c r="N1067" s="44"/>
      <c r="O1067" s="44"/>
      <c r="P1067" s="44"/>
    </row>
    <row r="1068" spans="2:16" s="5" customFormat="1" x14ac:dyDescent="0.2">
      <c r="B1068" s="3"/>
      <c r="C1068" s="3"/>
      <c r="D1068" s="3"/>
      <c r="E1068" s="116"/>
      <c r="F1068" s="52"/>
      <c r="G1068" s="116"/>
      <c r="H1068" s="116"/>
      <c r="I1068" s="116"/>
      <c r="J1068" s="116"/>
      <c r="K1068" s="116"/>
      <c r="L1068" s="52"/>
      <c r="M1068" s="44"/>
      <c r="N1068" s="44"/>
      <c r="O1068" s="44"/>
      <c r="P1068" s="44"/>
    </row>
    <row r="1069" spans="2:16" s="5" customFormat="1" x14ac:dyDescent="0.2">
      <c r="B1069" s="3"/>
      <c r="C1069" s="3"/>
      <c r="D1069" s="3"/>
      <c r="E1069" s="116"/>
      <c r="F1069" s="52"/>
      <c r="G1069" s="116"/>
      <c r="H1069" s="116"/>
      <c r="I1069" s="116"/>
      <c r="J1069" s="116"/>
      <c r="K1069" s="116"/>
      <c r="L1069" s="52"/>
      <c r="M1069" s="44"/>
      <c r="N1069" s="44"/>
      <c r="O1069" s="44"/>
      <c r="P1069" s="44"/>
    </row>
    <row r="1070" spans="2:16" s="5" customFormat="1" x14ac:dyDescent="0.2">
      <c r="B1070" s="3"/>
      <c r="C1070" s="3"/>
      <c r="D1070" s="3"/>
      <c r="E1070" s="116"/>
      <c r="F1070" s="52"/>
      <c r="G1070" s="116"/>
      <c r="H1070" s="116"/>
      <c r="I1070" s="116"/>
      <c r="J1070" s="116"/>
      <c r="K1070" s="116"/>
      <c r="L1070" s="52"/>
      <c r="M1070" s="44"/>
      <c r="N1070" s="44"/>
      <c r="O1070" s="44"/>
      <c r="P1070" s="44"/>
    </row>
    <row r="1071" spans="2:16" s="5" customFormat="1" x14ac:dyDescent="0.2">
      <c r="B1071" s="3"/>
      <c r="C1071" s="3"/>
      <c r="D1071" s="3"/>
      <c r="E1071" s="116"/>
      <c r="F1071" s="52"/>
      <c r="G1071" s="116"/>
      <c r="H1071" s="116"/>
      <c r="I1071" s="116"/>
      <c r="J1071" s="116"/>
      <c r="K1071" s="116"/>
      <c r="L1071" s="52"/>
      <c r="M1071" s="44"/>
      <c r="N1071" s="44"/>
      <c r="O1071" s="44"/>
      <c r="P1071" s="44"/>
    </row>
    <row r="1072" spans="2:16" s="5" customFormat="1" x14ac:dyDescent="0.2">
      <c r="B1072" s="3"/>
      <c r="C1072" s="3"/>
      <c r="D1072" s="3"/>
      <c r="E1072" s="116"/>
      <c r="F1072" s="52"/>
      <c r="G1072" s="116"/>
      <c r="H1072" s="116"/>
      <c r="I1072" s="116"/>
      <c r="J1072" s="116"/>
      <c r="K1072" s="116"/>
      <c r="L1072" s="52"/>
      <c r="M1072" s="44"/>
      <c r="N1072" s="44"/>
      <c r="O1072" s="44"/>
      <c r="P1072" s="44"/>
    </row>
    <row r="1073" spans="2:16" s="5" customFormat="1" x14ac:dyDescent="0.2">
      <c r="B1073" s="3"/>
      <c r="C1073" s="3"/>
      <c r="D1073" s="3"/>
      <c r="E1073" s="116"/>
      <c r="F1073" s="52"/>
      <c r="G1073" s="116"/>
      <c r="H1073" s="116"/>
      <c r="I1073" s="116"/>
      <c r="J1073" s="116"/>
      <c r="K1073" s="116"/>
      <c r="L1073" s="52"/>
      <c r="M1073" s="44"/>
      <c r="N1073" s="44"/>
      <c r="O1073" s="44"/>
      <c r="P1073" s="44"/>
    </row>
    <row r="1074" spans="2:16" s="5" customFormat="1" x14ac:dyDescent="0.2">
      <c r="B1074" s="3"/>
      <c r="C1074" s="3"/>
      <c r="D1074" s="3"/>
      <c r="E1074" s="116"/>
      <c r="F1074" s="52"/>
      <c r="G1074" s="116"/>
      <c r="H1074" s="116"/>
      <c r="I1074" s="116"/>
      <c r="J1074" s="116"/>
      <c r="K1074" s="116"/>
      <c r="L1074" s="52"/>
      <c r="M1074" s="44"/>
      <c r="N1074" s="44"/>
      <c r="O1074" s="44"/>
      <c r="P1074" s="44"/>
    </row>
    <row r="1075" spans="2:16" s="5" customFormat="1" x14ac:dyDescent="0.2">
      <c r="B1075" s="3"/>
      <c r="C1075" s="3"/>
      <c r="D1075" s="3"/>
      <c r="E1075" s="116"/>
      <c r="F1075" s="52"/>
      <c r="G1075" s="116"/>
      <c r="H1075" s="116"/>
      <c r="I1075" s="116"/>
      <c r="J1075" s="116"/>
      <c r="K1075" s="116"/>
      <c r="L1075" s="52"/>
      <c r="M1075" s="44"/>
      <c r="N1075" s="44"/>
      <c r="O1075" s="44"/>
      <c r="P1075" s="44"/>
    </row>
    <row r="1076" spans="2:16" s="5" customFormat="1" x14ac:dyDescent="0.2">
      <c r="B1076" s="3"/>
      <c r="C1076" s="3"/>
      <c r="D1076" s="3"/>
      <c r="E1076" s="116"/>
      <c r="F1076" s="52"/>
      <c r="G1076" s="116"/>
      <c r="H1076" s="116"/>
      <c r="I1076" s="116"/>
      <c r="J1076" s="116"/>
      <c r="K1076" s="116"/>
      <c r="L1076" s="52"/>
      <c r="M1076" s="44"/>
      <c r="N1076" s="44"/>
      <c r="O1076" s="44"/>
      <c r="P1076" s="44"/>
    </row>
    <row r="1077" spans="2:16" s="5" customFormat="1" x14ac:dyDescent="0.2">
      <c r="B1077" s="3"/>
      <c r="C1077" s="3"/>
      <c r="D1077" s="3"/>
      <c r="E1077" s="116"/>
      <c r="F1077" s="52"/>
      <c r="G1077" s="116"/>
      <c r="H1077" s="116"/>
      <c r="I1077" s="116"/>
      <c r="J1077" s="116"/>
      <c r="K1077" s="116"/>
      <c r="L1077" s="52"/>
      <c r="M1077" s="44"/>
      <c r="N1077" s="44"/>
      <c r="O1077" s="44"/>
      <c r="P1077" s="44"/>
    </row>
    <row r="1078" spans="2:16" s="5" customFormat="1" x14ac:dyDescent="0.2">
      <c r="B1078" s="3"/>
      <c r="C1078" s="3"/>
      <c r="D1078" s="3"/>
      <c r="E1078" s="116"/>
      <c r="F1078" s="52"/>
      <c r="G1078" s="116"/>
      <c r="H1078" s="116"/>
      <c r="I1078" s="116"/>
      <c r="J1078" s="116"/>
      <c r="K1078" s="116"/>
      <c r="L1078" s="52"/>
      <c r="M1078" s="44"/>
      <c r="N1078" s="44"/>
      <c r="O1078" s="44"/>
      <c r="P1078" s="44"/>
    </row>
    <row r="1079" spans="2:16" s="5" customFormat="1" x14ac:dyDescent="0.2">
      <c r="B1079" s="3"/>
      <c r="C1079" s="3"/>
      <c r="D1079" s="3"/>
      <c r="E1079" s="116"/>
      <c r="F1079" s="52"/>
      <c r="G1079" s="116"/>
      <c r="H1079" s="116"/>
      <c r="I1079" s="116"/>
      <c r="J1079" s="116"/>
      <c r="K1079" s="116"/>
      <c r="L1079" s="52"/>
      <c r="M1079" s="44"/>
      <c r="N1079" s="44"/>
      <c r="O1079" s="44"/>
      <c r="P1079" s="44"/>
    </row>
    <row r="1080" spans="2:16" s="5" customFormat="1" x14ac:dyDescent="0.2">
      <c r="B1080" s="3"/>
      <c r="C1080" s="3"/>
      <c r="D1080" s="3"/>
      <c r="E1080" s="116"/>
      <c r="F1080" s="52"/>
      <c r="G1080" s="116"/>
      <c r="H1080" s="116"/>
      <c r="I1080" s="116"/>
      <c r="J1080" s="116"/>
      <c r="K1080" s="116"/>
      <c r="L1080" s="52"/>
      <c r="M1080" s="44"/>
      <c r="N1080" s="44"/>
      <c r="O1080" s="44"/>
      <c r="P1080" s="44"/>
    </row>
    <row r="1081" spans="2:16" s="5" customFormat="1" x14ac:dyDescent="0.2">
      <c r="B1081" s="3"/>
      <c r="C1081" s="3"/>
      <c r="D1081" s="3"/>
      <c r="E1081" s="116"/>
      <c r="F1081" s="52"/>
      <c r="G1081" s="116"/>
      <c r="H1081" s="116"/>
      <c r="I1081" s="116"/>
      <c r="J1081" s="116"/>
      <c r="K1081" s="116"/>
      <c r="L1081" s="52"/>
      <c r="M1081" s="44"/>
      <c r="N1081" s="44"/>
      <c r="O1081" s="44"/>
      <c r="P1081" s="44"/>
    </row>
    <row r="1082" spans="2:16" s="5" customFormat="1" x14ac:dyDescent="0.2">
      <c r="B1082" s="3"/>
      <c r="C1082" s="3"/>
      <c r="D1082" s="3"/>
      <c r="E1082" s="116"/>
      <c r="F1082" s="52"/>
      <c r="G1082" s="116"/>
      <c r="H1082" s="116"/>
      <c r="I1082" s="116"/>
      <c r="J1082" s="116"/>
      <c r="K1082" s="116"/>
      <c r="L1082" s="52"/>
      <c r="M1082" s="44"/>
      <c r="N1082" s="44"/>
      <c r="O1082" s="44"/>
      <c r="P1082" s="44"/>
    </row>
    <row r="1083" spans="2:16" s="5" customFormat="1" x14ac:dyDescent="0.2">
      <c r="B1083" s="3"/>
      <c r="C1083" s="3"/>
      <c r="D1083" s="3"/>
      <c r="E1083" s="116"/>
      <c r="F1083" s="52"/>
      <c r="G1083" s="116"/>
      <c r="H1083" s="116"/>
      <c r="I1083" s="116"/>
      <c r="J1083" s="116"/>
      <c r="K1083" s="116"/>
      <c r="L1083" s="52"/>
      <c r="M1083" s="44"/>
      <c r="N1083" s="44"/>
      <c r="O1083" s="44"/>
      <c r="P1083" s="44"/>
    </row>
    <row r="1084" spans="2:16" s="5" customFormat="1" x14ac:dyDescent="0.2">
      <c r="B1084" s="3"/>
      <c r="C1084" s="3"/>
      <c r="D1084" s="3"/>
      <c r="E1084" s="116"/>
      <c r="F1084" s="52"/>
      <c r="G1084" s="116"/>
      <c r="H1084" s="116"/>
      <c r="I1084" s="116"/>
      <c r="J1084" s="116"/>
      <c r="K1084" s="116"/>
      <c r="L1084" s="52"/>
      <c r="M1084" s="44"/>
      <c r="N1084" s="44"/>
      <c r="O1084" s="44"/>
      <c r="P1084" s="44"/>
    </row>
    <row r="1085" spans="2:16" s="5" customFormat="1" x14ac:dyDescent="0.2">
      <c r="B1085" s="3"/>
      <c r="C1085" s="3"/>
      <c r="D1085" s="3"/>
      <c r="E1085" s="116"/>
      <c r="F1085" s="52"/>
      <c r="G1085" s="116"/>
      <c r="H1085" s="116"/>
      <c r="I1085" s="116"/>
      <c r="J1085" s="116"/>
      <c r="K1085" s="116"/>
      <c r="L1085" s="52"/>
      <c r="M1085" s="44"/>
      <c r="N1085" s="44"/>
      <c r="O1085" s="44"/>
      <c r="P1085" s="44"/>
    </row>
    <row r="1086" spans="2:16" s="5" customFormat="1" x14ac:dyDescent="0.2">
      <c r="B1086" s="3"/>
      <c r="C1086" s="3"/>
      <c r="D1086" s="3"/>
      <c r="E1086" s="116"/>
      <c r="F1086" s="52"/>
      <c r="G1086" s="116"/>
      <c r="H1086" s="116"/>
      <c r="I1086" s="116"/>
      <c r="J1086" s="116"/>
      <c r="K1086" s="116"/>
      <c r="L1086" s="52"/>
      <c r="M1086" s="44"/>
      <c r="N1086" s="44"/>
      <c r="O1086" s="44"/>
      <c r="P1086" s="44"/>
    </row>
    <row r="1087" spans="2:16" s="5" customFormat="1" x14ac:dyDescent="0.2">
      <c r="B1087" s="3"/>
      <c r="C1087" s="3"/>
      <c r="D1087" s="3"/>
      <c r="E1087" s="116"/>
      <c r="F1087" s="52"/>
      <c r="G1087" s="116"/>
      <c r="H1087" s="116"/>
      <c r="I1087" s="116"/>
      <c r="J1087" s="116"/>
      <c r="K1087" s="116"/>
      <c r="L1087" s="52"/>
      <c r="M1087" s="44"/>
      <c r="N1087" s="44"/>
      <c r="O1087" s="44"/>
      <c r="P1087" s="44"/>
    </row>
    <row r="1088" spans="2:16" s="5" customFormat="1" x14ac:dyDescent="0.2">
      <c r="B1088" s="3"/>
      <c r="C1088" s="3"/>
      <c r="D1088" s="3"/>
      <c r="E1088" s="116"/>
      <c r="F1088" s="52"/>
      <c r="G1088" s="116"/>
      <c r="H1088" s="116"/>
      <c r="I1088" s="116"/>
      <c r="J1088" s="116"/>
      <c r="K1088" s="116"/>
      <c r="L1088" s="52"/>
      <c r="M1088" s="44"/>
      <c r="N1088" s="44"/>
      <c r="O1088" s="44"/>
      <c r="P1088" s="44"/>
    </row>
    <row r="1089" spans="2:16" s="5" customFormat="1" x14ac:dyDescent="0.2">
      <c r="B1089" s="3"/>
      <c r="C1089" s="3"/>
      <c r="D1089" s="3"/>
      <c r="E1089" s="116"/>
      <c r="F1089" s="52"/>
      <c r="G1089" s="116"/>
      <c r="H1089" s="116"/>
      <c r="I1089" s="116"/>
      <c r="J1089" s="116"/>
      <c r="K1089" s="116"/>
      <c r="L1089" s="52"/>
      <c r="M1089" s="44"/>
      <c r="N1089" s="44"/>
      <c r="O1089" s="44"/>
      <c r="P1089" s="44"/>
    </row>
    <row r="1090" spans="2:16" s="5" customFormat="1" x14ac:dyDescent="0.2">
      <c r="B1090" s="3"/>
      <c r="C1090" s="3"/>
      <c r="D1090" s="3"/>
      <c r="E1090" s="116"/>
      <c r="F1090" s="52"/>
      <c r="G1090" s="116"/>
      <c r="H1090" s="116"/>
      <c r="I1090" s="116"/>
      <c r="J1090" s="116"/>
      <c r="K1090" s="116"/>
      <c r="L1090" s="52"/>
      <c r="M1090" s="44"/>
      <c r="N1090" s="44"/>
      <c r="O1090" s="44"/>
      <c r="P1090" s="44"/>
    </row>
    <row r="1091" spans="2:16" s="5" customFormat="1" x14ac:dyDescent="0.2">
      <c r="B1091" s="3"/>
      <c r="C1091" s="3"/>
      <c r="D1091" s="3"/>
      <c r="E1091" s="116"/>
      <c r="F1091" s="52"/>
      <c r="G1091" s="116"/>
      <c r="H1091" s="116"/>
      <c r="I1091" s="116"/>
      <c r="J1091" s="116"/>
      <c r="K1091" s="116"/>
      <c r="L1091" s="52"/>
      <c r="M1091" s="44"/>
      <c r="N1091" s="44"/>
      <c r="O1091" s="44"/>
      <c r="P1091" s="44"/>
    </row>
    <row r="1092" spans="2:16" s="5" customFormat="1" x14ac:dyDescent="0.2">
      <c r="B1092" s="3"/>
      <c r="C1092" s="3"/>
      <c r="D1092" s="3"/>
      <c r="E1092" s="116"/>
      <c r="F1092" s="52"/>
      <c r="G1092" s="116"/>
      <c r="H1092" s="116"/>
      <c r="I1092" s="116"/>
      <c r="J1092" s="116"/>
      <c r="K1092" s="116"/>
      <c r="L1092" s="52"/>
      <c r="M1092" s="44"/>
      <c r="N1092" s="44"/>
      <c r="O1092" s="44"/>
      <c r="P1092" s="44"/>
    </row>
    <row r="1093" spans="2:16" s="5" customFormat="1" x14ac:dyDescent="0.2">
      <c r="B1093" s="3"/>
      <c r="C1093" s="3"/>
      <c r="D1093" s="3"/>
      <c r="E1093" s="116"/>
      <c r="F1093" s="52"/>
      <c r="G1093" s="116"/>
      <c r="H1093" s="116"/>
      <c r="I1093" s="116"/>
      <c r="J1093" s="116"/>
      <c r="K1093" s="116"/>
      <c r="L1093" s="52"/>
      <c r="M1093" s="44"/>
      <c r="N1093" s="44"/>
      <c r="O1093" s="44"/>
      <c r="P1093" s="44"/>
    </row>
    <row r="1094" spans="2:16" s="5" customFormat="1" x14ac:dyDescent="0.2">
      <c r="B1094" s="3"/>
      <c r="C1094" s="3"/>
      <c r="D1094" s="3"/>
      <c r="E1094" s="116"/>
      <c r="F1094" s="52"/>
      <c r="G1094" s="116"/>
      <c r="H1094" s="116"/>
      <c r="I1094" s="116"/>
      <c r="J1094" s="116"/>
      <c r="K1094" s="116"/>
      <c r="L1094" s="52"/>
      <c r="M1094" s="44"/>
      <c r="N1094" s="44"/>
      <c r="O1094" s="44"/>
      <c r="P1094" s="44"/>
    </row>
    <row r="1095" spans="2:16" s="5" customFormat="1" x14ac:dyDescent="0.2">
      <c r="B1095" s="3"/>
      <c r="C1095" s="3"/>
      <c r="D1095" s="3"/>
      <c r="E1095" s="116"/>
      <c r="F1095" s="52"/>
      <c r="G1095" s="116"/>
      <c r="H1095" s="116"/>
      <c r="I1095" s="116"/>
      <c r="J1095" s="116"/>
      <c r="K1095" s="116"/>
      <c r="L1095" s="52"/>
      <c r="M1095" s="44"/>
      <c r="N1095" s="44"/>
      <c r="O1095" s="44"/>
      <c r="P1095" s="44"/>
    </row>
    <row r="1096" spans="2:16" s="5" customFormat="1" x14ac:dyDescent="0.2">
      <c r="B1096" s="3"/>
      <c r="C1096" s="3"/>
      <c r="D1096" s="3"/>
      <c r="E1096" s="116"/>
      <c r="F1096" s="52"/>
      <c r="G1096" s="116"/>
      <c r="H1096" s="116"/>
      <c r="I1096" s="116"/>
      <c r="J1096" s="116"/>
      <c r="K1096" s="116"/>
      <c r="L1096" s="52"/>
      <c r="M1096" s="44"/>
      <c r="N1096" s="44"/>
      <c r="O1096" s="44"/>
      <c r="P1096" s="44"/>
    </row>
    <row r="1097" spans="2:16" s="5" customFormat="1" x14ac:dyDescent="0.2">
      <c r="B1097" s="3"/>
      <c r="C1097" s="3"/>
      <c r="D1097" s="3"/>
      <c r="E1097" s="116"/>
      <c r="F1097" s="52"/>
      <c r="G1097" s="116"/>
      <c r="H1097" s="116"/>
      <c r="I1097" s="116"/>
      <c r="J1097" s="116"/>
      <c r="K1097" s="116"/>
      <c r="L1097" s="52"/>
      <c r="M1097" s="44"/>
      <c r="N1097" s="44"/>
      <c r="O1097" s="44"/>
      <c r="P1097" s="44"/>
    </row>
    <row r="1098" spans="2:16" s="5" customFormat="1" x14ac:dyDescent="0.2">
      <c r="B1098" s="3"/>
      <c r="C1098" s="3"/>
      <c r="D1098" s="3"/>
      <c r="E1098" s="116"/>
      <c r="F1098" s="52"/>
      <c r="G1098" s="116"/>
      <c r="H1098" s="116"/>
      <c r="I1098" s="116"/>
      <c r="J1098" s="116"/>
      <c r="K1098" s="116"/>
      <c r="L1098" s="52"/>
      <c r="M1098" s="44"/>
      <c r="N1098" s="44"/>
      <c r="O1098" s="44"/>
      <c r="P1098" s="44"/>
    </row>
    <row r="1099" spans="2:16" s="5" customFormat="1" x14ac:dyDescent="0.2">
      <c r="B1099" s="3"/>
      <c r="C1099" s="3"/>
      <c r="D1099" s="3"/>
      <c r="E1099" s="116"/>
      <c r="F1099" s="52"/>
      <c r="G1099" s="116"/>
      <c r="H1099" s="116"/>
      <c r="I1099" s="116"/>
      <c r="J1099" s="116"/>
      <c r="K1099" s="116"/>
      <c r="L1099" s="52"/>
      <c r="M1099" s="44"/>
      <c r="N1099" s="44"/>
      <c r="O1099" s="44"/>
      <c r="P1099" s="44"/>
    </row>
    <row r="1100" spans="2:16" s="5" customFormat="1" x14ac:dyDescent="0.2">
      <c r="B1100" s="3"/>
      <c r="C1100" s="3"/>
      <c r="D1100" s="3"/>
      <c r="E1100" s="116"/>
      <c r="F1100" s="52"/>
      <c r="G1100" s="116"/>
      <c r="H1100" s="116"/>
      <c r="I1100" s="116"/>
      <c r="J1100" s="116"/>
      <c r="K1100" s="116"/>
      <c r="L1100" s="52"/>
      <c r="M1100" s="44"/>
      <c r="N1100" s="44"/>
      <c r="O1100" s="44"/>
      <c r="P1100" s="44"/>
    </row>
    <row r="1101" spans="2:16" s="5" customFormat="1" x14ac:dyDescent="0.2">
      <c r="B1101" s="3"/>
      <c r="C1101" s="3"/>
      <c r="D1101" s="3"/>
      <c r="E1101" s="116"/>
      <c r="F1101" s="52"/>
      <c r="G1101" s="116"/>
      <c r="H1101" s="116"/>
      <c r="I1101" s="116"/>
      <c r="J1101" s="116"/>
      <c r="K1101" s="116"/>
      <c r="L1101" s="52"/>
      <c r="M1101" s="44"/>
      <c r="N1101" s="44"/>
      <c r="O1101" s="44"/>
      <c r="P1101" s="44"/>
    </row>
    <row r="1102" spans="2:16" s="5" customFormat="1" x14ac:dyDescent="0.2">
      <c r="B1102" s="3"/>
      <c r="C1102" s="3"/>
      <c r="D1102" s="3"/>
      <c r="E1102" s="116"/>
      <c r="F1102" s="52"/>
      <c r="G1102" s="116"/>
      <c r="H1102" s="116"/>
      <c r="I1102" s="116"/>
      <c r="J1102" s="116"/>
      <c r="K1102" s="116"/>
      <c r="L1102" s="52"/>
      <c r="M1102" s="44"/>
      <c r="N1102" s="44"/>
      <c r="O1102" s="44"/>
      <c r="P1102" s="44"/>
    </row>
    <row r="1103" spans="2:16" s="5" customFormat="1" x14ac:dyDescent="0.2">
      <c r="B1103" s="3"/>
      <c r="C1103" s="3"/>
      <c r="D1103" s="3"/>
      <c r="E1103" s="116"/>
      <c r="F1103" s="52"/>
      <c r="G1103" s="116"/>
      <c r="H1103" s="116"/>
      <c r="I1103" s="116"/>
      <c r="J1103" s="116"/>
      <c r="K1103" s="116"/>
      <c r="L1103" s="52"/>
      <c r="M1103" s="44"/>
      <c r="N1103" s="44"/>
      <c r="O1103" s="44"/>
      <c r="P1103" s="44"/>
    </row>
    <row r="1104" spans="2:16" s="5" customFormat="1" x14ac:dyDescent="0.2">
      <c r="B1104" s="3"/>
      <c r="C1104" s="3"/>
      <c r="D1104" s="3"/>
      <c r="E1104" s="116"/>
      <c r="F1104" s="52"/>
      <c r="G1104" s="116"/>
      <c r="H1104" s="116"/>
      <c r="I1104" s="116"/>
      <c r="J1104" s="116"/>
      <c r="K1104" s="116"/>
      <c r="L1104" s="52"/>
      <c r="M1104" s="44"/>
      <c r="N1104" s="44"/>
      <c r="O1104" s="44"/>
      <c r="P1104" s="44"/>
    </row>
    <row r="1105" spans="2:16" s="5" customFormat="1" x14ac:dyDescent="0.2">
      <c r="B1105" s="3"/>
      <c r="C1105" s="3"/>
      <c r="D1105" s="3"/>
      <c r="E1105" s="116"/>
      <c r="F1105" s="52"/>
      <c r="G1105" s="116"/>
      <c r="H1105" s="116"/>
      <c r="I1105" s="116"/>
      <c r="J1105" s="116"/>
      <c r="K1105" s="116"/>
      <c r="L1105" s="52"/>
      <c r="M1105" s="44"/>
      <c r="N1105" s="44"/>
      <c r="O1105" s="44"/>
      <c r="P1105" s="44"/>
    </row>
    <row r="1106" spans="2:16" s="5" customFormat="1" x14ac:dyDescent="0.2">
      <c r="B1106" s="3"/>
      <c r="C1106" s="3"/>
      <c r="D1106" s="3"/>
      <c r="E1106" s="116"/>
      <c r="F1106" s="52"/>
      <c r="G1106" s="116"/>
      <c r="H1106" s="116"/>
      <c r="I1106" s="116"/>
      <c r="J1106" s="116"/>
      <c r="K1106" s="116"/>
      <c r="L1106" s="52"/>
      <c r="M1106" s="44"/>
      <c r="N1106" s="44"/>
      <c r="O1106" s="44"/>
      <c r="P1106" s="44"/>
    </row>
    <row r="1107" spans="2:16" s="5" customFormat="1" x14ac:dyDescent="0.2">
      <c r="B1107" s="3"/>
      <c r="C1107" s="3"/>
      <c r="D1107" s="3"/>
      <c r="E1107" s="116"/>
      <c r="F1107" s="52"/>
      <c r="G1107" s="116"/>
      <c r="H1107" s="116"/>
      <c r="I1107" s="116"/>
      <c r="J1107" s="116"/>
      <c r="K1107" s="116"/>
      <c r="L1107" s="52"/>
      <c r="M1107" s="44"/>
      <c r="N1107" s="44"/>
      <c r="O1107" s="44"/>
      <c r="P1107" s="44"/>
    </row>
    <row r="1108" spans="2:16" s="5" customFormat="1" x14ac:dyDescent="0.2">
      <c r="B1108" s="3"/>
      <c r="C1108" s="3"/>
      <c r="D1108" s="3"/>
      <c r="E1108" s="116"/>
      <c r="F1108" s="52"/>
      <c r="G1108" s="116"/>
      <c r="H1108" s="116"/>
      <c r="I1108" s="116"/>
      <c r="J1108" s="116"/>
      <c r="K1108" s="116"/>
      <c r="L1108" s="52"/>
      <c r="M1108" s="44"/>
      <c r="N1108" s="44"/>
      <c r="O1108" s="44"/>
      <c r="P1108" s="44"/>
    </row>
    <row r="1109" spans="2:16" s="5" customFormat="1" x14ac:dyDescent="0.2">
      <c r="B1109" s="3"/>
      <c r="C1109" s="3"/>
      <c r="D1109" s="3"/>
      <c r="E1109" s="116"/>
      <c r="F1109" s="52"/>
      <c r="G1109" s="116"/>
      <c r="H1109" s="116"/>
      <c r="I1109" s="116"/>
      <c r="J1109" s="116"/>
      <c r="K1109" s="116"/>
      <c r="L1109" s="52"/>
      <c r="M1109" s="44"/>
      <c r="N1109" s="44"/>
      <c r="O1109" s="44"/>
      <c r="P1109" s="44"/>
    </row>
    <row r="1110" spans="2:16" s="5" customFormat="1" x14ac:dyDescent="0.2">
      <c r="B1110" s="3"/>
      <c r="C1110" s="3"/>
      <c r="D1110" s="3"/>
      <c r="E1110" s="116"/>
      <c r="F1110" s="52"/>
      <c r="G1110" s="116"/>
      <c r="H1110" s="116"/>
      <c r="I1110" s="116"/>
      <c r="J1110" s="116"/>
      <c r="K1110" s="116"/>
      <c r="L1110" s="52"/>
      <c r="M1110" s="44"/>
      <c r="N1110" s="44"/>
      <c r="O1110" s="44"/>
      <c r="P1110" s="44"/>
    </row>
    <row r="1111" spans="2:16" s="5" customFormat="1" x14ac:dyDescent="0.2">
      <c r="B1111" s="3"/>
      <c r="C1111" s="3"/>
      <c r="D1111" s="3"/>
      <c r="E1111" s="116"/>
      <c r="F1111" s="52"/>
      <c r="G1111" s="116"/>
      <c r="H1111" s="116"/>
      <c r="I1111" s="116"/>
      <c r="J1111" s="116"/>
      <c r="K1111" s="116"/>
      <c r="L1111" s="52"/>
      <c r="M1111" s="44"/>
      <c r="N1111" s="44"/>
      <c r="O1111" s="44"/>
      <c r="P1111" s="44"/>
    </row>
    <row r="1112" spans="2:16" s="5" customFormat="1" x14ac:dyDescent="0.2">
      <c r="B1112" s="3"/>
      <c r="C1112" s="3"/>
      <c r="D1112" s="3"/>
      <c r="E1112" s="116"/>
      <c r="F1112" s="52"/>
      <c r="G1112" s="116"/>
      <c r="H1112" s="116"/>
      <c r="I1112" s="116"/>
      <c r="J1112" s="116"/>
      <c r="K1112" s="116"/>
      <c r="L1112" s="52"/>
      <c r="M1112" s="44"/>
      <c r="N1112" s="44"/>
      <c r="O1112" s="44"/>
      <c r="P1112" s="44"/>
    </row>
    <row r="1113" spans="2:16" s="5" customFormat="1" x14ac:dyDescent="0.2">
      <c r="B1113" s="3"/>
      <c r="C1113" s="3"/>
      <c r="D1113" s="3"/>
      <c r="E1113" s="116"/>
      <c r="F1113" s="52"/>
      <c r="G1113" s="116"/>
      <c r="H1113" s="116"/>
      <c r="I1113" s="116"/>
      <c r="J1113" s="116"/>
      <c r="K1113" s="116"/>
      <c r="L1113" s="52"/>
      <c r="M1113" s="44"/>
      <c r="N1113" s="44"/>
      <c r="O1113" s="44"/>
      <c r="P1113" s="44"/>
    </row>
    <row r="1114" spans="2:16" s="5" customFormat="1" x14ac:dyDescent="0.2">
      <c r="B1114" s="3"/>
      <c r="C1114" s="3"/>
      <c r="D1114" s="3"/>
      <c r="E1114" s="116"/>
      <c r="F1114" s="52"/>
      <c r="G1114" s="116"/>
      <c r="H1114" s="116"/>
      <c r="I1114" s="116"/>
      <c r="J1114" s="116"/>
      <c r="K1114" s="116"/>
      <c r="L1114" s="52"/>
      <c r="M1114" s="44"/>
      <c r="N1114" s="44"/>
      <c r="O1114" s="44"/>
      <c r="P1114" s="44"/>
    </row>
    <row r="1115" spans="2:16" s="5" customFormat="1" x14ac:dyDescent="0.2">
      <c r="B1115" s="3"/>
      <c r="C1115" s="3"/>
      <c r="D1115" s="3"/>
      <c r="E1115" s="116"/>
      <c r="F1115" s="52"/>
      <c r="G1115" s="116"/>
      <c r="H1115" s="116"/>
      <c r="I1115" s="116"/>
      <c r="J1115" s="116"/>
      <c r="K1115" s="116"/>
      <c r="L1115" s="52"/>
      <c r="M1115" s="44"/>
      <c r="N1115" s="44"/>
      <c r="O1115" s="44"/>
      <c r="P1115" s="44"/>
    </row>
    <row r="1116" spans="2:16" s="5" customFormat="1" x14ac:dyDescent="0.2">
      <c r="B1116" s="3"/>
      <c r="C1116" s="3"/>
      <c r="D1116" s="3"/>
      <c r="E1116" s="116"/>
      <c r="F1116" s="52"/>
      <c r="G1116" s="116"/>
      <c r="H1116" s="116"/>
      <c r="I1116" s="116"/>
      <c r="J1116" s="116"/>
      <c r="K1116" s="116"/>
      <c r="L1116" s="52"/>
      <c r="M1116" s="44"/>
      <c r="N1116" s="44"/>
      <c r="O1116" s="44"/>
      <c r="P1116" s="44"/>
    </row>
    <row r="1117" spans="2:16" s="5" customFormat="1" x14ac:dyDescent="0.2">
      <c r="B1117" s="3"/>
      <c r="C1117" s="3"/>
      <c r="D1117" s="3"/>
      <c r="E1117" s="116"/>
      <c r="F1117" s="52"/>
      <c r="G1117" s="116"/>
      <c r="H1117" s="116"/>
      <c r="I1117" s="116"/>
      <c r="J1117" s="116"/>
      <c r="K1117" s="116"/>
      <c r="L1117" s="52"/>
      <c r="M1117" s="44"/>
      <c r="N1117" s="44"/>
      <c r="O1117" s="44"/>
      <c r="P1117" s="44"/>
    </row>
    <row r="1118" spans="2:16" s="5" customFormat="1" x14ac:dyDescent="0.2">
      <c r="B1118" s="3"/>
      <c r="C1118" s="3"/>
      <c r="D1118" s="3"/>
      <c r="E1118" s="116"/>
      <c r="F1118" s="52"/>
      <c r="G1118" s="116"/>
      <c r="H1118" s="116"/>
      <c r="I1118" s="116"/>
      <c r="J1118" s="116"/>
      <c r="K1118" s="116"/>
      <c r="L1118" s="52"/>
      <c r="M1118" s="44"/>
      <c r="N1118" s="44"/>
      <c r="O1118" s="44"/>
      <c r="P1118" s="44"/>
    </row>
    <row r="1119" spans="2:16" s="5" customFormat="1" x14ac:dyDescent="0.2">
      <c r="B1119" s="3"/>
      <c r="C1119" s="3"/>
      <c r="D1119" s="3"/>
      <c r="E1119" s="116"/>
      <c r="F1119" s="52"/>
      <c r="G1119" s="116"/>
      <c r="H1119" s="116"/>
      <c r="I1119" s="116"/>
      <c r="J1119" s="116"/>
      <c r="K1119" s="116"/>
      <c r="L1119" s="52"/>
      <c r="M1119" s="44"/>
      <c r="N1119" s="44"/>
      <c r="O1119" s="44"/>
      <c r="P1119" s="44"/>
    </row>
    <row r="1120" spans="2:16" s="5" customFormat="1" x14ac:dyDescent="0.2">
      <c r="B1120" s="3"/>
      <c r="C1120" s="3"/>
      <c r="D1120" s="3"/>
      <c r="E1120" s="116"/>
      <c r="F1120" s="52"/>
      <c r="G1120" s="116"/>
      <c r="H1120" s="116"/>
      <c r="I1120" s="116"/>
      <c r="J1120" s="116"/>
      <c r="K1120" s="116"/>
      <c r="L1120" s="52"/>
      <c r="M1120" s="44"/>
      <c r="N1120" s="44"/>
      <c r="O1120" s="44"/>
      <c r="P1120" s="44"/>
    </row>
    <row r="1121" spans="2:16" s="5" customFormat="1" x14ac:dyDescent="0.2">
      <c r="B1121" s="3"/>
      <c r="C1121" s="3"/>
      <c r="D1121" s="3"/>
      <c r="E1121" s="116"/>
      <c r="F1121" s="52"/>
      <c r="G1121" s="116"/>
      <c r="H1121" s="116"/>
      <c r="I1121" s="116"/>
      <c r="J1121" s="116"/>
      <c r="K1121" s="116"/>
      <c r="L1121" s="52"/>
      <c r="M1121" s="44"/>
      <c r="N1121" s="44"/>
      <c r="O1121" s="44"/>
      <c r="P1121" s="44"/>
    </row>
    <row r="1122" spans="2:16" s="5" customFormat="1" x14ac:dyDescent="0.2">
      <c r="B1122" s="3"/>
      <c r="C1122" s="3"/>
      <c r="D1122" s="3"/>
      <c r="E1122" s="116"/>
      <c r="F1122" s="52"/>
      <c r="G1122" s="116"/>
      <c r="H1122" s="116"/>
      <c r="I1122" s="116"/>
      <c r="J1122" s="116"/>
      <c r="K1122" s="116"/>
      <c r="L1122" s="52"/>
      <c r="M1122" s="44"/>
      <c r="N1122" s="44"/>
      <c r="O1122" s="44"/>
      <c r="P1122" s="44"/>
    </row>
    <row r="1123" spans="2:16" s="5" customFormat="1" x14ac:dyDescent="0.2">
      <c r="B1123" s="3"/>
      <c r="C1123" s="3"/>
      <c r="D1123" s="3"/>
      <c r="E1123" s="116"/>
      <c r="F1123" s="52"/>
      <c r="G1123" s="116"/>
      <c r="H1123" s="116"/>
      <c r="I1123" s="116"/>
      <c r="J1123" s="116"/>
      <c r="K1123" s="116"/>
      <c r="L1123" s="52"/>
      <c r="M1123" s="44"/>
      <c r="N1123" s="44"/>
      <c r="O1123" s="44"/>
      <c r="P1123" s="44"/>
    </row>
    <row r="1124" spans="2:16" s="5" customFormat="1" x14ac:dyDescent="0.2">
      <c r="B1124" s="3"/>
      <c r="C1124" s="3"/>
      <c r="D1124" s="3"/>
      <c r="E1124" s="116"/>
      <c r="F1124" s="52"/>
      <c r="G1124" s="116"/>
      <c r="H1124" s="116"/>
      <c r="I1124" s="116"/>
      <c r="J1124" s="116"/>
      <c r="K1124" s="116"/>
      <c r="L1124" s="52"/>
      <c r="M1124" s="44"/>
      <c r="N1124" s="44"/>
      <c r="O1124" s="44"/>
      <c r="P1124" s="44"/>
    </row>
    <row r="1125" spans="2:16" s="5" customFormat="1" x14ac:dyDescent="0.2">
      <c r="B1125" s="3"/>
      <c r="C1125" s="3"/>
      <c r="D1125" s="3"/>
      <c r="E1125" s="116"/>
      <c r="F1125" s="52"/>
      <c r="G1125" s="116"/>
      <c r="H1125" s="116"/>
      <c r="I1125" s="116"/>
      <c r="J1125" s="116"/>
      <c r="K1125" s="116"/>
      <c r="L1125" s="52"/>
      <c r="M1125" s="44"/>
      <c r="N1125" s="44"/>
      <c r="O1125" s="44"/>
      <c r="P1125" s="44"/>
    </row>
    <row r="1126" spans="2:16" s="5" customFormat="1" x14ac:dyDescent="0.2">
      <c r="B1126" s="3"/>
      <c r="C1126" s="3"/>
      <c r="D1126" s="3"/>
      <c r="E1126" s="116"/>
      <c r="F1126" s="52"/>
      <c r="G1126" s="116"/>
      <c r="H1126" s="116"/>
      <c r="I1126" s="116"/>
      <c r="J1126" s="116"/>
      <c r="K1126" s="116"/>
      <c r="L1126" s="52"/>
      <c r="M1126" s="44"/>
      <c r="N1126" s="44"/>
      <c r="O1126" s="44"/>
      <c r="P1126" s="44"/>
    </row>
    <row r="1127" spans="2:16" s="5" customFormat="1" x14ac:dyDescent="0.2">
      <c r="B1127" s="3"/>
      <c r="C1127" s="3"/>
      <c r="D1127" s="3"/>
      <c r="E1127" s="116"/>
      <c r="F1127" s="52"/>
      <c r="G1127" s="116"/>
      <c r="H1127" s="116"/>
      <c r="I1127" s="116"/>
      <c r="J1127" s="116"/>
      <c r="K1127" s="116"/>
      <c r="L1127" s="52"/>
      <c r="M1127" s="44"/>
      <c r="N1127" s="44"/>
      <c r="O1127" s="44"/>
      <c r="P1127" s="44"/>
    </row>
    <row r="1128" spans="2:16" s="5" customFormat="1" x14ac:dyDescent="0.2">
      <c r="B1128" s="3"/>
      <c r="C1128" s="3"/>
      <c r="D1128" s="3"/>
      <c r="E1128" s="116"/>
      <c r="F1128" s="52"/>
      <c r="G1128" s="116"/>
      <c r="H1128" s="116"/>
      <c r="I1128" s="116"/>
      <c r="J1128" s="116"/>
      <c r="K1128" s="116"/>
      <c r="L1128" s="52"/>
      <c r="M1128" s="44"/>
      <c r="N1128" s="44"/>
      <c r="O1128" s="44"/>
      <c r="P1128" s="44"/>
    </row>
    <row r="1129" spans="2:16" s="5" customFormat="1" x14ac:dyDescent="0.2">
      <c r="B1129" s="3"/>
      <c r="C1129" s="3"/>
      <c r="D1129" s="3"/>
      <c r="E1129" s="116"/>
      <c r="F1129" s="52"/>
      <c r="G1129" s="116"/>
      <c r="H1129" s="116"/>
      <c r="I1129" s="116"/>
      <c r="J1129" s="116"/>
      <c r="K1129" s="116"/>
      <c r="L1129" s="52"/>
      <c r="M1129" s="44"/>
      <c r="N1129" s="44"/>
      <c r="O1129" s="44"/>
      <c r="P1129" s="44"/>
    </row>
    <row r="1130" spans="2:16" s="5" customFormat="1" x14ac:dyDescent="0.2">
      <c r="B1130" s="3"/>
      <c r="C1130" s="3"/>
      <c r="D1130" s="3"/>
      <c r="E1130" s="116"/>
      <c r="F1130" s="52"/>
      <c r="G1130" s="116"/>
      <c r="H1130" s="116"/>
      <c r="I1130" s="116"/>
      <c r="J1130" s="116"/>
      <c r="K1130" s="116"/>
      <c r="L1130" s="52"/>
      <c r="M1130" s="44"/>
      <c r="N1130" s="44"/>
      <c r="O1130" s="44"/>
      <c r="P1130" s="44"/>
    </row>
    <row r="1131" spans="2:16" s="5" customFormat="1" x14ac:dyDescent="0.2">
      <c r="B1131" s="3"/>
      <c r="C1131" s="3"/>
      <c r="D1131" s="3"/>
      <c r="E1131" s="116"/>
      <c r="F1131" s="52"/>
      <c r="G1131" s="116"/>
      <c r="H1131" s="116"/>
      <c r="I1131" s="116"/>
      <c r="J1131" s="116"/>
      <c r="K1131" s="116"/>
      <c r="L1131" s="52"/>
      <c r="M1131" s="44"/>
      <c r="N1131" s="44"/>
      <c r="O1131" s="44"/>
      <c r="P1131" s="44"/>
    </row>
    <row r="1132" spans="2:16" s="5" customFormat="1" x14ac:dyDescent="0.2">
      <c r="B1132" s="3"/>
      <c r="C1132" s="3"/>
      <c r="D1132" s="3"/>
      <c r="E1132" s="116"/>
      <c r="F1132" s="52"/>
      <c r="G1132" s="116"/>
      <c r="H1132" s="116"/>
      <c r="I1132" s="116"/>
      <c r="J1132" s="116"/>
      <c r="K1132" s="116"/>
      <c r="L1132" s="52"/>
      <c r="M1132" s="44"/>
      <c r="N1132" s="44"/>
      <c r="O1132" s="44"/>
      <c r="P1132" s="44"/>
    </row>
    <row r="1133" spans="2:16" s="5" customFormat="1" x14ac:dyDescent="0.2">
      <c r="B1133" s="3"/>
      <c r="C1133" s="3"/>
      <c r="D1133" s="3"/>
      <c r="E1133" s="116"/>
      <c r="F1133" s="52"/>
      <c r="G1133" s="116"/>
      <c r="H1133" s="116"/>
      <c r="I1133" s="116"/>
      <c r="J1133" s="116"/>
      <c r="K1133" s="116"/>
      <c r="L1133" s="52"/>
      <c r="M1133" s="44"/>
      <c r="N1133" s="44"/>
      <c r="O1133" s="44"/>
      <c r="P1133" s="44"/>
    </row>
    <row r="1134" spans="2:16" s="5" customFormat="1" x14ac:dyDescent="0.2">
      <c r="B1134" s="3"/>
      <c r="C1134" s="3"/>
      <c r="D1134" s="3"/>
      <c r="E1134" s="116"/>
      <c r="F1134" s="52"/>
      <c r="G1134" s="116"/>
      <c r="H1134" s="116"/>
      <c r="I1134" s="116"/>
      <c r="J1134" s="116"/>
      <c r="K1134" s="116"/>
      <c r="L1134" s="52"/>
      <c r="M1134" s="44"/>
      <c r="N1134" s="44"/>
      <c r="O1134" s="44"/>
      <c r="P1134" s="44"/>
    </row>
    <row r="1135" spans="2:16" s="5" customFormat="1" x14ac:dyDescent="0.2">
      <c r="B1135" s="3"/>
      <c r="C1135" s="3"/>
      <c r="D1135" s="3"/>
      <c r="E1135" s="116"/>
      <c r="F1135" s="52"/>
      <c r="G1135" s="116"/>
      <c r="H1135" s="116"/>
      <c r="I1135" s="116"/>
      <c r="J1135" s="116"/>
      <c r="K1135" s="116"/>
      <c r="L1135" s="52"/>
      <c r="M1135" s="44"/>
      <c r="N1135" s="44"/>
      <c r="O1135" s="44"/>
      <c r="P1135" s="44"/>
    </row>
    <row r="1136" spans="2:16" s="5" customFormat="1" x14ac:dyDescent="0.2">
      <c r="B1136" s="3"/>
      <c r="C1136" s="3"/>
      <c r="D1136" s="3"/>
      <c r="E1136" s="116"/>
      <c r="F1136" s="52"/>
      <c r="G1136" s="116"/>
      <c r="H1136" s="116"/>
      <c r="I1136" s="116"/>
      <c r="J1136" s="116"/>
      <c r="K1136" s="116"/>
      <c r="L1136" s="52"/>
      <c r="M1136" s="44"/>
      <c r="N1136" s="44"/>
      <c r="O1136" s="44"/>
      <c r="P1136" s="44"/>
    </row>
    <row r="1137" spans="2:16" s="5" customFormat="1" x14ac:dyDescent="0.2">
      <c r="B1137" s="3"/>
      <c r="C1137" s="3"/>
      <c r="D1137" s="3"/>
      <c r="E1137" s="116"/>
      <c r="F1137" s="52"/>
      <c r="G1137" s="116"/>
      <c r="H1137" s="116"/>
      <c r="I1137" s="116"/>
      <c r="J1137" s="116"/>
      <c r="K1137" s="116"/>
      <c r="L1137" s="52"/>
      <c r="M1137" s="44"/>
      <c r="N1137" s="44"/>
      <c r="O1137" s="44"/>
      <c r="P1137" s="44"/>
    </row>
    <row r="1138" spans="2:16" s="5" customFormat="1" x14ac:dyDescent="0.2">
      <c r="B1138" s="3"/>
      <c r="C1138" s="3"/>
      <c r="D1138" s="3"/>
      <c r="E1138" s="116"/>
      <c r="F1138" s="52"/>
      <c r="G1138" s="116"/>
      <c r="H1138" s="116"/>
      <c r="I1138" s="116"/>
      <c r="J1138" s="116"/>
      <c r="K1138" s="116"/>
      <c r="L1138" s="52"/>
      <c r="M1138" s="44"/>
      <c r="N1138" s="44"/>
      <c r="O1138" s="44"/>
      <c r="P1138" s="44"/>
    </row>
    <row r="1139" spans="2:16" s="5" customFormat="1" x14ac:dyDescent="0.2">
      <c r="B1139" s="3"/>
      <c r="C1139" s="3"/>
      <c r="D1139" s="3"/>
      <c r="E1139" s="116"/>
      <c r="F1139" s="52"/>
      <c r="G1139" s="116"/>
      <c r="H1139" s="116"/>
      <c r="I1139" s="116"/>
      <c r="J1139" s="116"/>
      <c r="K1139" s="116"/>
      <c r="L1139" s="52"/>
      <c r="M1139" s="44"/>
      <c r="N1139" s="44"/>
      <c r="O1139" s="44"/>
      <c r="P1139" s="44"/>
    </row>
    <row r="1140" spans="2:16" s="5" customFormat="1" x14ac:dyDescent="0.2">
      <c r="B1140" s="3"/>
      <c r="C1140" s="3"/>
      <c r="D1140" s="3"/>
      <c r="E1140" s="116"/>
      <c r="F1140" s="52"/>
      <c r="G1140" s="116"/>
      <c r="H1140" s="116"/>
      <c r="I1140" s="116"/>
      <c r="J1140" s="116"/>
      <c r="K1140" s="116"/>
      <c r="L1140" s="52"/>
      <c r="M1140" s="44"/>
      <c r="N1140" s="44"/>
      <c r="O1140" s="44"/>
      <c r="P1140" s="44"/>
    </row>
    <row r="1141" spans="2:16" s="5" customFormat="1" x14ac:dyDescent="0.2">
      <c r="B1141" s="3"/>
      <c r="C1141" s="3"/>
      <c r="D1141" s="3"/>
      <c r="E1141" s="116"/>
      <c r="F1141" s="52"/>
      <c r="G1141" s="116"/>
      <c r="H1141" s="116"/>
      <c r="I1141" s="116"/>
      <c r="J1141" s="116"/>
      <c r="K1141" s="116"/>
      <c r="L1141" s="52"/>
      <c r="M1141" s="44"/>
      <c r="N1141" s="44"/>
      <c r="O1141" s="44"/>
      <c r="P1141" s="44"/>
    </row>
    <row r="1142" spans="2:16" s="5" customFormat="1" x14ac:dyDescent="0.2">
      <c r="B1142" s="3"/>
      <c r="C1142" s="3"/>
      <c r="D1142" s="3"/>
      <c r="E1142" s="116"/>
      <c r="F1142" s="52"/>
      <c r="G1142" s="116"/>
      <c r="H1142" s="116"/>
      <c r="I1142" s="116"/>
      <c r="J1142" s="116"/>
      <c r="K1142" s="116"/>
      <c r="L1142" s="52"/>
      <c r="M1142" s="44"/>
      <c r="N1142" s="44"/>
      <c r="O1142" s="44"/>
      <c r="P1142" s="44"/>
    </row>
    <row r="1143" spans="2:16" s="5" customFormat="1" x14ac:dyDescent="0.2">
      <c r="B1143" s="3"/>
      <c r="C1143" s="3"/>
      <c r="D1143" s="3"/>
      <c r="E1143" s="116"/>
      <c r="F1143" s="52"/>
      <c r="G1143" s="116"/>
      <c r="H1143" s="116"/>
      <c r="I1143" s="116"/>
      <c r="J1143" s="116"/>
      <c r="K1143" s="116"/>
      <c r="L1143" s="52"/>
      <c r="M1143" s="44"/>
      <c r="N1143" s="44"/>
      <c r="O1143" s="44"/>
      <c r="P1143" s="44"/>
    </row>
    <row r="1144" spans="2:16" s="5" customFormat="1" x14ac:dyDescent="0.2">
      <c r="B1144" s="3"/>
      <c r="C1144" s="3"/>
      <c r="D1144" s="3"/>
      <c r="E1144" s="116"/>
      <c r="F1144" s="52"/>
      <c r="G1144" s="116"/>
      <c r="H1144" s="116"/>
      <c r="I1144" s="116"/>
      <c r="J1144" s="116"/>
      <c r="K1144" s="116"/>
      <c r="L1144" s="52"/>
      <c r="M1144" s="44"/>
      <c r="N1144" s="44"/>
      <c r="O1144" s="44"/>
      <c r="P1144" s="44"/>
    </row>
    <row r="1145" spans="2:16" s="5" customFormat="1" x14ac:dyDescent="0.2">
      <c r="B1145" s="3"/>
      <c r="C1145" s="3"/>
      <c r="D1145" s="3"/>
      <c r="E1145" s="116"/>
      <c r="F1145" s="52"/>
      <c r="G1145" s="116"/>
      <c r="H1145" s="116"/>
      <c r="I1145" s="116"/>
      <c r="J1145" s="116"/>
      <c r="K1145" s="116"/>
      <c r="L1145" s="52"/>
      <c r="M1145" s="44"/>
      <c r="N1145" s="44"/>
      <c r="O1145" s="44"/>
      <c r="P1145" s="44"/>
    </row>
    <row r="1146" spans="2:16" s="5" customFormat="1" x14ac:dyDescent="0.2">
      <c r="B1146" s="3"/>
      <c r="C1146" s="3"/>
      <c r="D1146" s="3"/>
      <c r="E1146" s="116"/>
      <c r="F1146" s="52"/>
      <c r="G1146" s="116"/>
      <c r="H1146" s="116"/>
      <c r="I1146" s="116"/>
      <c r="J1146" s="116"/>
      <c r="K1146" s="116"/>
      <c r="L1146" s="52"/>
      <c r="M1146" s="44"/>
      <c r="N1146" s="44"/>
      <c r="O1146" s="44"/>
      <c r="P1146" s="44"/>
    </row>
    <row r="1147" spans="2:16" s="5" customFormat="1" x14ac:dyDescent="0.2">
      <c r="B1147" s="3"/>
      <c r="C1147" s="3"/>
      <c r="D1147" s="3"/>
      <c r="E1147" s="116"/>
      <c r="F1147" s="52"/>
      <c r="G1147" s="116"/>
      <c r="H1147" s="116"/>
      <c r="I1147" s="116"/>
      <c r="J1147" s="116"/>
      <c r="K1147" s="116"/>
      <c r="L1147" s="52"/>
      <c r="M1147" s="44"/>
      <c r="N1147" s="44"/>
      <c r="O1147" s="44"/>
      <c r="P1147" s="44"/>
    </row>
    <row r="1148" spans="2:16" s="5" customFormat="1" x14ac:dyDescent="0.2">
      <c r="B1148" s="3"/>
      <c r="C1148" s="3"/>
      <c r="D1148" s="3"/>
      <c r="E1148" s="116"/>
      <c r="F1148" s="52"/>
      <c r="G1148" s="116"/>
      <c r="H1148" s="116"/>
      <c r="I1148" s="116"/>
      <c r="J1148" s="116"/>
      <c r="K1148" s="116"/>
      <c r="L1148" s="52"/>
      <c r="M1148" s="44"/>
      <c r="N1148" s="44"/>
      <c r="O1148" s="44"/>
      <c r="P1148" s="44"/>
    </row>
    <row r="1149" spans="2:16" s="5" customFormat="1" x14ac:dyDescent="0.2">
      <c r="B1149" s="3"/>
      <c r="C1149" s="3"/>
      <c r="D1149" s="3"/>
      <c r="E1149" s="116"/>
      <c r="F1149" s="52"/>
      <c r="G1149" s="116"/>
      <c r="H1149" s="116"/>
      <c r="I1149" s="116"/>
      <c r="J1149" s="116"/>
      <c r="K1149" s="116"/>
      <c r="L1149" s="52"/>
      <c r="M1149" s="44"/>
      <c r="N1149" s="44"/>
      <c r="O1149" s="44"/>
      <c r="P1149" s="44"/>
    </row>
    <row r="1150" spans="2:16" s="5" customFormat="1" x14ac:dyDescent="0.2">
      <c r="B1150" s="3"/>
      <c r="C1150" s="3"/>
      <c r="D1150" s="3"/>
      <c r="E1150" s="116"/>
      <c r="F1150" s="52"/>
      <c r="G1150" s="116"/>
      <c r="H1150" s="116"/>
      <c r="I1150" s="116"/>
      <c r="J1150" s="116"/>
      <c r="K1150" s="116"/>
      <c r="L1150" s="52"/>
      <c r="M1150" s="44"/>
      <c r="N1150" s="44"/>
      <c r="O1150" s="44"/>
      <c r="P1150" s="44"/>
    </row>
    <row r="1151" spans="2:16" s="5" customFormat="1" x14ac:dyDescent="0.2">
      <c r="B1151" s="3"/>
      <c r="C1151" s="3"/>
      <c r="D1151" s="3"/>
      <c r="E1151" s="116"/>
      <c r="F1151" s="52"/>
      <c r="G1151" s="116"/>
      <c r="H1151" s="116"/>
      <c r="I1151" s="116"/>
      <c r="J1151" s="116"/>
      <c r="K1151" s="116"/>
      <c r="L1151" s="52"/>
      <c r="M1151" s="44"/>
      <c r="N1151" s="44"/>
      <c r="O1151" s="44"/>
      <c r="P1151" s="44"/>
    </row>
    <row r="1152" spans="2:16" s="5" customFormat="1" x14ac:dyDescent="0.2">
      <c r="B1152" s="3"/>
      <c r="C1152" s="3"/>
      <c r="D1152" s="3"/>
      <c r="E1152" s="116"/>
      <c r="F1152" s="52"/>
      <c r="G1152" s="116"/>
      <c r="H1152" s="116"/>
      <c r="I1152" s="116"/>
      <c r="J1152" s="116"/>
      <c r="K1152" s="116"/>
      <c r="L1152" s="52"/>
      <c r="M1152" s="44"/>
      <c r="N1152" s="44"/>
      <c r="O1152" s="44"/>
      <c r="P1152" s="44"/>
    </row>
    <row r="1153" spans="2:16" s="5" customFormat="1" x14ac:dyDescent="0.2">
      <c r="B1153" s="3"/>
      <c r="C1153" s="3"/>
      <c r="D1153" s="3"/>
      <c r="E1153" s="116"/>
      <c r="F1153" s="52"/>
      <c r="G1153" s="116"/>
      <c r="H1153" s="116"/>
      <c r="I1153" s="116"/>
      <c r="J1153" s="116"/>
      <c r="K1153" s="116"/>
      <c r="L1153" s="52"/>
      <c r="M1153" s="44"/>
      <c r="N1153" s="44"/>
      <c r="O1153" s="44"/>
      <c r="P1153" s="44"/>
    </row>
    <row r="1154" spans="2:16" s="5" customFormat="1" x14ac:dyDescent="0.2">
      <c r="B1154" s="3"/>
      <c r="C1154" s="3"/>
      <c r="D1154" s="3"/>
      <c r="E1154" s="116"/>
      <c r="F1154" s="52"/>
      <c r="G1154" s="116"/>
      <c r="H1154" s="116"/>
      <c r="I1154" s="116"/>
      <c r="J1154" s="116"/>
      <c r="K1154" s="116"/>
      <c r="L1154" s="52"/>
      <c r="M1154" s="44"/>
      <c r="N1154" s="44"/>
      <c r="O1154" s="44"/>
      <c r="P1154" s="44"/>
    </row>
    <row r="1155" spans="2:16" s="5" customFormat="1" x14ac:dyDescent="0.2">
      <c r="B1155" s="3"/>
      <c r="C1155" s="3"/>
      <c r="D1155" s="3"/>
      <c r="E1155" s="116"/>
      <c r="F1155" s="52"/>
      <c r="G1155" s="116"/>
      <c r="H1155" s="116"/>
      <c r="I1155" s="116"/>
      <c r="J1155" s="116"/>
      <c r="K1155" s="116"/>
      <c r="L1155" s="52"/>
      <c r="M1155" s="44"/>
      <c r="N1155" s="44"/>
      <c r="O1155" s="44"/>
      <c r="P1155" s="44"/>
    </row>
    <row r="1156" spans="2:16" s="5" customFormat="1" x14ac:dyDescent="0.2">
      <c r="B1156" s="3"/>
      <c r="C1156" s="3"/>
      <c r="D1156" s="3"/>
      <c r="E1156" s="116"/>
      <c r="F1156" s="52"/>
      <c r="G1156" s="116"/>
      <c r="H1156" s="116"/>
      <c r="I1156" s="116"/>
      <c r="J1156" s="116"/>
      <c r="K1156" s="116"/>
      <c r="L1156" s="52"/>
      <c r="M1156" s="44"/>
      <c r="N1156" s="44"/>
      <c r="O1156" s="44"/>
      <c r="P1156" s="44"/>
    </row>
    <row r="1157" spans="2:16" s="5" customFormat="1" x14ac:dyDescent="0.2">
      <c r="B1157" s="3"/>
      <c r="C1157" s="3"/>
      <c r="D1157" s="3"/>
      <c r="E1157" s="116"/>
      <c r="F1157" s="52"/>
      <c r="G1157" s="116"/>
      <c r="H1157" s="116"/>
      <c r="I1157" s="116"/>
      <c r="J1157" s="116"/>
      <c r="K1157" s="116"/>
      <c r="L1157" s="52"/>
      <c r="M1157" s="44"/>
      <c r="N1157" s="44"/>
      <c r="O1157" s="44"/>
      <c r="P1157" s="44"/>
    </row>
    <row r="1158" spans="2:16" s="5" customFormat="1" x14ac:dyDescent="0.2">
      <c r="B1158" s="3"/>
      <c r="C1158" s="3"/>
      <c r="D1158" s="3"/>
      <c r="E1158" s="116"/>
      <c r="F1158" s="52"/>
      <c r="G1158" s="116"/>
      <c r="H1158" s="116"/>
      <c r="I1158" s="116"/>
      <c r="J1158" s="116"/>
      <c r="K1158" s="116"/>
      <c r="L1158" s="52"/>
      <c r="M1158" s="44"/>
      <c r="N1158" s="44"/>
      <c r="O1158" s="44"/>
      <c r="P1158" s="44"/>
    </row>
    <row r="1159" spans="2:16" s="5" customFormat="1" x14ac:dyDescent="0.2">
      <c r="B1159" s="3"/>
      <c r="C1159" s="3"/>
      <c r="D1159" s="3"/>
      <c r="E1159" s="116"/>
      <c r="F1159" s="52"/>
      <c r="G1159" s="116"/>
      <c r="H1159" s="116"/>
      <c r="I1159" s="116"/>
      <c r="J1159" s="116"/>
      <c r="K1159" s="116"/>
      <c r="L1159" s="52"/>
      <c r="M1159" s="44"/>
      <c r="N1159" s="44"/>
      <c r="O1159" s="44"/>
      <c r="P1159" s="44"/>
    </row>
    <row r="1160" spans="2:16" s="5" customFormat="1" x14ac:dyDescent="0.2">
      <c r="B1160" s="3"/>
      <c r="C1160" s="3"/>
      <c r="D1160" s="3"/>
      <c r="E1160" s="116"/>
      <c r="F1160" s="52"/>
      <c r="G1160" s="116"/>
      <c r="H1160" s="116"/>
      <c r="I1160" s="116"/>
      <c r="J1160" s="116"/>
      <c r="K1160" s="116"/>
      <c r="L1160" s="52"/>
      <c r="M1160" s="44"/>
      <c r="N1160" s="44"/>
      <c r="O1160" s="44"/>
      <c r="P1160" s="44"/>
    </row>
    <row r="1161" spans="2:16" s="5" customFormat="1" x14ac:dyDescent="0.2">
      <c r="B1161" s="3"/>
      <c r="C1161" s="3"/>
      <c r="D1161" s="3"/>
      <c r="E1161" s="116"/>
      <c r="F1161" s="52"/>
      <c r="G1161" s="116"/>
      <c r="H1161" s="116"/>
      <c r="I1161" s="116"/>
      <c r="J1161" s="116"/>
      <c r="K1161" s="116"/>
      <c r="L1161" s="52"/>
      <c r="M1161" s="44"/>
      <c r="N1161" s="44"/>
      <c r="O1161" s="44"/>
      <c r="P1161" s="44"/>
    </row>
    <row r="1162" spans="2:16" s="5" customFormat="1" x14ac:dyDescent="0.2">
      <c r="B1162" s="3"/>
      <c r="C1162" s="3"/>
      <c r="D1162" s="3"/>
      <c r="E1162" s="116"/>
      <c r="F1162" s="52"/>
      <c r="G1162" s="116"/>
      <c r="H1162" s="116"/>
      <c r="I1162" s="116"/>
      <c r="J1162" s="116"/>
      <c r="K1162" s="116"/>
      <c r="L1162" s="52"/>
      <c r="M1162" s="44"/>
      <c r="N1162" s="44"/>
      <c r="O1162" s="44"/>
      <c r="P1162" s="44"/>
    </row>
    <row r="1163" spans="2:16" s="5" customFormat="1" x14ac:dyDescent="0.2">
      <c r="B1163" s="3"/>
      <c r="C1163" s="3"/>
      <c r="D1163" s="3"/>
      <c r="E1163" s="116"/>
      <c r="F1163" s="52"/>
      <c r="G1163" s="116"/>
      <c r="H1163" s="116"/>
      <c r="I1163" s="116"/>
      <c r="J1163" s="116"/>
      <c r="K1163" s="116"/>
      <c r="L1163" s="52"/>
      <c r="M1163" s="44"/>
      <c r="N1163" s="44"/>
      <c r="O1163" s="44"/>
      <c r="P1163" s="44"/>
    </row>
    <row r="1164" spans="2:16" s="5" customFormat="1" x14ac:dyDescent="0.2">
      <c r="B1164" s="3"/>
      <c r="C1164" s="3"/>
      <c r="D1164" s="3"/>
      <c r="E1164" s="116"/>
      <c r="F1164" s="52"/>
      <c r="G1164" s="116"/>
      <c r="H1164" s="116"/>
      <c r="I1164" s="116"/>
      <c r="J1164" s="116"/>
      <c r="K1164" s="116"/>
      <c r="L1164" s="52"/>
      <c r="M1164" s="44"/>
      <c r="N1164" s="44"/>
      <c r="O1164" s="44"/>
      <c r="P1164" s="44"/>
    </row>
    <row r="1165" spans="2:16" s="5" customFormat="1" x14ac:dyDescent="0.2">
      <c r="B1165" s="3"/>
      <c r="C1165" s="3"/>
      <c r="D1165" s="3"/>
      <c r="E1165" s="116"/>
      <c r="F1165" s="52"/>
      <c r="G1165" s="116"/>
      <c r="H1165" s="116"/>
      <c r="I1165" s="116"/>
      <c r="J1165" s="116"/>
      <c r="K1165" s="116"/>
      <c r="L1165" s="52"/>
      <c r="M1165" s="44"/>
      <c r="N1165" s="44"/>
      <c r="O1165" s="44"/>
      <c r="P1165" s="44"/>
    </row>
    <row r="1166" spans="2:16" s="5" customFormat="1" x14ac:dyDescent="0.2">
      <c r="B1166" s="3"/>
      <c r="C1166" s="3"/>
      <c r="D1166" s="3"/>
      <c r="E1166" s="116"/>
      <c r="F1166" s="52"/>
      <c r="G1166" s="116"/>
      <c r="H1166" s="116"/>
      <c r="I1166" s="116"/>
      <c r="J1166" s="116"/>
      <c r="K1166" s="116"/>
      <c r="L1166" s="52"/>
      <c r="M1166" s="44"/>
      <c r="N1166" s="44"/>
      <c r="O1166" s="44"/>
      <c r="P1166" s="44"/>
    </row>
    <row r="1167" spans="2:16" s="5" customFormat="1" x14ac:dyDescent="0.2">
      <c r="B1167" s="3"/>
      <c r="C1167" s="3"/>
      <c r="D1167" s="3"/>
      <c r="E1167" s="116"/>
      <c r="F1167" s="52"/>
      <c r="G1167" s="116"/>
      <c r="H1167" s="116"/>
      <c r="I1167" s="116"/>
      <c r="J1167" s="116"/>
      <c r="K1167" s="116"/>
      <c r="L1167" s="52"/>
      <c r="M1167" s="44"/>
      <c r="N1167" s="44"/>
      <c r="O1167" s="44"/>
      <c r="P1167" s="44"/>
    </row>
    <row r="1168" spans="2:16" s="5" customFormat="1" x14ac:dyDescent="0.2">
      <c r="B1168" s="3"/>
      <c r="C1168" s="3"/>
      <c r="D1168" s="3"/>
      <c r="E1168" s="116"/>
      <c r="F1168" s="52"/>
      <c r="G1168" s="116"/>
      <c r="H1168" s="116"/>
      <c r="I1168" s="116"/>
      <c r="J1168" s="116"/>
      <c r="K1168" s="116"/>
      <c r="L1168" s="52"/>
      <c r="M1168" s="44"/>
      <c r="N1168" s="44"/>
      <c r="O1168" s="44"/>
      <c r="P1168" s="44"/>
    </row>
    <row r="1169" spans="2:16" s="5" customFormat="1" x14ac:dyDescent="0.2">
      <c r="B1169" s="3"/>
      <c r="C1169" s="3"/>
      <c r="D1169" s="3"/>
      <c r="E1169" s="116"/>
      <c r="F1169" s="52"/>
      <c r="G1169" s="116"/>
      <c r="H1169" s="116"/>
      <c r="I1169" s="116"/>
      <c r="J1169" s="116"/>
      <c r="K1169" s="116"/>
      <c r="L1169" s="52"/>
      <c r="M1169" s="44"/>
      <c r="N1169" s="44"/>
      <c r="O1169" s="44"/>
      <c r="P1169" s="44"/>
    </row>
    <row r="1170" spans="2:16" s="5" customFormat="1" x14ac:dyDescent="0.2">
      <c r="B1170" s="3"/>
      <c r="C1170" s="3"/>
      <c r="D1170" s="3"/>
      <c r="E1170" s="116"/>
      <c r="F1170" s="52"/>
      <c r="G1170" s="116"/>
      <c r="H1170" s="116"/>
      <c r="I1170" s="116"/>
      <c r="J1170" s="116"/>
      <c r="K1170" s="116"/>
      <c r="L1170" s="52"/>
      <c r="M1170" s="44"/>
      <c r="N1170" s="44"/>
      <c r="O1170" s="44"/>
      <c r="P1170" s="44"/>
    </row>
    <row r="1171" spans="2:16" s="5" customFormat="1" x14ac:dyDescent="0.2">
      <c r="B1171" s="3"/>
      <c r="C1171" s="3"/>
      <c r="D1171" s="3"/>
      <c r="E1171" s="116"/>
      <c r="F1171" s="52"/>
      <c r="G1171" s="116"/>
      <c r="H1171" s="116"/>
      <c r="I1171" s="116"/>
      <c r="J1171" s="116"/>
      <c r="K1171" s="116"/>
      <c r="L1171" s="52"/>
      <c r="M1171" s="44"/>
      <c r="N1171" s="44"/>
      <c r="O1171" s="44"/>
      <c r="P1171" s="44"/>
    </row>
    <row r="1172" spans="2:16" s="5" customFormat="1" x14ac:dyDescent="0.2">
      <c r="B1172" s="3"/>
      <c r="C1172" s="3"/>
      <c r="D1172" s="3"/>
      <c r="E1172" s="116"/>
      <c r="F1172" s="52"/>
      <c r="G1172" s="116"/>
      <c r="H1172" s="116"/>
      <c r="I1172" s="116"/>
      <c r="J1172" s="116"/>
      <c r="K1172" s="116"/>
      <c r="L1172" s="52"/>
      <c r="M1172" s="44"/>
      <c r="N1172" s="44"/>
      <c r="O1172" s="44"/>
      <c r="P1172" s="44"/>
    </row>
    <row r="1173" spans="2:16" s="5" customFormat="1" x14ac:dyDescent="0.2">
      <c r="B1173" s="3"/>
      <c r="C1173" s="3"/>
      <c r="D1173" s="3"/>
      <c r="E1173" s="116"/>
      <c r="F1173" s="52"/>
      <c r="G1173" s="116"/>
      <c r="H1173" s="116"/>
      <c r="I1173" s="116"/>
      <c r="J1173" s="116"/>
      <c r="K1173" s="116"/>
      <c r="L1173" s="52"/>
      <c r="M1173" s="44"/>
      <c r="N1173" s="44"/>
      <c r="O1173" s="44"/>
      <c r="P1173" s="44"/>
    </row>
    <row r="1174" spans="2:16" s="5" customFormat="1" x14ac:dyDescent="0.2">
      <c r="B1174" s="3"/>
      <c r="C1174" s="3"/>
      <c r="D1174" s="3"/>
      <c r="E1174" s="116"/>
      <c r="F1174" s="52"/>
      <c r="G1174" s="116"/>
      <c r="H1174" s="116"/>
      <c r="I1174" s="116"/>
      <c r="J1174" s="116"/>
      <c r="K1174" s="116"/>
      <c r="L1174" s="52"/>
      <c r="M1174" s="44"/>
      <c r="N1174" s="44"/>
      <c r="O1174" s="44"/>
      <c r="P1174" s="44"/>
    </row>
    <row r="1175" spans="2:16" s="5" customFormat="1" x14ac:dyDescent="0.2">
      <c r="B1175" s="3"/>
      <c r="C1175" s="3"/>
      <c r="D1175" s="3"/>
      <c r="E1175" s="116"/>
      <c r="F1175" s="52"/>
      <c r="G1175" s="116"/>
      <c r="H1175" s="116"/>
      <c r="I1175" s="116"/>
      <c r="J1175" s="116"/>
      <c r="K1175" s="116"/>
      <c r="L1175" s="52"/>
      <c r="M1175" s="44"/>
      <c r="N1175" s="44"/>
      <c r="O1175" s="44"/>
      <c r="P1175" s="44"/>
    </row>
    <row r="1176" spans="2:16" s="5" customFormat="1" x14ac:dyDescent="0.2">
      <c r="B1176" s="3"/>
      <c r="C1176" s="3"/>
      <c r="D1176" s="3"/>
      <c r="E1176" s="116"/>
      <c r="F1176" s="52"/>
      <c r="G1176" s="116"/>
      <c r="H1176" s="116"/>
      <c r="I1176" s="116"/>
      <c r="J1176" s="116"/>
      <c r="K1176" s="116"/>
      <c r="L1176" s="52"/>
      <c r="M1176" s="44"/>
      <c r="N1176" s="44"/>
      <c r="O1176" s="44"/>
      <c r="P1176" s="44"/>
    </row>
    <row r="1177" spans="2:16" s="5" customFormat="1" x14ac:dyDescent="0.2">
      <c r="B1177" s="3"/>
      <c r="C1177" s="3"/>
      <c r="D1177" s="3"/>
      <c r="E1177" s="116"/>
      <c r="F1177" s="52"/>
      <c r="G1177" s="116"/>
      <c r="H1177" s="116"/>
      <c r="I1177" s="116"/>
      <c r="J1177" s="116"/>
      <c r="K1177" s="116"/>
      <c r="L1177" s="52"/>
      <c r="M1177" s="44"/>
      <c r="N1177" s="44"/>
      <c r="O1177" s="44"/>
      <c r="P1177" s="44"/>
    </row>
    <row r="1178" spans="2:16" s="5" customFormat="1" x14ac:dyDescent="0.2">
      <c r="B1178" s="3"/>
      <c r="C1178" s="3"/>
      <c r="D1178" s="3"/>
      <c r="E1178" s="116"/>
      <c r="F1178" s="52"/>
      <c r="G1178" s="116"/>
      <c r="H1178" s="116"/>
      <c r="I1178" s="116"/>
      <c r="J1178" s="116"/>
      <c r="K1178" s="116"/>
      <c r="L1178" s="52"/>
      <c r="M1178" s="44"/>
      <c r="N1178" s="44"/>
      <c r="O1178" s="44"/>
      <c r="P1178" s="44"/>
    </row>
    <row r="1179" spans="2:16" s="5" customFormat="1" x14ac:dyDescent="0.2">
      <c r="B1179" s="3"/>
      <c r="C1179" s="3"/>
      <c r="D1179" s="3"/>
      <c r="E1179" s="116"/>
      <c r="F1179" s="52"/>
      <c r="G1179" s="116"/>
      <c r="H1179" s="116"/>
      <c r="I1179" s="116"/>
      <c r="J1179" s="116"/>
      <c r="K1179" s="116"/>
      <c r="L1179" s="52"/>
      <c r="M1179" s="44"/>
      <c r="N1179" s="44"/>
      <c r="O1179" s="44"/>
      <c r="P1179" s="44"/>
    </row>
    <row r="1180" spans="2:16" s="5" customFormat="1" x14ac:dyDescent="0.2">
      <c r="B1180" s="3"/>
      <c r="C1180" s="3"/>
      <c r="D1180" s="3"/>
      <c r="E1180" s="116"/>
      <c r="F1180" s="52"/>
      <c r="G1180" s="116"/>
      <c r="H1180" s="116"/>
      <c r="I1180" s="116"/>
      <c r="J1180" s="116"/>
      <c r="K1180" s="116"/>
      <c r="L1180" s="52"/>
      <c r="M1180" s="44"/>
      <c r="N1180" s="44"/>
      <c r="O1180" s="44"/>
      <c r="P1180" s="44"/>
    </row>
    <row r="1181" spans="2:16" s="5" customFormat="1" x14ac:dyDescent="0.2">
      <c r="B1181" s="3"/>
      <c r="C1181" s="3"/>
      <c r="D1181" s="3"/>
      <c r="E1181" s="116"/>
      <c r="F1181" s="52"/>
      <c r="G1181" s="116"/>
      <c r="H1181" s="116"/>
      <c r="I1181" s="116"/>
      <c r="J1181" s="116"/>
      <c r="K1181" s="116"/>
      <c r="L1181" s="52"/>
      <c r="M1181" s="44"/>
      <c r="N1181" s="44"/>
      <c r="O1181" s="44"/>
      <c r="P1181" s="44"/>
    </row>
    <row r="1182" spans="2:16" s="5" customFormat="1" x14ac:dyDescent="0.2">
      <c r="B1182" s="3"/>
      <c r="C1182" s="3"/>
      <c r="D1182" s="3"/>
      <c r="E1182" s="116"/>
      <c r="F1182" s="52"/>
      <c r="G1182" s="116"/>
      <c r="H1182" s="116"/>
      <c r="I1182" s="116"/>
      <c r="J1182" s="116"/>
      <c r="K1182" s="116"/>
      <c r="L1182" s="52"/>
      <c r="M1182" s="44"/>
      <c r="N1182" s="44"/>
      <c r="O1182" s="44"/>
      <c r="P1182" s="44"/>
    </row>
    <row r="1183" spans="2:16" s="5" customFormat="1" x14ac:dyDescent="0.2">
      <c r="B1183" s="3"/>
      <c r="C1183" s="3"/>
      <c r="D1183" s="3"/>
      <c r="E1183" s="116"/>
      <c r="F1183" s="52"/>
      <c r="G1183" s="116"/>
      <c r="H1183" s="116"/>
      <c r="I1183" s="116"/>
      <c r="J1183" s="116"/>
      <c r="K1183" s="116"/>
      <c r="L1183" s="52"/>
      <c r="M1183" s="44"/>
      <c r="N1183" s="44"/>
      <c r="O1183" s="44"/>
      <c r="P1183" s="44"/>
    </row>
    <row r="1184" spans="2:16" s="5" customFormat="1" x14ac:dyDescent="0.2">
      <c r="B1184" s="3"/>
      <c r="C1184" s="3"/>
      <c r="D1184" s="3"/>
      <c r="E1184" s="116"/>
      <c r="F1184" s="52"/>
      <c r="G1184" s="116"/>
      <c r="H1184" s="116"/>
      <c r="I1184" s="116"/>
      <c r="J1184" s="116"/>
      <c r="K1184" s="116"/>
      <c r="L1184" s="52"/>
      <c r="M1184" s="44"/>
      <c r="N1184" s="44"/>
      <c r="O1184" s="44"/>
      <c r="P1184" s="44"/>
    </row>
    <row r="1185" spans="2:16" s="5" customFormat="1" x14ac:dyDescent="0.2">
      <c r="B1185" s="3"/>
      <c r="C1185" s="3"/>
      <c r="D1185" s="3"/>
      <c r="E1185" s="116"/>
      <c r="F1185" s="52"/>
      <c r="G1185" s="116"/>
      <c r="H1185" s="116"/>
      <c r="I1185" s="116"/>
      <c r="J1185" s="116"/>
      <c r="K1185" s="116"/>
      <c r="L1185" s="52"/>
      <c r="M1185" s="44"/>
      <c r="N1185" s="44"/>
      <c r="O1185" s="44"/>
      <c r="P1185" s="44"/>
    </row>
    <row r="1186" spans="2:16" s="5" customFormat="1" x14ac:dyDescent="0.2">
      <c r="B1186" s="3"/>
      <c r="C1186" s="3"/>
      <c r="D1186" s="3"/>
      <c r="E1186" s="116"/>
      <c r="F1186" s="52"/>
      <c r="G1186" s="116"/>
      <c r="H1186" s="116"/>
      <c r="I1186" s="116"/>
      <c r="J1186" s="116"/>
      <c r="K1186" s="116"/>
      <c r="L1186" s="52"/>
      <c r="M1186" s="44"/>
      <c r="N1186" s="44"/>
      <c r="O1186" s="44"/>
      <c r="P1186" s="44"/>
    </row>
    <row r="1187" spans="2:16" s="5" customFormat="1" x14ac:dyDescent="0.2">
      <c r="B1187" s="3"/>
      <c r="C1187" s="3"/>
      <c r="D1187" s="3"/>
      <c r="E1187" s="116"/>
      <c r="F1187" s="52"/>
      <c r="G1187" s="116"/>
      <c r="H1187" s="116"/>
      <c r="I1187" s="116"/>
      <c r="J1187" s="116"/>
      <c r="K1187" s="116"/>
      <c r="L1187" s="52"/>
      <c r="M1187" s="44"/>
      <c r="N1187" s="44"/>
      <c r="O1187" s="44"/>
      <c r="P1187" s="44"/>
    </row>
    <row r="1188" spans="2:16" s="5" customFormat="1" x14ac:dyDescent="0.2">
      <c r="B1188" s="3"/>
      <c r="C1188" s="3"/>
      <c r="D1188" s="3"/>
      <c r="E1188" s="116"/>
      <c r="F1188" s="52"/>
      <c r="G1188" s="116"/>
      <c r="H1188" s="116"/>
      <c r="I1188" s="116"/>
      <c r="J1188" s="116"/>
      <c r="K1188" s="116"/>
      <c r="L1188" s="52"/>
      <c r="M1188" s="44"/>
      <c r="N1188" s="44"/>
      <c r="O1188" s="44"/>
      <c r="P1188" s="44"/>
    </row>
    <row r="1189" spans="2:16" s="5" customFormat="1" x14ac:dyDescent="0.2">
      <c r="B1189" s="3"/>
      <c r="C1189" s="3"/>
      <c r="D1189" s="3"/>
      <c r="E1189" s="116"/>
      <c r="F1189" s="52"/>
      <c r="G1189" s="116"/>
      <c r="H1189" s="116"/>
      <c r="I1189" s="116"/>
      <c r="J1189" s="116"/>
      <c r="K1189" s="116"/>
      <c r="L1189" s="52"/>
      <c r="M1189" s="44"/>
      <c r="N1189" s="44"/>
      <c r="O1189" s="44"/>
      <c r="P1189" s="44"/>
    </row>
    <row r="1190" spans="2:16" s="5" customFormat="1" x14ac:dyDescent="0.2">
      <c r="B1190" s="3"/>
      <c r="C1190" s="3"/>
      <c r="D1190" s="3"/>
      <c r="E1190" s="116"/>
      <c r="F1190" s="52"/>
      <c r="G1190" s="116"/>
      <c r="H1190" s="116"/>
      <c r="I1190" s="116"/>
      <c r="J1190" s="116"/>
      <c r="K1190" s="116"/>
      <c r="L1190" s="52"/>
      <c r="M1190" s="44"/>
      <c r="N1190" s="44"/>
      <c r="O1190" s="44"/>
      <c r="P1190" s="44"/>
    </row>
    <row r="1191" spans="2:16" s="5" customFormat="1" x14ac:dyDescent="0.2">
      <c r="B1191" s="3"/>
      <c r="C1191" s="3"/>
      <c r="D1191" s="3"/>
      <c r="E1191" s="116"/>
      <c r="F1191" s="52"/>
      <c r="G1191" s="116"/>
      <c r="H1191" s="116"/>
      <c r="I1191" s="116"/>
      <c r="J1191" s="116"/>
      <c r="K1191" s="116"/>
      <c r="L1191" s="52"/>
      <c r="M1191" s="44"/>
      <c r="N1191" s="44"/>
      <c r="O1191" s="44"/>
      <c r="P1191" s="44"/>
    </row>
    <row r="1192" spans="2:16" s="5" customFormat="1" x14ac:dyDescent="0.2">
      <c r="B1192" s="3"/>
      <c r="C1192" s="3"/>
      <c r="D1192" s="3"/>
      <c r="E1192" s="116"/>
      <c r="F1192" s="52"/>
      <c r="G1192" s="116"/>
      <c r="H1192" s="116"/>
      <c r="I1192" s="116"/>
      <c r="J1192" s="116"/>
      <c r="K1192" s="116"/>
      <c r="L1192" s="52"/>
      <c r="M1192" s="44"/>
      <c r="N1192" s="44"/>
      <c r="O1192" s="44"/>
      <c r="P1192" s="44"/>
    </row>
    <row r="1193" spans="2:16" s="5" customFormat="1" x14ac:dyDescent="0.2">
      <c r="B1193" s="3"/>
      <c r="C1193" s="3"/>
      <c r="D1193" s="3"/>
      <c r="E1193" s="116"/>
      <c r="F1193" s="52"/>
      <c r="G1193" s="116"/>
      <c r="H1193" s="116"/>
      <c r="I1193" s="116"/>
      <c r="J1193" s="116"/>
      <c r="K1193" s="116"/>
      <c r="L1193" s="52"/>
      <c r="M1193" s="44"/>
      <c r="N1193" s="44"/>
      <c r="O1193" s="44"/>
      <c r="P1193" s="44"/>
    </row>
    <row r="1194" spans="2:16" s="5" customFormat="1" x14ac:dyDescent="0.2">
      <c r="B1194" s="3"/>
      <c r="C1194" s="3"/>
      <c r="D1194" s="3"/>
      <c r="E1194" s="116"/>
      <c r="F1194" s="52"/>
      <c r="G1194" s="116"/>
      <c r="H1194" s="116"/>
      <c r="I1194" s="116"/>
      <c r="J1194" s="116"/>
      <c r="K1194" s="116"/>
      <c r="L1194" s="52"/>
      <c r="M1194" s="44"/>
      <c r="N1194" s="44"/>
      <c r="O1194" s="44"/>
      <c r="P1194" s="44"/>
    </row>
    <row r="1195" spans="2:16" s="5" customFormat="1" x14ac:dyDescent="0.2">
      <c r="B1195" s="3"/>
      <c r="C1195" s="3"/>
      <c r="D1195" s="3"/>
      <c r="E1195" s="116"/>
      <c r="F1195" s="52"/>
      <c r="G1195" s="116"/>
      <c r="H1195" s="116"/>
      <c r="I1195" s="116"/>
      <c r="J1195" s="116"/>
      <c r="K1195" s="116"/>
      <c r="L1195" s="52"/>
      <c r="M1195" s="44"/>
      <c r="N1195" s="44"/>
      <c r="O1195" s="44"/>
      <c r="P1195" s="44"/>
    </row>
    <row r="1196" spans="2:16" s="5" customFormat="1" x14ac:dyDescent="0.2">
      <c r="B1196" s="3"/>
      <c r="C1196" s="3"/>
      <c r="D1196" s="3"/>
      <c r="E1196" s="116"/>
      <c r="F1196" s="52"/>
      <c r="G1196" s="116"/>
      <c r="H1196" s="116"/>
      <c r="I1196" s="116"/>
      <c r="J1196" s="116"/>
      <c r="K1196" s="116"/>
      <c r="L1196" s="52"/>
      <c r="M1196" s="44"/>
      <c r="N1196" s="44"/>
      <c r="O1196" s="44"/>
      <c r="P1196" s="44"/>
    </row>
    <row r="1197" spans="2:16" s="5" customFormat="1" x14ac:dyDescent="0.2">
      <c r="B1197" s="3"/>
      <c r="C1197" s="3"/>
      <c r="D1197" s="3"/>
      <c r="E1197" s="116"/>
      <c r="F1197" s="52"/>
      <c r="G1197" s="116"/>
      <c r="H1197" s="116"/>
      <c r="I1197" s="116"/>
      <c r="J1197" s="116"/>
      <c r="K1197" s="116"/>
      <c r="L1197" s="52"/>
      <c r="M1197" s="44"/>
      <c r="N1197" s="44"/>
      <c r="O1197" s="44"/>
      <c r="P1197" s="44"/>
    </row>
    <row r="1198" spans="2:16" s="5" customFormat="1" x14ac:dyDescent="0.2">
      <c r="B1198" s="3"/>
      <c r="C1198" s="3"/>
      <c r="D1198" s="3"/>
      <c r="E1198" s="116"/>
      <c r="F1198" s="52"/>
      <c r="G1198" s="116"/>
      <c r="H1198" s="116"/>
      <c r="I1198" s="116"/>
      <c r="J1198" s="116"/>
      <c r="K1198" s="116"/>
      <c r="L1198" s="52"/>
      <c r="M1198" s="44"/>
      <c r="N1198" s="44"/>
      <c r="O1198" s="44"/>
      <c r="P1198" s="44"/>
    </row>
    <row r="1199" spans="2:16" s="5" customFormat="1" x14ac:dyDescent="0.2">
      <c r="B1199" s="3"/>
      <c r="C1199" s="3"/>
      <c r="D1199" s="3"/>
      <c r="E1199" s="116"/>
      <c r="F1199" s="52"/>
      <c r="G1199" s="116"/>
      <c r="H1199" s="116"/>
      <c r="I1199" s="116"/>
      <c r="J1199" s="116"/>
      <c r="K1199" s="116"/>
      <c r="L1199" s="52"/>
      <c r="M1199" s="44"/>
      <c r="N1199" s="44"/>
      <c r="O1199" s="44"/>
      <c r="P1199" s="44"/>
    </row>
    <row r="1200" spans="2:16" s="5" customFormat="1" x14ac:dyDescent="0.2">
      <c r="B1200" s="3"/>
      <c r="C1200" s="3"/>
      <c r="D1200" s="3"/>
      <c r="E1200" s="116"/>
      <c r="F1200" s="52"/>
      <c r="G1200" s="116"/>
      <c r="H1200" s="116"/>
      <c r="I1200" s="116"/>
      <c r="J1200" s="116"/>
      <c r="K1200" s="116"/>
      <c r="L1200" s="52"/>
      <c r="M1200" s="44"/>
      <c r="N1200" s="44"/>
      <c r="O1200" s="44"/>
      <c r="P1200" s="44"/>
    </row>
    <row r="1201" spans="2:16" s="5" customFormat="1" x14ac:dyDescent="0.2">
      <c r="B1201" s="3"/>
      <c r="C1201" s="3"/>
      <c r="D1201" s="3"/>
      <c r="E1201" s="116"/>
      <c r="F1201" s="52"/>
      <c r="G1201" s="116"/>
      <c r="H1201" s="116"/>
      <c r="I1201" s="116"/>
      <c r="J1201" s="116"/>
      <c r="K1201" s="116"/>
      <c r="L1201" s="52"/>
      <c r="M1201" s="44"/>
      <c r="N1201" s="44"/>
      <c r="O1201" s="44"/>
      <c r="P1201" s="44"/>
    </row>
    <row r="1202" spans="2:16" s="5" customFormat="1" x14ac:dyDescent="0.2">
      <c r="B1202" s="3"/>
      <c r="C1202" s="3"/>
      <c r="D1202" s="3"/>
      <c r="E1202" s="116"/>
      <c r="F1202" s="52"/>
      <c r="G1202" s="116"/>
      <c r="H1202" s="116"/>
      <c r="I1202" s="116"/>
      <c r="J1202" s="116"/>
      <c r="K1202" s="116"/>
      <c r="L1202" s="52"/>
      <c r="M1202" s="44"/>
      <c r="N1202" s="44"/>
      <c r="O1202" s="44"/>
      <c r="P1202" s="44"/>
    </row>
    <row r="1203" spans="2:16" s="5" customFormat="1" x14ac:dyDescent="0.2">
      <c r="B1203" s="3"/>
      <c r="C1203" s="3"/>
      <c r="D1203" s="3"/>
      <c r="E1203" s="116"/>
      <c r="F1203" s="52"/>
      <c r="G1203" s="116"/>
      <c r="H1203" s="116"/>
      <c r="I1203" s="116"/>
      <c r="J1203" s="116"/>
      <c r="K1203" s="116"/>
      <c r="L1203" s="52"/>
      <c r="M1203" s="44"/>
      <c r="N1203" s="44"/>
      <c r="O1203" s="44"/>
      <c r="P1203" s="44"/>
    </row>
    <row r="1204" spans="2:16" s="5" customFormat="1" x14ac:dyDescent="0.2">
      <c r="B1204" s="3"/>
      <c r="C1204" s="3"/>
      <c r="D1204" s="3"/>
      <c r="E1204" s="116"/>
      <c r="F1204" s="52"/>
      <c r="G1204" s="116"/>
      <c r="H1204" s="116"/>
      <c r="I1204" s="116"/>
      <c r="J1204" s="116"/>
      <c r="K1204" s="116"/>
      <c r="L1204" s="52"/>
      <c r="M1204" s="44"/>
      <c r="N1204" s="44"/>
      <c r="O1204" s="44"/>
      <c r="P1204" s="44"/>
    </row>
    <row r="1205" spans="2:16" s="5" customFormat="1" x14ac:dyDescent="0.2">
      <c r="B1205" s="3"/>
      <c r="C1205" s="3"/>
      <c r="D1205" s="3"/>
      <c r="E1205" s="116"/>
      <c r="F1205" s="52"/>
      <c r="G1205" s="116"/>
      <c r="H1205" s="116"/>
      <c r="I1205" s="116"/>
      <c r="J1205" s="116"/>
      <c r="K1205" s="116"/>
      <c r="L1205" s="52"/>
      <c r="M1205" s="44"/>
      <c r="N1205" s="44"/>
      <c r="O1205" s="44"/>
      <c r="P1205" s="44"/>
    </row>
    <row r="1206" spans="2:16" s="5" customFormat="1" x14ac:dyDescent="0.2">
      <c r="B1206" s="3"/>
      <c r="C1206" s="3"/>
      <c r="D1206" s="3"/>
      <c r="E1206" s="116"/>
      <c r="F1206" s="52"/>
      <c r="G1206" s="116"/>
      <c r="H1206" s="116"/>
      <c r="I1206" s="116"/>
      <c r="J1206" s="116"/>
      <c r="K1206" s="116"/>
      <c r="L1206" s="52"/>
      <c r="M1206" s="44"/>
      <c r="N1206" s="44"/>
      <c r="O1206" s="44"/>
      <c r="P1206" s="44"/>
    </row>
    <row r="1207" spans="2:16" s="5" customFormat="1" x14ac:dyDescent="0.2">
      <c r="B1207" s="3"/>
      <c r="C1207" s="3"/>
      <c r="D1207" s="3"/>
      <c r="E1207" s="116"/>
      <c r="F1207" s="52"/>
      <c r="G1207" s="116"/>
      <c r="H1207" s="116"/>
      <c r="I1207" s="116"/>
      <c r="J1207" s="116"/>
      <c r="K1207" s="116"/>
      <c r="L1207" s="52"/>
      <c r="M1207" s="44"/>
      <c r="N1207" s="44"/>
      <c r="O1207" s="44"/>
      <c r="P1207" s="44"/>
    </row>
    <row r="1208" spans="2:16" s="5" customFormat="1" x14ac:dyDescent="0.2">
      <c r="B1208" s="3"/>
      <c r="C1208" s="3"/>
      <c r="D1208" s="3"/>
      <c r="E1208" s="116"/>
      <c r="F1208" s="52"/>
      <c r="G1208" s="116"/>
      <c r="H1208" s="116"/>
      <c r="I1208" s="116"/>
      <c r="J1208" s="116"/>
      <c r="K1208" s="116"/>
      <c r="L1208" s="52"/>
      <c r="M1208" s="44"/>
      <c r="N1208" s="44"/>
      <c r="O1208" s="44"/>
      <c r="P1208" s="44"/>
    </row>
    <row r="1209" spans="2:16" s="5" customFormat="1" x14ac:dyDescent="0.2">
      <c r="B1209" s="3"/>
      <c r="C1209" s="3"/>
      <c r="D1209" s="3"/>
      <c r="E1209" s="116"/>
      <c r="F1209" s="52"/>
      <c r="G1209" s="116"/>
      <c r="H1209" s="116"/>
      <c r="I1209" s="116"/>
      <c r="J1209" s="116"/>
      <c r="K1209" s="116"/>
      <c r="L1209" s="52"/>
      <c r="M1209" s="44"/>
      <c r="N1209" s="44"/>
      <c r="O1209" s="44"/>
      <c r="P1209" s="44"/>
    </row>
    <row r="1210" spans="2:16" s="5" customFormat="1" x14ac:dyDescent="0.2">
      <c r="B1210" s="3"/>
      <c r="C1210" s="3"/>
      <c r="D1210" s="3"/>
      <c r="E1210" s="116"/>
      <c r="F1210" s="52"/>
      <c r="G1210" s="116"/>
      <c r="H1210" s="116"/>
      <c r="I1210" s="116"/>
      <c r="J1210" s="116"/>
      <c r="K1210" s="116"/>
      <c r="L1210" s="52"/>
      <c r="M1210" s="44"/>
      <c r="N1210" s="44"/>
      <c r="O1210" s="44"/>
      <c r="P1210" s="44"/>
    </row>
    <row r="1211" spans="2:16" s="5" customFormat="1" x14ac:dyDescent="0.2">
      <c r="B1211" s="3"/>
      <c r="C1211" s="3"/>
      <c r="D1211" s="3"/>
      <c r="E1211" s="116"/>
      <c r="F1211" s="52"/>
      <c r="G1211" s="116"/>
      <c r="H1211" s="116"/>
      <c r="I1211" s="116"/>
      <c r="J1211" s="116"/>
      <c r="K1211" s="116"/>
      <c r="L1211" s="52"/>
      <c r="M1211" s="44"/>
      <c r="N1211" s="44"/>
      <c r="O1211" s="44"/>
      <c r="P1211" s="44"/>
    </row>
    <row r="1212" spans="2:16" s="5" customFormat="1" x14ac:dyDescent="0.2">
      <c r="B1212" s="3"/>
      <c r="C1212" s="3"/>
      <c r="D1212" s="3"/>
      <c r="E1212" s="116"/>
      <c r="F1212" s="52"/>
      <c r="G1212" s="116"/>
      <c r="H1212" s="116"/>
      <c r="I1212" s="116"/>
      <c r="J1212" s="116"/>
      <c r="K1212" s="116"/>
      <c r="L1212" s="52"/>
      <c r="M1212" s="44"/>
      <c r="N1212" s="44"/>
      <c r="O1212" s="44"/>
      <c r="P1212" s="44"/>
    </row>
    <row r="1213" spans="2:16" s="5" customFormat="1" x14ac:dyDescent="0.2">
      <c r="B1213" s="3"/>
      <c r="C1213" s="3"/>
      <c r="D1213" s="3"/>
      <c r="E1213" s="116"/>
      <c r="F1213" s="52"/>
      <c r="G1213" s="116"/>
      <c r="H1213" s="116"/>
      <c r="I1213" s="116"/>
      <c r="J1213" s="116"/>
      <c r="K1213" s="116"/>
      <c r="L1213" s="52"/>
      <c r="M1213" s="44"/>
      <c r="N1213" s="44"/>
      <c r="O1213" s="44"/>
      <c r="P1213" s="44"/>
    </row>
    <row r="1214" spans="2:16" s="5" customFormat="1" x14ac:dyDescent="0.2">
      <c r="B1214" s="3"/>
      <c r="C1214" s="3"/>
      <c r="D1214" s="3"/>
      <c r="E1214" s="116"/>
      <c r="F1214" s="52"/>
      <c r="G1214" s="116"/>
      <c r="H1214" s="116"/>
      <c r="I1214" s="116"/>
      <c r="J1214" s="116"/>
      <c r="K1214" s="116"/>
      <c r="L1214" s="52"/>
      <c r="M1214" s="44"/>
      <c r="N1214" s="44"/>
      <c r="O1214" s="44"/>
      <c r="P1214" s="44"/>
    </row>
    <row r="1215" spans="2:16" s="5" customFormat="1" x14ac:dyDescent="0.2">
      <c r="B1215" s="3"/>
      <c r="C1215" s="3"/>
      <c r="D1215" s="3"/>
      <c r="E1215" s="116"/>
      <c r="F1215" s="52"/>
      <c r="G1215" s="116"/>
      <c r="H1215" s="116"/>
      <c r="I1215" s="116"/>
      <c r="J1215" s="116"/>
      <c r="K1215" s="116"/>
      <c r="L1215" s="52"/>
      <c r="M1215" s="44"/>
      <c r="N1215" s="44"/>
      <c r="O1215" s="44"/>
      <c r="P1215" s="44"/>
    </row>
    <row r="1216" spans="2:16" s="5" customFormat="1" x14ac:dyDescent="0.2">
      <c r="B1216" s="3"/>
      <c r="C1216" s="3"/>
      <c r="D1216" s="3"/>
      <c r="E1216" s="116"/>
      <c r="F1216" s="52"/>
      <c r="G1216" s="116"/>
      <c r="H1216" s="116"/>
      <c r="I1216" s="116"/>
      <c r="J1216" s="116"/>
      <c r="K1216" s="116"/>
      <c r="L1216" s="52"/>
      <c r="M1216" s="44"/>
      <c r="N1216" s="44"/>
      <c r="O1216" s="44"/>
      <c r="P1216" s="44"/>
    </row>
    <row r="1217" spans="2:16" s="5" customFormat="1" x14ac:dyDescent="0.2">
      <c r="B1217" s="3"/>
      <c r="C1217" s="3"/>
      <c r="D1217" s="3"/>
      <c r="E1217" s="116"/>
      <c r="F1217" s="52"/>
      <c r="G1217" s="116"/>
      <c r="H1217" s="116"/>
      <c r="I1217" s="116"/>
      <c r="J1217" s="116"/>
      <c r="K1217" s="116"/>
      <c r="L1217" s="52"/>
      <c r="M1217" s="44"/>
      <c r="N1217" s="44"/>
      <c r="O1217" s="44"/>
      <c r="P1217" s="44"/>
    </row>
    <row r="1218" spans="2:16" s="5" customFormat="1" x14ac:dyDescent="0.2">
      <c r="B1218" s="3"/>
      <c r="C1218" s="3"/>
      <c r="D1218" s="3"/>
      <c r="E1218" s="116"/>
      <c r="F1218" s="52"/>
      <c r="G1218" s="116"/>
      <c r="H1218" s="116"/>
      <c r="I1218" s="116"/>
      <c r="J1218" s="116"/>
      <c r="K1218" s="116"/>
      <c r="L1218" s="52"/>
      <c r="M1218" s="44"/>
      <c r="N1218" s="44"/>
      <c r="O1218" s="44"/>
      <c r="P1218" s="44"/>
    </row>
    <row r="1219" spans="2:16" s="5" customFormat="1" x14ac:dyDescent="0.2">
      <c r="B1219" s="3"/>
      <c r="C1219" s="3"/>
      <c r="D1219" s="3"/>
      <c r="E1219" s="116"/>
      <c r="F1219" s="52"/>
      <c r="G1219" s="116"/>
      <c r="H1219" s="116"/>
      <c r="I1219" s="116"/>
      <c r="J1219" s="116"/>
      <c r="K1219" s="116"/>
      <c r="L1219" s="52"/>
      <c r="M1219" s="44"/>
      <c r="N1219" s="44"/>
      <c r="O1219" s="44"/>
      <c r="P1219" s="44"/>
    </row>
    <row r="1220" spans="2:16" s="5" customFormat="1" x14ac:dyDescent="0.2">
      <c r="B1220" s="3"/>
      <c r="C1220" s="3"/>
      <c r="D1220" s="3"/>
      <c r="E1220" s="116"/>
      <c r="F1220" s="52"/>
      <c r="G1220" s="116"/>
      <c r="H1220" s="116"/>
      <c r="I1220" s="116"/>
      <c r="J1220" s="116"/>
      <c r="K1220" s="116"/>
      <c r="L1220" s="52"/>
      <c r="M1220" s="44"/>
      <c r="N1220" s="44"/>
      <c r="O1220" s="44"/>
      <c r="P1220" s="44"/>
    </row>
    <row r="1221" spans="2:16" s="5" customFormat="1" x14ac:dyDescent="0.2">
      <c r="B1221" s="3"/>
      <c r="C1221" s="3"/>
      <c r="D1221" s="3"/>
      <c r="E1221" s="116"/>
      <c r="F1221" s="52"/>
      <c r="G1221" s="116"/>
      <c r="H1221" s="116"/>
      <c r="I1221" s="116"/>
      <c r="J1221" s="116"/>
      <c r="K1221" s="116"/>
      <c r="L1221" s="52"/>
      <c r="M1221" s="44"/>
      <c r="N1221" s="44"/>
      <c r="O1221" s="44"/>
      <c r="P1221" s="44"/>
    </row>
    <row r="1222" spans="2:16" s="5" customFormat="1" x14ac:dyDescent="0.2">
      <c r="B1222" s="3"/>
      <c r="C1222" s="3"/>
      <c r="D1222" s="3"/>
      <c r="E1222" s="116"/>
      <c r="F1222" s="52"/>
      <c r="G1222" s="116"/>
      <c r="H1222" s="116"/>
      <c r="I1222" s="116"/>
      <c r="J1222" s="116"/>
      <c r="K1222" s="116"/>
      <c r="L1222" s="52"/>
      <c r="M1222" s="44"/>
      <c r="N1222" s="44"/>
      <c r="O1222" s="44"/>
      <c r="P1222" s="44"/>
    </row>
    <row r="1223" spans="2:16" s="5" customFormat="1" x14ac:dyDescent="0.2">
      <c r="B1223" s="3"/>
      <c r="C1223" s="3"/>
      <c r="D1223" s="3"/>
      <c r="E1223" s="116"/>
      <c r="F1223" s="52"/>
      <c r="G1223" s="116"/>
      <c r="H1223" s="116"/>
      <c r="I1223" s="116"/>
      <c r="J1223" s="116"/>
      <c r="K1223" s="116"/>
      <c r="L1223" s="52"/>
      <c r="M1223" s="44"/>
      <c r="N1223" s="44"/>
      <c r="O1223" s="44"/>
      <c r="P1223" s="44"/>
    </row>
    <row r="1224" spans="2:16" s="5" customFormat="1" x14ac:dyDescent="0.2">
      <c r="B1224" s="3"/>
      <c r="C1224" s="3"/>
      <c r="D1224" s="3"/>
      <c r="E1224" s="116"/>
      <c r="F1224" s="52"/>
      <c r="G1224" s="116"/>
      <c r="H1224" s="116"/>
      <c r="I1224" s="116"/>
      <c r="J1224" s="116"/>
      <c r="K1224" s="116"/>
      <c r="L1224" s="52"/>
      <c r="M1224" s="44"/>
      <c r="N1224" s="44"/>
      <c r="O1224" s="44"/>
      <c r="P1224" s="44"/>
    </row>
    <row r="1225" spans="2:16" s="5" customFormat="1" x14ac:dyDescent="0.2">
      <c r="B1225" s="3"/>
      <c r="C1225" s="3"/>
      <c r="D1225" s="3"/>
      <c r="E1225" s="116"/>
      <c r="F1225" s="52"/>
      <c r="G1225" s="116"/>
      <c r="H1225" s="116"/>
      <c r="I1225" s="116"/>
      <c r="J1225" s="116"/>
      <c r="K1225" s="116"/>
      <c r="L1225" s="52"/>
      <c r="M1225" s="44"/>
      <c r="N1225" s="44"/>
      <c r="O1225" s="44"/>
      <c r="P1225" s="44"/>
    </row>
    <row r="1226" spans="2:16" s="5" customFormat="1" x14ac:dyDescent="0.2">
      <c r="B1226" s="3"/>
      <c r="C1226" s="3"/>
      <c r="D1226" s="3"/>
      <c r="E1226" s="116"/>
      <c r="F1226" s="52"/>
      <c r="G1226" s="116"/>
      <c r="H1226" s="116"/>
      <c r="I1226" s="116"/>
      <c r="J1226" s="116"/>
      <c r="K1226" s="116"/>
      <c r="L1226" s="52"/>
      <c r="M1226" s="44"/>
      <c r="N1226" s="44"/>
      <c r="O1226" s="44"/>
      <c r="P1226" s="44"/>
    </row>
    <row r="1227" spans="2:16" s="5" customFormat="1" x14ac:dyDescent="0.2">
      <c r="B1227" s="3"/>
      <c r="C1227" s="3"/>
      <c r="D1227" s="3"/>
      <c r="E1227" s="116"/>
      <c r="F1227" s="52"/>
      <c r="G1227" s="116"/>
      <c r="H1227" s="116"/>
      <c r="I1227" s="116"/>
      <c r="J1227" s="116"/>
      <c r="K1227" s="116"/>
      <c r="L1227" s="52"/>
      <c r="M1227" s="44"/>
      <c r="N1227" s="44"/>
      <c r="O1227" s="44"/>
      <c r="P1227" s="44"/>
    </row>
    <row r="1228" spans="2:16" s="5" customFormat="1" x14ac:dyDescent="0.2">
      <c r="B1228" s="3"/>
      <c r="C1228" s="3"/>
      <c r="D1228" s="3"/>
      <c r="E1228" s="116"/>
      <c r="F1228" s="52"/>
      <c r="G1228" s="116"/>
      <c r="H1228" s="116"/>
      <c r="I1228" s="116"/>
      <c r="J1228" s="116"/>
      <c r="K1228" s="116"/>
      <c r="L1228" s="52"/>
      <c r="M1228" s="44"/>
      <c r="N1228" s="44"/>
      <c r="O1228" s="44"/>
      <c r="P1228" s="44"/>
    </row>
    <row r="1229" spans="2:16" s="5" customFormat="1" x14ac:dyDescent="0.2">
      <c r="B1229" s="3"/>
      <c r="C1229" s="3"/>
      <c r="D1229" s="3"/>
      <c r="E1229" s="116"/>
      <c r="F1229" s="52"/>
      <c r="G1229" s="116"/>
      <c r="H1229" s="116"/>
      <c r="I1229" s="116"/>
      <c r="J1229" s="116"/>
      <c r="K1229" s="116"/>
      <c r="L1229" s="52"/>
      <c r="M1229" s="44"/>
      <c r="N1229" s="44"/>
      <c r="O1229" s="44"/>
      <c r="P1229" s="44"/>
    </row>
    <row r="1230" spans="2:16" s="5" customFormat="1" x14ac:dyDescent="0.2">
      <c r="B1230" s="3"/>
      <c r="C1230" s="3"/>
      <c r="D1230" s="3"/>
      <c r="E1230" s="116"/>
      <c r="F1230" s="52"/>
      <c r="G1230" s="116"/>
      <c r="H1230" s="116"/>
      <c r="I1230" s="116"/>
      <c r="J1230" s="116"/>
      <c r="K1230" s="116"/>
      <c r="L1230" s="52"/>
      <c r="M1230" s="44"/>
      <c r="N1230" s="44"/>
      <c r="O1230" s="44"/>
      <c r="P1230" s="44"/>
    </row>
    <row r="1231" spans="2:16" s="5" customFormat="1" x14ac:dyDescent="0.2">
      <c r="B1231" s="3"/>
      <c r="C1231" s="3"/>
      <c r="D1231" s="3"/>
      <c r="E1231" s="116"/>
      <c r="F1231" s="52"/>
      <c r="G1231" s="116"/>
      <c r="H1231" s="116"/>
      <c r="I1231" s="116"/>
      <c r="J1231" s="116"/>
      <c r="K1231" s="116"/>
      <c r="L1231" s="52"/>
      <c r="M1231" s="44"/>
      <c r="N1231" s="44"/>
      <c r="O1231" s="44"/>
      <c r="P1231" s="44"/>
    </row>
    <row r="1232" spans="2:16" s="5" customFormat="1" x14ac:dyDescent="0.2">
      <c r="B1232" s="3"/>
      <c r="C1232" s="3"/>
      <c r="D1232" s="3"/>
      <c r="E1232" s="116"/>
      <c r="F1232" s="52"/>
      <c r="G1232" s="116"/>
      <c r="H1232" s="116"/>
      <c r="I1232" s="116"/>
      <c r="J1232" s="116"/>
      <c r="K1232" s="116"/>
      <c r="L1232" s="52"/>
      <c r="M1232" s="44"/>
      <c r="N1232" s="44"/>
      <c r="O1232" s="44"/>
      <c r="P1232" s="44"/>
    </row>
    <row r="1233" spans="2:16" s="5" customFormat="1" x14ac:dyDescent="0.2">
      <c r="B1233" s="3"/>
      <c r="C1233" s="3"/>
      <c r="D1233" s="3"/>
      <c r="E1233" s="116"/>
      <c r="F1233" s="52"/>
      <c r="G1233" s="116"/>
      <c r="H1233" s="116"/>
      <c r="I1233" s="116"/>
      <c r="J1233" s="116"/>
      <c r="K1233" s="116"/>
      <c r="L1233" s="52"/>
      <c r="M1233" s="44"/>
      <c r="N1233" s="44"/>
      <c r="O1233" s="44"/>
      <c r="P1233" s="44"/>
    </row>
    <row r="1234" spans="2:16" s="5" customFormat="1" x14ac:dyDescent="0.2">
      <c r="B1234" s="3"/>
      <c r="C1234" s="3"/>
      <c r="D1234" s="3"/>
      <c r="E1234" s="116"/>
      <c r="F1234" s="52"/>
      <c r="G1234" s="116"/>
      <c r="H1234" s="116"/>
      <c r="I1234" s="116"/>
      <c r="J1234" s="116"/>
      <c r="K1234" s="116"/>
      <c r="L1234" s="52"/>
      <c r="M1234" s="44"/>
      <c r="N1234" s="44"/>
      <c r="O1234" s="44"/>
      <c r="P1234" s="44"/>
    </row>
    <row r="1235" spans="2:16" s="5" customFormat="1" x14ac:dyDescent="0.2">
      <c r="B1235" s="3"/>
      <c r="C1235" s="3"/>
      <c r="D1235" s="3"/>
      <c r="E1235" s="116"/>
      <c r="F1235" s="52"/>
      <c r="G1235" s="116"/>
      <c r="H1235" s="116"/>
      <c r="I1235" s="116"/>
      <c r="J1235" s="116"/>
      <c r="K1235" s="116"/>
      <c r="L1235" s="52"/>
      <c r="M1235" s="44"/>
      <c r="N1235" s="44"/>
      <c r="O1235" s="44"/>
      <c r="P1235" s="44"/>
    </row>
    <row r="1236" spans="2:16" s="5" customFormat="1" x14ac:dyDescent="0.2">
      <c r="B1236" s="3"/>
      <c r="C1236" s="3"/>
      <c r="D1236" s="3"/>
      <c r="E1236" s="116"/>
      <c r="F1236" s="52"/>
      <c r="G1236" s="116"/>
      <c r="H1236" s="116"/>
      <c r="I1236" s="116"/>
      <c r="J1236" s="116"/>
      <c r="K1236" s="116"/>
      <c r="L1236" s="52"/>
      <c r="M1236" s="44"/>
      <c r="N1236" s="44"/>
      <c r="O1236" s="44"/>
      <c r="P1236" s="44"/>
    </row>
    <row r="1237" spans="2:16" s="5" customFormat="1" x14ac:dyDescent="0.2">
      <c r="B1237" s="3"/>
      <c r="C1237" s="3"/>
      <c r="D1237" s="3"/>
      <c r="E1237" s="116"/>
      <c r="F1237" s="52"/>
      <c r="G1237" s="116"/>
      <c r="H1237" s="116"/>
      <c r="I1237" s="116"/>
      <c r="J1237" s="116"/>
      <c r="K1237" s="116"/>
      <c r="L1237" s="52"/>
      <c r="M1237" s="44"/>
      <c r="N1237" s="44"/>
      <c r="O1237" s="44"/>
      <c r="P1237" s="44"/>
    </row>
    <row r="1238" spans="2:16" s="5" customFormat="1" x14ac:dyDescent="0.2">
      <c r="B1238" s="3"/>
      <c r="C1238" s="3"/>
      <c r="D1238" s="3"/>
      <c r="E1238" s="116"/>
      <c r="F1238" s="52"/>
      <c r="G1238" s="116"/>
      <c r="H1238" s="116"/>
      <c r="I1238" s="116"/>
      <c r="J1238" s="116"/>
      <c r="K1238" s="116"/>
      <c r="L1238" s="52"/>
      <c r="M1238" s="44"/>
      <c r="N1238" s="44"/>
      <c r="O1238" s="44"/>
      <c r="P1238" s="44"/>
    </row>
    <row r="1239" spans="2:16" s="5" customFormat="1" x14ac:dyDescent="0.2">
      <c r="B1239" s="3"/>
      <c r="C1239" s="3"/>
      <c r="D1239" s="3"/>
      <c r="E1239" s="116"/>
      <c r="F1239" s="52"/>
      <c r="G1239" s="116"/>
      <c r="H1239" s="116"/>
      <c r="I1239" s="116"/>
      <c r="J1239" s="116"/>
      <c r="K1239" s="116"/>
      <c r="L1239" s="52"/>
      <c r="M1239" s="44"/>
      <c r="N1239" s="44"/>
      <c r="O1239" s="44"/>
      <c r="P1239" s="44"/>
    </row>
    <row r="1240" spans="2:16" s="5" customFormat="1" x14ac:dyDescent="0.2">
      <c r="B1240" s="3"/>
      <c r="C1240" s="3"/>
      <c r="D1240" s="3"/>
      <c r="E1240" s="116"/>
      <c r="F1240" s="52"/>
      <c r="G1240" s="116"/>
      <c r="H1240" s="116"/>
      <c r="I1240" s="116"/>
      <c r="J1240" s="116"/>
      <c r="K1240" s="116"/>
      <c r="L1240" s="52"/>
      <c r="M1240" s="44"/>
      <c r="N1240" s="44"/>
      <c r="O1240" s="44"/>
      <c r="P1240" s="44"/>
    </row>
    <row r="1241" spans="2:16" s="5" customFormat="1" x14ac:dyDescent="0.2">
      <c r="B1241" s="3"/>
      <c r="C1241" s="3"/>
      <c r="D1241" s="3"/>
      <c r="E1241" s="116"/>
      <c r="F1241" s="52"/>
      <c r="G1241" s="116"/>
      <c r="H1241" s="116"/>
      <c r="I1241" s="116"/>
      <c r="J1241" s="116"/>
      <c r="K1241" s="116"/>
      <c r="L1241" s="52"/>
      <c r="M1241" s="44"/>
      <c r="N1241" s="44"/>
      <c r="O1241" s="44"/>
      <c r="P1241" s="44"/>
    </row>
    <row r="1242" spans="2:16" s="5" customFormat="1" x14ac:dyDescent="0.2">
      <c r="B1242" s="3"/>
      <c r="C1242" s="3"/>
      <c r="D1242" s="3"/>
      <c r="E1242" s="116"/>
      <c r="F1242" s="52"/>
      <c r="G1242" s="116"/>
      <c r="H1242" s="116"/>
      <c r="I1242" s="116"/>
      <c r="J1242" s="116"/>
      <c r="K1242" s="116"/>
      <c r="L1242" s="52"/>
      <c r="M1242" s="44"/>
      <c r="N1242" s="44"/>
      <c r="O1242" s="44"/>
      <c r="P1242" s="44"/>
    </row>
    <row r="1243" spans="2:16" s="5" customFormat="1" x14ac:dyDescent="0.2">
      <c r="B1243" s="3"/>
      <c r="C1243" s="3"/>
      <c r="D1243" s="3"/>
      <c r="E1243" s="116"/>
      <c r="F1243" s="52"/>
      <c r="G1243" s="116"/>
      <c r="H1243" s="116"/>
      <c r="I1243" s="116"/>
      <c r="J1243" s="116"/>
      <c r="K1243" s="116"/>
      <c r="L1243" s="52"/>
      <c r="M1243" s="44"/>
      <c r="N1243" s="44"/>
      <c r="O1243" s="44"/>
      <c r="P1243" s="44"/>
    </row>
    <row r="1244" spans="2:16" s="5" customFormat="1" x14ac:dyDescent="0.2">
      <c r="B1244" s="3"/>
      <c r="C1244" s="3"/>
      <c r="D1244" s="3"/>
      <c r="E1244" s="116"/>
      <c r="F1244" s="52"/>
      <c r="G1244" s="116"/>
      <c r="H1244" s="116"/>
      <c r="I1244" s="116"/>
      <c r="J1244" s="116"/>
      <c r="K1244" s="116"/>
      <c r="L1244" s="52"/>
      <c r="M1244" s="44"/>
      <c r="N1244" s="44"/>
      <c r="O1244" s="44"/>
      <c r="P1244" s="44"/>
    </row>
    <row r="1245" spans="2:16" s="5" customFormat="1" x14ac:dyDescent="0.2">
      <c r="B1245" s="3"/>
      <c r="C1245" s="3"/>
      <c r="D1245" s="3"/>
      <c r="E1245" s="116"/>
      <c r="F1245" s="52"/>
      <c r="G1245" s="116"/>
      <c r="H1245" s="116"/>
      <c r="I1245" s="116"/>
      <c r="J1245" s="116"/>
      <c r="K1245" s="116"/>
      <c r="L1245" s="52"/>
      <c r="M1245" s="44"/>
      <c r="N1245" s="44"/>
      <c r="O1245" s="44"/>
      <c r="P1245" s="44"/>
    </row>
    <row r="1246" spans="2:16" s="5" customFormat="1" x14ac:dyDescent="0.2">
      <c r="B1246" s="3"/>
      <c r="C1246" s="3"/>
      <c r="D1246" s="3"/>
      <c r="E1246" s="116"/>
      <c r="F1246" s="52"/>
      <c r="G1246" s="116"/>
      <c r="H1246" s="116"/>
      <c r="I1246" s="116"/>
      <c r="J1246" s="116"/>
      <c r="K1246" s="116"/>
      <c r="L1246" s="52"/>
      <c r="M1246" s="44"/>
      <c r="N1246" s="44"/>
      <c r="O1246" s="44"/>
      <c r="P1246" s="44"/>
    </row>
    <row r="1247" spans="2:16" s="5" customFormat="1" x14ac:dyDescent="0.2">
      <c r="B1247" s="3"/>
      <c r="C1247" s="3"/>
      <c r="D1247" s="3"/>
      <c r="E1247" s="116"/>
      <c r="F1247" s="52"/>
      <c r="G1247" s="116"/>
      <c r="H1247" s="116"/>
      <c r="I1247" s="116"/>
      <c r="J1247" s="116"/>
      <c r="K1247" s="116"/>
      <c r="L1247" s="52"/>
      <c r="M1247" s="44"/>
      <c r="N1247" s="44"/>
      <c r="O1247" s="44"/>
      <c r="P1247" s="44"/>
    </row>
    <row r="1248" spans="2:16" s="5" customFormat="1" x14ac:dyDescent="0.2">
      <c r="B1248" s="3"/>
      <c r="C1248" s="3"/>
      <c r="D1248" s="3"/>
      <c r="E1248" s="116"/>
      <c r="F1248" s="52"/>
      <c r="G1248" s="116"/>
      <c r="H1248" s="116"/>
      <c r="I1248" s="116"/>
      <c r="J1248" s="116"/>
      <c r="K1248" s="116"/>
      <c r="L1248" s="52"/>
      <c r="M1248" s="44"/>
      <c r="N1248" s="44"/>
      <c r="O1248" s="44"/>
      <c r="P1248" s="44"/>
    </row>
    <row r="1249" spans="1:16" s="5" customFormat="1" x14ac:dyDescent="0.2">
      <c r="B1249" s="3"/>
      <c r="C1249" s="3"/>
      <c r="D1249" s="3"/>
      <c r="E1249" s="116"/>
      <c r="F1249" s="52"/>
      <c r="G1249" s="116"/>
      <c r="H1249" s="116"/>
      <c r="I1249" s="116"/>
      <c r="J1249" s="116"/>
      <c r="K1249" s="116"/>
      <c r="L1249" s="52"/>
      <c r="M1249" s="44"/>
      <c r="N1249" s="44"/>
      <c r="O1249" s="44"/>
      <c r="P1249" s="44"/>
    </row>
    <row r="1250" spans="1:16" s="5" customFormat="1" x14ac:dyDescent="0.2">
      <c r="B1250" s="3"/>
      <c r="C1250" s="3"/>
      <c r="D1250" s="3"/>
      <c r="E1250" s="116"/>
      <c r="F1250" s="52"/>
      <c r="G1250" s="116"/>
      <c r="H1250" s="116"/>
      <c r="I1250" s="116"/>
      <c r="J1250" s="116"/>
      <c r="K1250" s="116"/>
      <c r="L1250" s="52"/>
      <c r="M1250" s="44"/>
      <c r="N1250" s="44"/>
      <c r="O1250" s="44"/>
    </row>
    <row r="1251" spans="1:16" x14ac:dyDescent="0.2">
      <c r="A1251" s="5"/>
      <c r="E1251" s="116"/>
      <c r="F1251" s="52"/>
      <c r="G1251" s="116"/>
      <c r="H1251" s="116"/>
      <c r="I1251" s="116"/>
      <c r="J1251" s="116"/>
      <c r="K1251" s="116"/>
      <c r="L1251" s="52"/>
      <c r="M1251" s="44"/>
      <c r="N1251" s="44"/>
      <c r="O1251" s="44"/>
    </row>
    <row r="1252" spans="1:16" x14ac:dyDescent="0.2">
      <c r="A1252" s="5"/>
      <c r="E1252" s="116"/>
      <c r="F1252" s="52"/>
      <c r="G1252" s="116"/>
      <c r="H1252" s="116"/>
      <c r="I1252" s="116"/>
      <c r="J1252" s="116"/>
      <c r="K1252" s="116"/>
      <c r="L1252" s="52"/>
      <c r="M1252" s="44"/>
      <c r="N1252" s="44"/>
      <c r="O1252" s="44"/>
    </row>
    <row r="1253" spans="1:16" x14ac:dyDescent="0.2">
      <c r="E1253" s="116"/>
      <c r="F1253" s="52"/>
      <c r="G1253" s="116"/>
      <c r="H1253" s="116"/>
      <c r="I1253" s="116"/>
      <c r="J1253" s="116"/>
      <c r="K1253" s="116"/>
      <c r="L1253" s="52"/>
      <c r="M1253" s="44"/>
      <c r="N1253" s="44"/>
      <c r="O1253" s="44"/>
    </row>
    <row r="1254" spans="1:16" x14ac:dyDescent="0.2">
      <c r="E1254" s="116"/>
      <c r="F1254" s="52"/>
      <c r="G1254" s="116"/>
      <c r="H1254" s="116"/>
      <c r="I1254" s="116"/>
      <c r="J1254" s="116"/>
      <c r="K1254" s="116"/>
      <c r="L1254" s="52"/>
      <c r="M1254" s="44"/>
      <c r="N1254" s="44"/>
      <c r="O1254" s="44"/>
    </row>
    <row r="1255" spans="1:16" x14ac:dyDescent="0.2">
      <c r="E1255" s="116"/>
      <c r="F1255" s="52"/>
      <c r="G1255" s="116"/>
      <c r="H1255" s="116"/>
      <c r="I1255" s="116"/>
      <c r="J1255" s="116"/>
      <c r="K1255" s="116"/>
      <c r="L1255" s="52"/>
      <c r="M1255" s="44"/>
      <c r="N1255" s="44"/>
      <c r="O1255" s="44"/>
    </row>
    <row r="1256" spans="1:16" x14ac:dyDescent="0.2">
      <c r="E1256" s="116"/>
      <c r="F1256" s="52"/>
      <c r="G1256" s="116"/>
      <c r="H1256" s="116"/>
      <c r="I1256" s="116"/>
      <c r="J1256" s="116"/>
      <c r="K1256" s="116"/>
      <c r="L1256" s="52"/>
      <c r="M1256" s="44"/>
      <c r="N1256" s="44"/>
      <c r="O1256" s="44"/>
    </row>
    <row r="1257" spans="1:16" x14ac:dyDescent="0.2">
      <c r="E1257" s="116"/>
      <c r="F1257" s="52"/>
      <c r="G1257" s="116"/>
      <c r="H1257" s="116"/>
      <c r="I1257" s="116"/>
      <c r="J1257" s="116"/>
      <c r="K1257" s="116"/>
      <c r="L1257" s="52"/>
      <c r="M1257" s="44"/>
      <c r="N1257" s="44"/>
      <c r="O1257" s="44"/>
    </row>
    <row r="1258" spans="1:16" x14ac:dyDescent="0.2">
      <c r="E1258" s="116"/>
      <c r="F1258" s="52"/>
      <c r="G1258" s="116"/>
      <c r="H1258" s="116"/>
      <c r="I1258" s="116"/>
      <c r="J1258" s="116"/>
      <c r="K1258" s="116"/>
      <c r="L1258" s="52"/>
      <c r="M1258" s="44"/>
      <c r="N1258" s="44"/>
      <c r="O1258" s="44"/>
    </row>
    <row r="1259" spans="1:16" x14ac:dyDescent="0.2">
      <c r="E1259" s="116"/>
      <c r="F1259" s="52"/>
      <c r="G1259" s="116"/>
      <c r="H1259" s="116"/>
      <c r="I1259" s="116"/>
      <c r="J1259" s="116"/>
      <c r="K1259" s="116"/>
      <c r="L1259" s="52"/>
      <c r="M1259" s="44"/>
      <c r="N1259" s="44"/>
      <c r="O1259" s="44"/>
    </row>
    <row r="1260" spans="1:16" x14ac:dyDescent="0.2">
      <c r="E1260" s="116"/>
      <c r="F1260" s="52"/>
      <c r="G1260" s="116"/>
      <c r="H1260" s="116"/>
      <c r="I1260" s="116"/>
      <c r="J1260" s="116"/>
      <c r="K1260" s="116"/>
      <c r="L1260" s="52"/>
      <c r="M1260" s="44"/>
      <c r="N1260" s="44"/>
      <c r="O1260" s="44"/>
    </row>
    <row r="1261" spans="1:16" x14ac:dyDescent="0.2">
      <c r="E1261" s="116"/>
      <c r="F1261" s="52"/>
      <c r="G1261" s="116"/>
      <c r="H1261" s="116"/>
      <c r="I1261" s="116"/>
      <c r="J1261" s="116"/>
      <c r="K1261" s="116"/>
      <c r="L1261" s="52"/>
      <c r="M1261" s="44"/>
      <c r="N1261" s="44"/>
      <c r="O1261" s="44"/>
    </row>
    <row r="1262" spans="1:16" x14ac:dyDescent="0.2">
      <c r="E1262" s="116"/>
      <c r="F1262" s="52"/>
      <c r="G1262" s="116"/>
      <c r="H1262" s="116"/>
      <c r="I1262" s="116"/>
      <c r="J1262" s="116"/>
      <c r="K1262" s="116"/>
      <c r="L1262" s="52"/>
      <c r="M1262" s="44"/>
      <c r="N1262" s="44"/>
      <c r="O1262" s="44"/>
    </row>
    <row r="1263" spans="1:16" x14ac:dyDescent="0.2">
      <c r="E1263" s="116"/>
      <c r="F1263" s="52"/>
      <c r="G1263" s="116"/>
      <c r="H1263" s="116"/>
      <c r="I1263" s="116"/>
      <c r="J1263" s="116"/>
      <c r="K1263" s="116"/>
      <c r="L1263" s="52"/>
      <c r="M1263" s="44"/>
      <c r="N1263" s="44"/>
      <c r="O1263" s="44"/>
    </row>
    <row r="1264" spans="1:16" x14ac:dyDescent="0.2">
      <c r="E1264" s="116"/>
      <c r="F1264" s="52"/>
      <c r="G1264" s="116"/>
      <c r="H1264" s="116"/>
      <c r="I1264" s="116"/>
      <c r="J1264" s="116"/>
      <c r="K1264" s="116"/>
      <c r="L1264" s="52"/>
      <c r="M1264" s="44"/>
      <c r="N1264" s="44"/>
      <c r="O1264" s="44"/>
    </row>
    <row r="1265" spans="5:15" x14ac:dyDescent="0.2">
      <c r="E1265" s="116"/>
      <c r="F1265" s="52"/>
      <c r="G1265" s="116"/>
      <c r="H1265" s="116"/>
      <c r="I1265" s="116"/>
      <c r="J1265" s="116"/>
      <c r="K1265" s="116"/>
      <c r="L1265" s="52"/>
      <c r="M1265" s="44"/>
      <c r="N1265" s="44"/>
      <c r="O1265" s="44"/>
    </row>
    <row r="1266" spans="5:15" x14ac:dyDescent="0.2">
      <c r="E1266" s="116"/>
      <c r="F1266" s="52"/>
      <c r="G1266" s="116"/>
      <c r="H1266" s="116"/>
      <c r="I1266" s="116"/>
      <c r="J1266" s="116"/>
      <c r="K1266" s="116"/>
      <c r="L1266" s="52"/>
      <c r="M1266" s="44"/>
      <c r="N1266" s="44"/>
      <c r="O1266" s="44"/>
    </row>
    <row r="1267" spans="5:15" x14ac:dyDescent="0.2">
      <c r="E1267" s="116"/>
      <c r="F1267" s="52"/>
      <c r="G1267" s="116"/>
      <c r="H1267" s="116"/>
      <c r="I1267" s="116"/>
      <c r="J1267" s="116"/>
      <c r="K1267" s="116"/>
      <c r="L1267" s="52"/>
      <c r="M1267" s="44"/>
      <c r="N1267" s="44"/>
      <c r="O1267" s="44"/>
    </row>
    <row r="1268" spans="5:15" x14ac:dyDescent="0.2">
      <c r="E1268" s="116"/>
      <c r="F1268" s="52"/>
      <c r="G1268" s="116"/>
      <c r="H1268" s="116"/>
      <c r="I1268" s="116"/>
      <c r="J1268" s="116"/>
      <c r="K1268" s="116"/>
      <c r="L1268" s="52"/>
      <c r="M1268" s="44"/>
      <c r="N1268" s="44"/>
      <c r="O1268" s="44"/>
    </row>
    <row r="1269" spans="5:15" x14ac:dyDescent="0.2">
      <c r="E1269" s="116"/>
      <c r="F1269" s="52"/>
      <c r="G1269" s="116"/>
      <c r="H1269" s="116"/>
      <c r="I1269" s="116"/>
      <c r="J1269" s="116"/>
      <c r="K1269" s="116"/>
      <c r="L1269" s="52"/>
      <c r="M1269" s="44"/>
      <c r="N1269" s="44"/>
      <c r="O1269" s="44"/>
    </row>
    <row r="1270" spans="5:15" x14ac:dyDescent="0.2">
      <c r="E1270" s="116"/>
      <c r="F1270" s="52"/>
      <c r="G1270" s="116"/>
      <c r="H1270" s="116"/>
      <c r="I1270" s="116"/>
      <c r="J1270" s="116"/>
      <c r="K1270" s="116"/>
      <c r="L1270" s="52"/>
      <c r="M1270" s="44"/>
      <c r="N1270" s="44"/>
      <c r="O1270" s="44"/>
    </row>
    <row r="1271" spans="5:15" x14ac:dyDescent="0.2">
      <c r="E1271" s="116"/>
      <c r="F1271" s="52"/>
      <c r="G1271" s="116"/>
      <c r="H1271" s="116"/>
      <c r="I1271" s="116"/>
      <c r="J1271" s="116"/>
      <c r="K1271" s="116"/>
      <c r="L1271" s="52"/>
      <c r="M1271" s="44"/>
      <c r="N1271" s="44"/>
      <c r="O1271" s="44"/>
    </row>
    <row r="1272" spans="5:15" x14ac:dyDescent="0.2">
      <c r="E1272" s="116"/>
      <c r="F1272" s="52"/>
      <c r="G1272" s="116"/>
      <c r="H1272" s="116"/>
      <c r="I1272" s="116"/>
      <c r="J1272" s="116"/>
      <c r="K1272" s="116"/>
      <c r="L1272" s="52"/>
      <c r="M1272" s="44"/>
      <c r="N1272" s="44"/>
      <c r="O1272" s="44"/>
    </row>
    <row r="1273" spans="5:15" x14ac:dyDescent="0.2">
      <c r="E1273" s="116"/>
      <c r="F1273" s="52"/>
      <c r="G1273" s="116"/>
      <c r="H1273" s="116"/>
      <c r="I1273" s="116"/>
      <c r="J1273" s="116"/>
      <c r="K1273" s="116"/>
      <c r="L1273" s="52"/>
      <c r="M1273" s="44"/>
      <c r="N1273" s="44"/>
      <c r="O1273" s="44"/>
    </row>
    <row r="1274" spans="5:15" x14ac:dyDescent="0.2">
      <c r="E1274" s="116"/>
      <c r="F1274" s="52"/>
      <c r="G1274" s="116"/>
      <c r="H1274" s="116"/>
      <c r="I1274" s="116"/>
      <c r="J1274" s="116"/>
      <c r="K1274" s="116"/>
      <c r="L1274" s="52"/>
      <c r="M1274" s="44"/>
      <c r="N1274" s="44"/>
      <c r="O1274" s="44"/>
    </row>
    <row r="1275" spans="5:15" x14ac:dyDescent="0.2">
      <c r="E1275" s="116"/>
      <c r="F1275" s="52"/>
      <c r="G1275" s="116"/>
      <c r="H1275" s="116"/>
      <c r="I1275" s="116"/>
      <c r="J1275" s="116"/>
      <c r="K1275" s="116"/>
      <c r="L1275" s="52"/>
      <c r="M1275" s="44"/>
      <c r="N1275" s="44"/>
      <c r="O1275" s="44"/>
    </row>
    <row r="1276" spans="5:15" x14ac:dyDescent="0.2">
      <c r="E1276" s="116"/>
      <c r="F1276" s="52"/>
      <c r="G1276" s="116"/>
      <c r="H1276" s="116"/>
      <c r="I1276" s="116"/>
      <c r="J1276" s="116"/>
      <c r="K1276" s="116"/>
      <c r="L1276" s="52"/>
      <c r="M1276" s="44"/>
      <c r="N1276" s="44"/>
      <c r="O1276" s="44"/>
    </row>
    <row r="1277" spans="5:15" x14ac:dyDescent="0.2">
      <c r="E1277" s="116"/>
      <c r="F1277" s="52"/>
      <c r="G1277" s="116"/>
      <c r="H1277" s="116"/>
      <c r="I1277" s="116"/>
      <c r="J1277" s="116"/>
      <c r="K1277" s="116"/>
      <c r="L1277" s="52"/>
      <c r="M1277" s="44"/>
      <c r="N1277" s="44"/>
      <c r="O1277" s="44"/>
    </row>
    <row r="1278" spans="5:15" x14ac:dyDescent="0.2">
      <c r="E1278" s="116"/>
      <c r="F1278" s="52"/>
      <c r="G1278" s="116"/>
      <c r="H1278" s="116"/>
      <c r="I1278" s="116"/>
      <c r="J1278" s="116"/>
      <c r="K1278" s="116"/>
      <c r="L1278" s="52"/>
      <c r="M1278" s="44"/>
      <c r="N1278" s="44"/>
      <c r="O1278" s="44"/>
    </row>
    <row r="1279" spans="5:15" x14ac:dyDescent="0.2">
      <c r="E1279" s="116"/>
      <c r="F1279" s="52"/>
      <c r="G1279" s="116"/>
      <c r="H1279" s="116"/>
      <c r="I1279" s="116"/>
      <c r="J1279" s="116"/>
      <c r="K1279" s="116"/>
      <c r="L1279" s="52"/>
      <c r="M1279" s="44"/>
      <c r="N1279" s="44"/>
      <c r="O1279" s="44"/>
    </row>
    <row r="1280" spans="5:15" x14ac:dyDescent="0.2">
      <c r="E1280" s="116"/>
      <c r="F1280" s="52"/>
      <c r="G1280" s="116"/>
      <c r="H1280" s="116"/>
      <c r="I1280" s="116"/>
      <c r="J1280" s="116"/>
      <c r="K1280" s="116"/>
      <c r="L1280" s="52"/>
      <c r="M1280" s="44"/>
      <c r="N1280" s="44"/>
      <c r="O1280" s="44"/>
    </row>
    <row r="1281" spans="2:15" x14ac:dyDescent="0.2">
      <c r="E1281" s="116"/>
      <c r="F1281" s="52"/>
      <c r="G1281" s="116"/>
      <c r="H1281" s="116"/>
      <c r="I1281" s="116"/>
      <c r="J1281" s="116"/>
      <c r="K1281" s="116"/>
      <c r="L1281" s="52"/>
      <c r="M1281" s="44"/>
      <c r="N1281" s="44"/>
      <c r="O1281" s="44"/>
    </row>
    <row r="1282" spans="2:15" x14ac:dyDescent="0.2">
      <c r="E1282" s="116"/>
      <c r="F1282" s="52"/>
      <c r="G1282" s="116"/>
      <c r="H1282" s="116"/>
      <c r="I1282" s="116"/>
      <c r="J1282" s="116"/>
      <c r="K1282" s="116"/>
      <c r="L1282" s="52"/>
      <c r="M1282" s="44"/>
      <c r="N1282" s="44"/>
      <c r="O1282" s="44"/>
    </row>
    <row r="1283" spans="2:15" x14ac:dyDescent="0.2">
      <c r="E1283" s="116"/>
      <c r="F1283" s="52"/>
      <c r="G1283" s="116"/>
      <c r="H1283" s="116"/>
      <c r="I1283" s="116"/>
      <c r="J1283" s="116"/>
      <c r="K1283" s="116"/>
      <c r="L1283" s="52"/>
      <c r="M1283" s="44"/>
      <c r="N1283" s="44"/>
      <c r="O1283" s="44"/>
    </row>
    <row r="1284" spans="2:15" x14ac:dyDescent="0.2">
      <c r="E1284" s="116"/>
      <c r="F1284" s="52"/>
      <c r="G1284" s="116"/>
      <c r="H1284" s="116"/>
      <c r="I1284" s="116"/>
      <c r="J1284" s="116"/>
      <c r="K1284" s="116"/>
      <c r="L1284" s="52"/>
      <c r="M1284" s="44"/>
      <c r="N1284" s="44"/>
      <c r="O1284" s="44"/>
    </row>
    <row r="1285" spans="2:15" x14ac:dyDescent="0.2">
      <c r="E1285" s="116"/>
      <c r="F1285" s="52"/>
      <c r="G1285" s="116"/>
      <c r="H1285" s="116"/>
      <c r="I1285" s="116"/>
      <c r="J1285" s="116"/>
      <c r="K1285" s="116"/>
      <c r="L1285" s="52"/>
      <c r="M1285" s="44"/>
      <c r="N1285" s="44"/>
      <c r="O1285" s="44"/>
    </row>
    <row r="1286" spans="2:15" x14ac:dyDescent="0.2">
      <c r="E1286" s="116"/>
      <c r="F1286" s="52"/>
      <c r="G1286" s="116"/>
      <c r="H1286" s="116"/>
      <c r="I1286" s="116"/>
      <c r="J1286" s="116"/>
      <c r="K1286" s="116"/>
      <c r="L1286" s="52"/>
      <c r="M1286" s="44"/>
      <c r="N1286" s="44"/>
      <c r="O1286" s="44"/>
    </row>
    <row r="1287" spans="2:15" x14ac:dyDescent="0.2">
      <c r="E1287" s="116"/>
      <c r="F1287" s="52"/>
      <c r="G1287" s="116"/>
      <c r="H1287" s="116"/>
      <c r="I1287" s="116"/>
      <c r="J1287" s="116"/>
      <c r="K1287" s="116"/>
      <c r="L1287" s="52"/>
      <c r="M1287" s="44"/>
      <c r="N1287" s="44"/>
      <c r="O1287" s="44"/>
    </row>
    <row r="1288" spans="2:15" x14ac:dyDescent="0.2">
      <c r="E1288" s="116"/>
      <c r="F1288" s="52"/>
      <c r="G1288" s="116"/>
      <c r="H1288" s="116"/>
      <c r="I1288" s="116"/>
      <c r="J1288" s="116"/>
      <c r="K1288" s="116"/>
      <c r="L1288" s="52"/>
      <c r="M1288" s="44"/>
      <c r="N1288" s="44"/>
      <c r="O1288" s="44"/>
    </row>
    <row r="1289" spans="2:15" x14ac:dyDescent="0.2">
      <c r="E1289" s="116"/>
      <c r="F1289" s="52"/>
      <c r="G1289" s="116"/>
      <c r="H1289" s="116"/>
      <c r="I1289" s="116"/>
      <c r="J1289" s="116"/>
      <c r="K1289" s="116"/>
      <c r="L1289" s="52"/>
      <c r="M1289" s="44"/>
      <c r="N1289" s="44"/>
      <c r="O1289" s="44"/>
    </row>
    <row r="1290" spans="2:15" x14ac:dyDescent="0.2">
      <c r="E1290" s="116"/>
      <c r="F1290" s="52"/>
      <c r="G1290" s="116"/>
      <c r="H1290" s="116"/>
      <c r="I1290" s="116"/>
      <c r="J1290" s="116"/>
      <c r="K1290" s="116"/>
      <c r="L1290" s="52"/>
      <c r="M1290" s="44"/>
      <c r="N1290" s="44"/>
      <c r="O1290" s="44"/>
    </row>
    <row r="1291" spans="2:15" x14ac:dyDescent="0.2">
      <c r="B1291" s="5"/>
      <c r="C1291" s="5"/>
      <c r="D1291" s="5"/>
      <c r="E1291" s="116"/>
      <c r="F1291" s="52"/>
      <c r="G1291" s="116"/>
      <c r="H1291" s="116"/>
      <c r="I1291" s="116"/>
      <c r="J1291" s="116"/>
      <c r="K1291" s="116"/>
      <c r="L1291" s="52"/>
      <c r="M1291" s="44"/>
      <c r="N1291" s="44"/>
      <c r="O1291" s="44"/>
    </row>
    <row r="1292" spans="2:15" x14ac:dyDescent="0.2">
      <c r="B1292" s="5"/>
      <c r="C1292" s="5"/>
      <c r="D1292" s="5"/>
      <c r="E1292" s="116"/>
      <c r="F1292" s="52"/>
      <c r="G1292" s="116"/>
      <c r="H1292" s="116"/>
      <c r="I1292" s="116"/>
      <c r="J1292" s="116"/>
      <c r="K1292" s="116"/>
      <c r="L1292" s="52"/>
      <c r="M1292" s="44"/>
      <c r="N1292" s="44"/>
      <c r="O1292" s="44"/>
    </row>
    <row r="1293" spans="2:15" x14ac:dyDescent="0.2">
      <c r="B1293" s="5"/>
      <c r="C1293" s="5"/>
      <c r="D1293" s="5"/>
      <c r="E1293" s="116"/>
      <c r="F1293" s="52"/>
      <c r="G1293" s="116"/>
      <c r="H1293" s="116"/>
      <c r="I1293" s="116"/>
      <c r="J1293" s="116"/>
      <c r="K1293" s="116"/>
      <c r="L1293" s="52"/>
      <c r="M1293" s="44"/>
      <c r="N1293" s="44"/>
      <c r="O1293" s="44"/>
    </row>
    <row r="1294" spans="2:15" x14ac:dyDescent="0.2">
      <c r="B1294" s="5"/>
      <c r="C1294" s="5"/>
      <c r="D1294" s="5"/>
      <c r="E1294" s="116"/>
      <c r="F1294" s="5"/>
      <c r="G1294" s="116"/>
      <c r="H1294" s="116"/>
      <c r="I1294" s="116"/>
      <c r="J1294" s="116"/>
      <c r="K1294" s="116"/>
      <c r="L1294" s="5"/>
      <c r="M1294" s="5"/>
      <c r="N1294" s="5"/>
      <c r="O1294" s="5"/>
    </row>
  </sheetData>
  <autoFilter ref="A13:O78"/>
  <mergeCells count="10">
    <mergeCell ref="B8:C8"/>
    <mergeCell ref="A6:N6"/>
    <mergeCell ref="D12:O12"/>
    <mergeCell ref="A87:N87"/>
    <mergeCell ref="A88:N88"/>
    <mergeCell ref="A90:N90"/>
    <mergeCell ref="A91:N91"/>
    <mergeCell ref="A92:L92"/>
    <mergeCell ref="A93:L93"/>
    <mergeCell ref="A95:H95"/>
  </mergeCells>
  <dataValidations count="2">
    <dataValidation type="list" allowBlank="1" showInputMessage="1" showErrorMessage="1" sqref="C9">
      <formula1>$Z$21:$Z$23</formula1>
    </dataValidation>
    <dataValidation type="list" allowBlank="1" showInputMessage="1" showErrorMessage="1" sqref="C10">
      <formula1>$W$18:$W$23</formula1>
    </dataValidation>
  </dataValidations>
  <pageMargins left="0.70866141732283472" right="0.70866141732283472" top="0.74803149606299213" bottom="0.74803149606299213" header="0.31496062992125984" footer="0.31496062992125984"/>
  <pageSetup paperSize="9" scale="6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367"/>
  <sheetViews>
    <sheetView zoomScaleNormal="100" workbookViewId="0">
      <pane xSplit="3" ySplit="12" topLeftCell="D13" activePane="bottomRight" state="frozen"/>
      <selection pane="topRight" activeCell="D1" sqref="D1"/>
      <selection pane="bottomLeft" activeCell="A12" sqref="A12"/>
      <selection pane="bottomRight"/>
    </sheetView>
  </sheetViews>
  <sheetFormatPr defaultColWidth="9.140625" defaultRowHeight="14.25" x14ac:dyDescent="0.2"/>
  <cols>
    <col min="1" max="1" width="8.85546875" style="3" customWidth="1"/>
    <col min="2" max="2" width="43" style="3" customWidth="1"/>
    <col min="3" max="3" width="31" style="3" bestFit="1" customWidth="1"/>
    <col min="4" max="4" width="15.140625" style="3" customWidth="1"/>
    <col min="5" max="5" width="12.140625" style="108" customWidth="1"/>
    <col min="6" max="6" width="11.5703125" style="3" customWidth="1"/>
    <col min="7" max="10" width="12.42578125" style="108" customWidth="1"/>
    <col min="11" max="11" width="12.28515625" style="108" customWidth="1"/>
    <col min="12" max="12" width="13.28515625" style="3" customWidth="1"/>
    <col min="13" max="13" width="12" style="3" customWidth="1"/>
    <col min="14" max="16" width="11.140625" style="3" customWidth="1"/>
    <col min="17" max="20" width="9.140625" style="5"/>
    <col min="21" max="21" width="12" style="5" hidden="1" customWidth="1"/>
    <col min="22" max="22" width="7.42578125" style="5" hidden="1" customWidth="1"/>
    <col min="23" max="23" width="19.7109375" style="5" hidden="1" customWidth="1"/>
    <col min="24" max="24" width="17.28515625" style="5" hidden="1" customWidth="1"/>
    <col min="25" max="25" width="13.7109375" style="5" hidden="1" customWidth="1"/>
    <col min="26" max="26" width="9.140625" style="5" hidden="1" customWidth="1"/>
    <col min="27" max="27" width="9.42578125" style="5" hidden="1" customWidth="1"/>
    <col min="28" max="28" width="9.140625" style="5" hidden="1" customWidth="1"/>
    <col min="29" max="29" width="9.42578125" style="5" hidden="1" customWidth="1"/>
    <col min="30" max="37" width="9.140625" style="5" hidden="1" customWidth="1"/>
    <col min="38" max="78" width="9.140625" style="5"/>
    <col min="79" max="16384" width="9.140625" style="3"/>
  </cols>
  <sheetData>
    <row r="1" spans="1:78" ht="14.25" customHeight="1" x14ac:dyDescent="0.2">
      <c r="A1" s="2" t="s">
        <v>744</v>
      </c>
      <c r="C1" s="4"/>
      <c r="D1" s="4"/>
      <c r="E1" s="107"/>
      <c r="F1" s="4"/>
      <c r="G1" s="107"/>
      <c r="H1" s="107"/>
      <c r="I1" s="107"/>
      <c r="J1" s="107"/>
      <c r="K1" s="107"/>
      <c r="L1" s="4"/>
      <c r="M1" s="4"/>
      <c r="N1" s="4"/>
      <c r="O1" s="4"/>
    </row>
    <row r="2" spans="1:78" ht="14.25" customHeight="1" x14ac:dyDescent="0.2">
      <c r="A2" s="6" t="s">
        <v>53</v>
      </c>
      <c r="C2" s="4"/>
      <c r="D2" s="4"/>
      <c r="E2" s="107"/>
      <c r="F2" s="4"/>
      <c r="G2" s="107"/>
      <c r="H2" s="107"/>
      <c r="I2" s="107"/>
      <c r="J2" s="107"/>
      <c r="K2" s="107"/>
      <c r="L2" s="4"/>
      <c r="M2" s="4"/>
      <c r="N2" s="4"/>
      <c r="O2" s="4"/>
    </row>
    <row r="3" spans="1:78" x14ac:dyDescent="0.2">
      <c r="A3" s="7" t="s">
        <v>807</v>
      </c>
      <c r="C3" s="4"/>
      <c r="D3" s="4"/>
      <c r="E3" s="107"/>
      <c r="F3" s="4"/>
      <c r="G3" s="107"/>
      <c r="H3" s="107"/>
      <c r="I3" s="107"/>
      <c r="J3" s="107"/>
      <c r="K3" s="107"/>
      <c r="L3" s="4"/>
      <c r="M3" s="4"/>
      <c r="N3" s="4"/>
      <c r="O3" s="4"/>
    </row>
    <row r="4" spans="1:78" x14ac:dyDescent="0.2">
      <c r="A4" s="7" t="s">
        <v>734</v>
      </c>
      <c r="C4" s="4"/>
      <c r="D4" s="4"/>
      <c r="E4" s="107" t="s">
        <v>54</v>
      </c>
      <c r="F4" s="4"/>
      <c r="G4" s="107"/>
      <c r="H4" s="107" t="s">
        <v>54</v>
      </c>
      <c r="I4" s="107"/>
      <c r="J4" s="107"/>
      <c r="K4" s="107"/>
      <c r="L4" s="4"/>
      <c r="M4" s="4"/>
      <c r="N4" s="4"/>
      <c r="O4" s="4"/>
    </row>
    <row r="5" spans="1:78" ht="9.75" customHeight="1" x14ac:dyDescent="0.2"/>
    <row r="6" spans="1:78" ht="26.25" customHeight="1" x14ac:dyDescent="0.2">
      <c r="A6" s="198" t="s">
        <v>55</v>
      </c>
      <c r="B6" s="198"/>
      <c r="C6" s="198"/>
      <c r="D6" s="198"/>
      <c r="E6" s="198"/>
      <c r="F6" s="198"/>
      <c r="G6" s="198"/>
      <c r="H6" s="198"/>
      <c r="I6" s="198"/>
      <c r="J6" s="198"/>
      <c r="K6" s="198"/>
      <c r="L6" s="198"/>
      <c r="M6" s="198"/>
      <c r="N6" s="198"/>
      <c r="Z6" s="3"/>
    </row>
    <row r="7" spans="1:78" ht="26.25" customHeight="1" thickBot="1" x14ac:dyDescent="0.25">
      <c r="A7" s="8"/>
      <c r="B7" s="8"/>
      <c r="C7" s="8"/>
      <c r="D7" s="8"/>
      <c r="E7" s="131"/>
      <c r="F7" s="8"/>
      <c r="G7" s="131"/>
      <c r="H7" s="131"/>
      <c r="I7" s="131"/>
      <c r="J7" s="131"/>
      <c r="K7" s="131"/>
      <c r="L7" s="8"/>
      <c r="M7" s="8"/>
      <c r="N7" s="8"/>
      <c r="Z7" s="3"/>
    </row>
    <row r="8" spans="1:78" ht="22.5" customHeight="1" thickBot="1" x14ac:dyDescent="0.25">
      <c r="A8" s="196" t="s">
        <v>728</v>
      </c>
      <c r="B8" s="197"/>
      <c r="D8" s="4"/>
      <c r="E8" s="107" t="s">
        <v>54</v>
      </c>
      <c r="F8" s="4"/>
      <c r="G8" s="107"/>
      <c r="H8" s="107"/>
      <c r="I8" s="107"/>
      <c r="J8" s="107"/>
      <c r="K8" s="107"/>
      <c r="L8" s="4"/>
      <c r="M8" s="4"/>
      <c r="N8" s="4"/>
      <c r="O8" s="4"/>
      <c r="P8" s="5"/>
    </row>
    <row r="9" spans="1:78" ht="15" customHeight="1" thickBot="1" x14ac:dyDescent="0.25">
      <c r="A9" s="57" t="s">
        <v>57</v>
      </c>
      <c r="B9" s="56" t="s">
        <v>58</v>
      </c>
      <c r="C9" s="3" t="s">
        <v>54</v>
      </c>
      <c r="D9" s="4"/>
      <c r="E9" s="107"/>
      <c r="F9" s="11" t="s">
        <v>54</v>
      </c>
      <c r="G9" s="114"/>
      <c r="H9" s="114"/>
      <c r="I9" s="107"/>
      <c r="J9" s="107"/>
      <c r="K9" s="107"/>
      <c r="L9" s="4"/>
      <c r="M9" s="4"/>
      <c r="N9" s="4"/>
      <c r="O9" s="4"/>
      <c r="P9" s="12">
        <v>14</v>
      </c>
    </row>
    <row r="10" spans="1:78" x14ac:dyDescent="0.2">
      <c r="A10" s="15"/>
      <c r="B10" s="16"/>
      <c r="C10" s="16"/>
      <c r="D10" s="16"/>
      <c r="E10" s="109"/>
      <c r="F10" s="17"/>
      <c r="G10" s="109"/>
      <c r="H10" s="109"/>
      <c r="I10" s="109"/>
      <c r="J10" s="109"/>
      <c r="K10" s="109"/>
      <c r="L10" s="17"/>
      <c r="M10" s="17"/>
      <c r="N10" s="17"/>
      <c r="O10" s="17"/>
      <c r="P10" s="12"/>
    </row>
    <row r="11" spans="1:78" x14ac:dyDescent="0.2">
      <c r="A11" s="169"/>
      <c r="B11" s="80"/>
      <c r="C11" s="187"/>
      <c r="D11" s="199" t="str">
        <f>B9</f>
        <v>One year after graduation (2008/09 cohort)</v>
      </c>
      <c r="E11" s="200"/>
      <c r="F11" s="200"/>
      <c r="G11" s="200"/>
      <c r="H11" s="200"/>
      <c r="I11" s="200"/>
      <c r="J11" s="200"/>
      <c r="K11" s="200"/>
      <c r="L11" s="200"/>
      <c r="M11" s="200"/>
      <c r="N11" s="200"/>
      <c r="O11" s="201"/>
      <c r="P11" s="5"/>
      <c r="BZ11" s="3"/>
    </row>
    <row r="12" spans="1:78" s="15" customFormat="1" ht="61.5" x14ac:dyDescent="0.2">
      <c r="A12" s="170" t="s">
        <v>61</v>
      </c>
      <c r="B12" s="69" t="s">
        <v>62</v>
      </c>
      <c r="C12" s="81" t="s">
        <v>745</v>
      </c>
      <c r="D12" s="70" t="s">
        <v>746</v>
      </c>
      <c r="E12" s="68" t="s">
        <v>747</v>
      </c>
      <c r="F12" s="69" t="s">
        <v>776</v>
      </c>
      <c r="G12" s="68" t="s">
        <v>748</v>
      </c>
      <c r="H12" s="68" t="s">
        <v>749</v>
      </c>
      <c r="I12" s="68" t="s">
        <v>750</v>
      </c>
      <c r="J12" s="54" t="s">
        <v>131</v>
      </c>
      <c r="K12" s="68" t="s">
        <v>132</v>
      </c>
      <c r="L12" s="55" t="s">
        <v>751</v>
      </c>
      <c r="M12" s="68" t="s">
        <v>792</v>
      </c>
      <c r="N12" s="68" t="s">
        <v>793</v>
      </c>
      <c r="O12" s="67" t="s">
        <v>794</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row>
    <row r="13" spans="1:78" x14ac:dyDescent="0.2">
      <c r="A13" s="160" t="s">
        <v>54</v>
      </c>
      <c r="B13" s="23"/>
      <c r="C13" s="189"/>
      <c r="D13" s="165"/>
      <c r="E13" s="111"/>
      <c r="F13" s="25" t="str">
        <f ca="1">IFERROR(MROUND(VLOOKUP($A13&amp;VLOOKUP($C13,$U$16:$V$21,2,FALSE),INDIRECT(VLOOKUP($C13,$U$16:$X$21,4,FALSE)),AF$18,FALSE),5),"")</f>
        <v/>
      </c>
      <c r="G13" s="111"/>
      <c r="H13" s="111"/>
      <c r="I13" s="111"/>
      <c r="J13" s="111"/>
      <c r="K13" s="111"/>
      <c r="L13" s="27"/>
      <c r="M13" s="28"/>
      <c r="N13" s="28"/>
      <c r="O13" s="29"/>
      <c r="P13" s="5"/>
      <c r="BZ13" s="3"/>
    </row>
    <row r="14" spans="1:78" x14ac:dyDescent="0.2">
      <c r="A14" s="173">
        <v>1</v>
      </c>
      <c r="B14" s="77" t="s">
        <v>63</v>
      </c>
      <c r="C14" s="190" t="s">
        <v>39</v>
      </c>
      <c r="D14" s="106">
        <f t="shared" ref="D14:D45" ca="1" si="0">IFERROR(VLOOKUP($A14&amp;VLOOKUP($C14,$U$16:$V$21,2,FALSE),INDIRECT(VLOOKUP($C14,$U$16:$X$21,4,FALSE)),AD$18,FALSE),"")</f>
        <v>6675</v>
      </c>
      <c r="E14" s="162">
        <f t="shared" ref="E14:E45" ca="1" si="1">IFERROR(VLOOKUP($A14&amp;VLOOKUP($C14,$U$16:$V$21,2,FALSE),INDIRECT(VLOOKUP($C14,$U$16:$X$21,4,FALSE)),AE$18,FALSE),"")</f>
        <v>2.7</v>
      </c>
      <c r="F14" s="121">
        <f t="shared" ref="F14:F45" ca="1" si="2">IFERROR(VLOOKUP($A14&amp;VLOOKUP($C14,$U$16:$V$21,2,FALSE),INDIRECT(VLOOKUP($C14,$U$16:$X$21,4,FALSE)),AF$18,FALSE),"")</f>
        <v>6495</v>
      </c>
      <c r="G14" s="162">
        <f t="shared" ref="G14:G45" ca="1" si="3">IFERROR(VLOOKUP($A14&amp;VLOOKUP($C14,$U$16:$V$21,2,FALSE),INDIRECT(VLOOKUP($C14,$U$16:$X$21,4,FALSE)),AG$18,FALSE),"")</f>
        <v>6</v>
      </c>
      <c r="H14" s="162">
        <f t="shared" ref="H14:H45" ca="1" si="4">IFERROR(VLOOKUP($A14&amp;VLOOKUP($C14,$U$16:$V$21,2,FALSE),INDIRECT(VLOOKUP($C14,$U$16:$X$21,4,FALSE)),AH$18,FALSE),"")</f>
        <v>8.2000000000000011</v>
      </c>
      <c r="I14" s="162">
        <f t="shared" ref="I14:I45" ca="1" si="5">IFERROR(VLOOKUP($A14&amp;VLOOKUP($C14,$U$16:$V$21,2,FALSE),INDIRECT(VLOOKUP($C14,$U$16:$X$21,4,FALSE)),AI$18,FALSE),"")</f>
        <v>68.400000000000006</v>
      </c>
      <c r="J14" s="162">
        <f t="shared" ref="J14:J45" ca="1" si="6">IFERROR(VLOOKUP($A14&amp;VLOOKUP($C14,$U$16:$V$21,2,FALSE),INDIRECT(VLOOKUP($C14,$U$16:$X$21,4,FALSE)),AJ$18,FALSE),"")</f>
        <v>77.400000000000006</v>
      </c>
      <c r="K14" s="162">
        <f t="shared" ref="K14:K45" ca="1" si="7">IFERROR(VLOOKUP($A14&amp;VLOOKUP($C14,$U$16:$V$21,2,FALSE),INDIRECT(VLOOKUP($C14,$U$16:$X$21,4,FALSE)),AK$18,FALSE),"")</f>
        <v>85.8</v>
      </c>
      <c r="L14" s="106">
        <f t="shared" ref="L14:O21" ca="1" si="8">IFERROR(VLOOKUP($A14&amp;VLOOKUP($C14,$U$16:$V$21,2,FALSE),INDIRECT(VLOOKUP($C14,$U$16:$W$21,3,FALSE)),Z$18,FALSE),"")</f>
        <v>4425</v>
      </c>
      <c r="M14" s="121">
        <f t="shared" ca="1" si="8"/>
        <v>32500</v>
      </c>
      <c r="N14" s="121">
        <f t="shared" ca="1" si="8"/>
        <v>35500</v>
      </c>
      <c r="O14" s="163">
        <f t="shared" ca="1" si="8"/>
        <v>37500</v>
      </c>
      <c r="P14" s="5"/>
      <c r="V14" s="38"/>
      <c r="Y14" s="38"/>
      <c r="Z14" s="38"/>
      <c r="AA14" s="38"/>
      <c r="AB14" s="38"/>
      <c r="AC14" s="38"/>
      <c r="AD14" s="38"/>
      <c r="BZ14" s="3"/>
    </row>
    <row r="15" spans="1:78" x14ac:dyDescent="0.2">
      <c r="A15" s="161">
        <v>1</v>
      </c>
      <c r="B15" s="152" t="s">
        <v>63</v>
      </c>
      <c r="C15" s="183" t="s">
        <v>772</v>
      </c>
      <c r="D15" s="167">
        <f t="shared" ca="1" si="0"/>
        <v>2740</v>
      </c>
      <c r="E15" s="132">
        <f t="shared" ca="1" si="1"/>
        <v>0</v>
      </c>
      <c r="F15" s="121">
        <f t="shared" ca="1" si="2"/>
        <v>2740</v>
      </c>
      <c r="G15" s="132">
        <f t="shared" ca="1" si="3"/>
        <v>5.5</v>
      </c>
      <c r="H15" s="132">
        <f t="shared" ca="1" si="4"/>
        <v>6.4</v>
      </c>
      <c r="I15" s="132">
        <f t="shared" ca="1" si="5"/>
        <v>62.8</v>
      </c>
      <c r="J15" s="132">
        <f t="shared" ca="1" si="6"/>
        <v>74.2</v>
      </c>
      <c r="K15" s="132">
        <f t="shared" ca="1" si="7"/>
        <v>88.1</v>
      </c>
      <c r="L15" s="106">
        <f t="shared" ca="1" si="8"/>
        <v>1715</v>
      </c>
      <c r="M15" s="34">
        <f t="shared" ca="1" si="8"/>
        <v>32500</v>
      </c>
      <c r="N15" s="34">
        <f t="shared" ca="1" si="8"/>
        <v>36000</v>
      </c>
      <c r="O15" s="35">
        <f t="shared" ca="1" si="8"/>
        <v>37500</v>
      </c>
      <c r="P15" s="31"/>
      <c r="Q15" s="32"/>
      <c r="V15" s="38"/>
      <c r="W15" s="38"/>
      <c r="X15" s="38"/>
      <c r="Y15" s="38"/>
      <c r="Z15" s="38"/>
      <c r="AA15" s="38"/>
      <c r="AB15" s="38"/>
      <c r="AC15" s="38"/>
      <c r="AD15" s="38"/>
      <c r="BZ15" s="3"/>
    </row>
    <row r="16" spans="1:78" x14ac:dyDescent="0.2">
      <c r="A16" s="161">
        <v>1</v>
      </c>
      <c r="B16" s="152" t="s">
        <v>63</v>
      </c>
      <c r="C16" s="183" t="s">
        <v>773</v>
      </c>
      <c r="D16" s="167">
        <f t="shared" ca="1" si="0"/>
        <v>1705</v>
      </c>
      <c r="E16" s="132">
        <f t="shared" ca="1" si="1"/>
        <v>0</v>
      </c>
      <c r="F16" s="121">
        <f t="shared" ca="1" si="2"/>
        <v>1705</v>
      </c>
      <c r="G16" s="132">
        <f t="shared" ca="1" si="3"/>
        <v>5.9</v>
      </c>
      <c r="H16" s="132">
        <f t="shared" ca="1" si="4"/>
        <v>12</v>
      </c>
      <c r="I16" s="132">
        <f t="shared" ca="1" si="5"/>
        <v>71.3</v>
      </c>
      <c r="J16" s="132">
        <f t="shared" ca="1" si="6"/>
        <v>77.900000000000006</v>
      </c>
      <c r="K16" s="132">
        <f t="shared" ca="1" si="7"/>
        <v>82.100000000000009</v>
      </c>
      <c r="L16" s="106">
        <f t="shared" ca="1" si="8"/>
        <v>1205</v>
      </c>
      <c r="M16" s="34">
        <f t="shared" ca="1" si="8"/>
        <v>32500</v>
      </c>
      <c r="N16" s="34">
        <f t="shared" ca="1" si="8"/>
        <v>35500</v>
      </c>
      <c r="O16" s="35">
        <f t="shared" ca="1" si="8"/>
        <v>37500</v>
      </c>
      <c r="P16" s="31"/>
      <c r="Q16" s="32"/>
      <c r="U16" s="38" t="s">
        <v>772</v>
      </c>
      <c r="V16" s="38">
        <v>1</v>
      </c>
      <c r="W16" s="38" t="s">
        <v>91</v>
      </c>
      <c r="X16" s="38" t="s">
        <v>90</v>
      </c>
      <c r="Y16" s="38"/>
      <c r="Z16" s="38"/>
      <c r="AA16" s="38"/>
      <c r="AB16" s="38"/>
      <c r="AC16" s="38"/>
      <c r="AD16" s="38"/>
      <c r="BZ16" s="3"/>
    </row>
    <row r="17" spans="1:78" x14ac:dyDescent="0.2">
      <c r="A17" s="161">
        <v>1</v>
      </c>
      <c r="B17" s="152" t="s">
        <v>63</v>
      </c>
      <c r="C17" s="183" t="s">
        <v>774</v>
      </c>
      <c r="D17" s="167">
        <f t="shared" ca="1" si="0"/>
        <v>80</v>
      </c>
      <c r="E17" s="132">
        <f t="shared" ca="1" si="1"/>
        <v>0</v>
      </c>
      <c r="F17" s="121">
        <f t="shared" ca="1" si="2"/>
        <v>80</v>
      </c>
      <c r="G17" s="132" t="str">
        <f t="shared" ca="1" si="3"/>
        <v>x</v>
      </c>
      <c r="H17" s="132" t="str">
        <f t="shared" ca="1" si="4"/>
        <v>x</v>
      </c>
      <c r="I17" s="132">
        <f t="shared" ca="1" si="5"/>
        <v>76.2</v>
      </c>
      <c r="J17" s="132">
        <f t="shared" ca="1" si="6"/>
        <v>82.5</v>
      </c>
      <c r="K17" s="132">
        <f t="shared" ca="1" si="7"/>
        <v>83.8</v>
      </c>
      <c r="L17" s="106">
        <f t="shared" ca="1" si="8"/>
        <v>60</v>
      </c>
      <c r="M17" s="34">
        <f t="shared" ca="1" si="8"/>
        <v>32000</v>
      </c>
      <c r="N17" s="34">
        <f t="shared" ca="1" si="8"/>
        <v>35500</v>
      </c>
      <c r="O17" s="35">
        <f t="shared" ca="1" si="8"/>
        <v>37000</v>
      </c>
      <c r="P17" s="31"/>
      <c r="Q17" s="32"/>
      <c r="U17" s="38" t="s">
        <v>773</v>
      </c>
      <c r="V17" s="38">
        <v>2</v>
      </c>
      <c r="W17" s="38" t="s">
        <v>91</v>
      </c>
      <c r="X17" s="38" t="s">
        <v>90</v>
      </c>
      <c r="Y17" s="38"/>
      <c r="Z17" s="38"/>
      <c r="AA17" s="38"/>
      <c r="AB17" s="38"/>
      <c r="AC17" s="38"/>
      <c r="AD17" s="38"/>
      <c r="BZ17" s="3"/>
    </row>
    <row r="18" spans="1:78" x14ac:dyDescent="0.2">
      <c r="A18" s="161">
        <v>1</v>
      </c>
      <c r="B18" s="152" t="s">
        <v>63</v>
      </c>
      <c r="C18" s="183" t="s">
        <v>60</v>
      </c>
      <c r="D18" s="167">
        <f t="shared" ca="1" si="0"/>
        <v>45</v>
      </c>
      <c r="E18" s="132">
        <f t="shared" ca="1" si="1"/>
        <v>0</v>
      </c>
      <c r="F18" s="121">
        <f t="shared" ca="1" si="2"/>
        <v>45</v>
      </c>
      <c r="G18" s="132" t="str">
        <f t="shared" ca="1" si="3"/>
        <v>x</v>
      </c>
      <c r="H18" s="132" t="str">
        <f t="shared" ca="1" si="4"/>
        <v>x</v>
      </c>
      <c r="I18" s="132">
        <f t="shared" ca="1" si="5"/>
        <v>69.800000000000011</v>
      </c>
      <c r="J18" s="132">
        <f t="shared" ca="1" si="6"/>
        <v>74.400000000000006</v>
      </c>
      <c r="K18" s="132">
        <f t="shared" ca="1" si="7"/>
        <v>79.100000000000009</v>
      </c>
      <c r="L18" s="106">
        <f t="shared" ca="1" si="8"/>
        <v>30</v>
      </c>
      <c r="M18" s="34">
        <f t="shared" ca="1" si="8"/>
        <v>28500</v>
      </c>
      <c r="N18" s="34">
        <f t="shared" ca="1" si="8"/>
        <v>35000</v>
      </c>
      <c r="O18" s="35">
        <f t="shared" ca="1" si="8"/>
        <v>38000</v>
      </c>
      <c r="P18" s="31"/>
      <c r="Q18" s="32"/>
      <c r="U18" s="38" t="s">
        <v>774</v>
      </c>
      <c r="V18" s="38">
        <v>3</v>
      </c>
      <c r="W18" s="38" t="s">
        <v>91</v>
      </c>
      <c r="X18" s="38" t="s">
        <v>90</v>
      </c>
      <c r="Y18" s="38"/>
      <c r="Z18" s="5">
        <f>VLOOKUP($B9,$Y$19:$AC$21,2,FALSE)</f>
        <v>5</v>
      </c>
      <c r="AA18" s="5">
        <f>VLOOKUP($B9,$Y$19:$AC$21,3,FALSE)</f>
        <v>2</v>
      </c>
      <c r="AB18" s="5">
        <f>VLOOKUP($B9,$Y$19:$AC$21,4,FALSE)</f>
        <v>3</v>
      </c>
      <c r="AC18" s="5">
        <f>VLOOKUP($B9,$Y$19:$AC$21,5,FALSE)</f>
        <v>4</v>
      </c>
      <c r="AD18" s="5">
        <f>VLOOKUP($B$9,$Y$19:$AK$21,6,FALSE)</f>
        <v>2</v>
      </c>
      <c r="AE18" s="5">
        <f>VLOOKUP($B$9,$Y$19:$AK$21,7,FALSE)</f>
        <v>3</v>
      </c>
      <c r="AF18" s="5">
        <f>VLOOKUP($B$9,$Y$19:$AK$21,8,FALSE)</f>
        <v>4</v>
      </c>
      <c r="AG18" s="5">
        <f>VLOOKUP($B$9,$Y$19:$AK$21,9,FALSE)</f>
        <v>5</v>
      </c>
      <c r="AH18" s="5">
        <f>VLOOKUP($B$9,$Y$19:$AK$21,10,FALSE)</f>
        <v>6</v>
      </c>
      <c r="AI18" s="5">
        <f>VLOOKUP($B$9,$Y$19:$AK$21,11,FALSE)</f>
        <v>7</v>
      </c>
      <c r="AJ18" s="5">
        <f>VLOOKUP($B$9,$Y$19:$AK$21,12,FALSE)</f>
        <v>8</v>
      </c>
      <c r="AK18" s="5">
        <f>VLOOKUP($B$9,$Y$19:$AK$21,13,FALSE)</f>
        <v>9</v>
      </c>
      <c r="BZ18" s="3"/>
    </row>
    <row r="19" spans="1:78" x14ac:dyDescent="0.2">
      <c r="A19" s="161">
        <v>1</v>
      </c>
      <c r="B19" s="152" t="s">
        <v>63</v>
      </c>
      <c r="C19" s="183" t="s">
        <v>71</v>
      </c>
      <c r="D19" s="167">
        <f t="shared" ca="1" si="0"/>
        <v>2105</v>
      </c>
      <c r="E19" s="132">
        <f t="shared" ca="1" si="1"/>
        <v>8.5</v>
      </c>
      <c r="F19" s="121">
        <f t="shared" ca="1" si="2"/>
        <v>1930</v>
      </c>
      <c r="G19" s="132">
        <f t="shared" ca="1" si="3"/>
        <v>6.6000000000000005</v>
      </c>
      <c r="H19" s="132">
        <f t="shared" ca="1" si="4"/>
        <v>7.3</v>
      </c>
      <c r="I19" s="132">
        <f t="shared" ca="1" si="5"/>
        <v>73.5</v>
      </c>
      <c r="J19" s="132">
        <f t="shared" ca="1" si="6"/>
        <v>81.300000000000011</v>
      </c>
      <c r="K19" s="132">
        <f t="shared" ca="1" si="7"/>
        <v>86.1</v>
      </c>
      <c r="L19" s="106">
        <f t="shared" ca="1" si="8"/>
        <v>1410</v>
      </c>
      <c r="M19" s="34">
        <f t="shared" ca="1" si="8"/>
        <v>32500</v>
      </c>
      <c r="N19" s="34">
        <f t="shared" ca="1" si="8"/>
        <v>35500</v>
      </c>
      <c r="O19" s="35">
        <f t="shared" ca="1" si="8"/>
        <v>37500</v>
      </c>
      <c r="P19" s="31"/>
      <c r="Q19" s="32"/>
      <c r="U19" s="38" t="s">
        <v>60</v>
      </c>
      <c r="V19" s="38">
        <v>4</v>
      </c>
      <c r="W19" s="38" t="s">
        <v>91</v>
      </c>
      <c r="X19" s="38" t="s">
        <v>90</v>
      </c>
      <c r="Y19" s="38" t="s">
        <v>58</v>
      </c>
      <c r="Z19" s="5">
        <v>5</v>
      </c>
      <c r="AA19" s="5">
        <v>2</v>
      </c>
      <c r="AB19" s="5">
        <v>3</v>
      </c>
      <c r="AC19" s="5">
        <v>4</v>
      </c>
      <c r="AD19" s="5">
        <v>2</v>
      </c>
      <c r="AE19" s="5">
        <v>3</v>
      </c>
      <c r="AF19" s="5">
        <v>4</v>
      </c>
      <c r="AG19" s="5">
        <v>5</v>
      </c>
      <c r="AH19" s="5">
        <v>6</v>
      </c>
      <c r="AI19" s="5">
        <v>7</v>
      </c>
      <c r="AJ19" s="5">
        <v>8</v>
      </c>
      <c r="AK19" s="5">
        <v>9</v>
      </c>
      <c r="BZ19" s="3"/>
    </row>
    <row r="20" spans="1:78" x14ac:dyDescent="0.2">
      <c r="A20" s="161" t="s">
        <v>54</v>
      </c>
      <c r="B20" s="152"/>
      <c r="C20" s="183"/>
      <c r="D20" s="167" t="str">
        <f t="shared" ca="1" si="0"/>
        <v/>
      </c>
      <c r="E20" s="132" t="str">
        <f t="shared" ca="1" si="1"/>
        <v/>
      </c>
      <c r="F20" s="121" t="str">
        <f t="shared" ca="1" si="2"/>
        <v/>
      </c>
      <c r="G20" s="132" t="str">
        <f t="shared" ca="1" si="3"/>
        <v/>
      </c>
      <c r="H20" s="132" t="str">
        <f t="shared" ca="1" si="4"/>
        <v/>
      </c>
      <c r="I20" s="132" t="str">
        <f t="shared" ca="1" si="5"/>
        <v/>
      </c>
      <c r="J20" s="132" t="str">
        <f t="shared" ca="1" si="6"/>
        <v/>
      </c>
      <c r="K20" s="132" t="str">
        <f t="shared" ca="1" si="7"/>
        <v/>
      </c>
      <c r="L20" s="106" t="str">
        <f t="shared" ca="1" si="8"/>
        <v/>
      </c>
      <c r="M20" s="34" t="str">
        <f t="shared" ca="1" si="8"/>
        <v/>
      </c>
      <c r="N20" s="34" t="str">
        <f t="shared" ca="1" si="8"/>
        <v/>
      </c>
      <c r="O20" s="35" t="str">
        <f t="shared" ca="1" si="8"/>
        <v/>
      </c>
      <c r="P20" s="31"/>
      <c r="Q20" s="32"/>
      <c r="U20" s="38" t="s">
        <v>71</v>
      </c>
      <c r="V20" s="38">
        <v>5</v>
      </c>
      <c r="W20" s="38" t="s">
        <v>91</v>
      </c>
      <c r="X20" s="38" t="s">
        <v>90</v>
      </c>
      <c r="Y20" s="38" t="s">
        <v>72</v>
      </c>
      <c r="Z20" s="5">
        <v>9</v>
      </c>
      <c r="AA20" s="5">
        <v>6</v>
      </c>
      <c r="AB20" s="5">
        <v>7</v>
      </c>
      <c r="AC20" s="5">
        <v>8</v>
      </c>
      <c r="AD20" s="5">
        <v>2</v>
      </c>
      <c r="AE20" s="5">
        <v>10</v>
      </c>
      <c r="AF20" s="5">
        <v>11</v>
      </c>
      <c r="AG20" s="5">
        <v>12</v>
      </c>
      <c r="AH20" s="5">
        <v>13</v>
      </c>
      <c r="AI20" s="5">
        <v>14</v>
      </c>
      <c r="AJ20" s="5">
        <v>15</v>
      </c>
      <c r="AK20" s="5">
        <v>16</v>
      </c>
      <c r="BZ20" s="3"/>
    </row>
    <row r="21" spans="1:78" x14ac:dyDescent="0.2">
      <c r="A21" s="173">
        <v>2</v>
      </c>
      <c r="B21" s="77" t="s">
        <v>64</v>
      </c>
      <c r="C21" s="190" t="s">
        <v>39</v>
      </c>
      <c r="D21" s="106">
        <f t="shared" ca="1" si="0"/>
        <v>21890</v>
      </c>
      <c r="E21" s="162">
        <f t="shared" ca="1" si="1"/>
        <v>4.3000000000000007</v>
      </c>
      <c r="F21" s="121">
        <f t="shared" ca="1" si="2"/>
        <v>20950</v>
      </c>
      <c r="G21" s="162">
        <f t="shared" ca="1" si="3"/>
        <v>8.7999999999999989</v>
      </c>
      <c r="H21" s="162">
        <f t="shared" ca="1" si="4"/>
        <v>7.1000000000000005</v>
      </c>
      <c r="I21" s="162">
        <f t="shared" ca="1" si="5"/>
        <v>54.300000000000004</v>
      </c>
      <c r="J21" s="162">
        <f t="shared" ca="1" si="6"/>
        <v>74.2</v>
      </c>
      <c r="K21" s="162">
        <f t="shared" ca="1" si="7"/>
        <v>84.1</v>
      </c>
      <c r="L21" s="106">
        <f t="shared" ca="1" si="8"/>
        <v>11000</v>
      </c>
      <c r="M21" s="121">
        <f t="shared" ca="1" si="8"/>
        <v>18000</v>
      </c>
      <c r="N21" s="121">
        <f t="shared" ca="1" si="8"/>
        <v>23000</v>
      </c>
      <c r="O21" s="163">
        <f t="shared" ca="1" si="8"/>
        <v>28000</v>
      </c>
      <c r="P21" s="31"/>
      <c r="Q21" s="32"/>
      <c r="U21" s="38" t="s">
        <v>39</v>
      </c>
      <c r="V21" s="38" t="s">
        <v>39</v>
      </c>
      <c r="W21" s="38" t="s">
        <v>89</v>
      </c>
      <c r="X21" s="38" t="s">
        <v>88</v>
      </c>
      <c r="Y21" s="38" t="s">
        <v>74</v>
      </c>
      <c r="Z21" s="5">
        <v>13</v>
      </c>
      <c r="AA21" s="5">
        <v>10</v>
      </c>
      <c r="AB21" s="5">
        <v>11</v>
      </c>
      <c r="AC21" s="5">
        <v>12</v>
      </c>
      <c r="AD21" s="5">
        <v>2</v>
      </c>
      <c r="AE21" s="5">
        <v>17</v>
      </c>
      <c r="AF21" s="5">
        <v>18</v>
      </c>
      <c r="AG21" s="5">
        <v>19</v>
      </c>
      <c r="AH21" s="5">
        <v>20</v>
      </c>
      <c r="AI21" s="5">
        <v>21</v>
      </c>
      <c r="AJ21" s="5">
        <v>22</v>
      </c>
      <c r="AK21" s="5">
        <v>23</v>
      </c>
      <c r="BZ21" s="3"/>
    </row>
    <row r="22" spans="1:78" x14ac:dyDescent="0.2">
      <c r="A22" s="161">
        <v>2</v>
      </c>
      <c r="B22" s="152" t="s">
        <v>64</v>
      </c>
      <c r="C22" s="183" t="s">
        <v>772</v>
      </c>
      <c r="D22" s="167">
        <f t="shared" ca="1" si="0"/>
        <v>1110</v>
      </c>
      <c r="E22" s="132">
        <f t="shared" ca="1" si="1"/>
        <v>0</v>
      </c>
      <c r="F22" s="121">
        <f t="shared" ca="1" si="2"/>
        <v>1110</v>
      </c>
      <c r="G22" s="132">
        <f t="shared" ca="1" si="3"/>
        <v>3.6000000000000005</v>
      </c>
      <c r="H22" s="132">
        <f t="shared" ca="1" si="4"/>
        <v>4.7</v>
      </c>
      <c r="I22" s="132">
        <f t="shared" ca="1" si="5"/>
        <v>26.8</v>
      </c>
      <c r="J22" s="132">
        <f t="shared" ca="1" si="6"/>
        <v>55.800000000000004</v>
      </c>
      <c r="K22" s="132">
        <f t="shared" ca="1" si="7"/>
        <v>91.7</v>
      </c>
      <c r="L22" s="106">
        <f t="shared" ref="L22:L85" ca="1" si="9">IFERROR(VLOOKUP($A22&amp;VLOOKUP($C22,$U$16:$V$21,2,FALSE),INDIRECT(VLOOKUP($C22,$U$16:$W$21,3,FALSE)),Z$18,FALSE),"")</f>
        <v>285</v>
      </c>
      <c r="M22" s="34">
        <f t="shared" ref="M22:M85" ca="1" si="10">IFERROR(VLOOKUP($A22&amp;VLOOKUP($C22,$U$16:$V$21,2,FALSE),INDIRECT(VLOOKUP($C22,$U$16:$W$21,3,FALSE)),AA$18,FALSE),"")</f>
        <v>18500</v>
      </c>
      <c r="N22" s="34">
        <f t="shared" ref="N22:N85" ca="1" si="11">IFERROR(VLOOKUP($A22&amp;VLOOKUP($C22,$U$16:$V$21,2,FALSE),INDIRECT(VLOOKUP($C22,$U$16:$W$21,3,FALSE)),AB$18,FALSE),"")</f>
        <v>22000</v>
      </c>
      <c r="O22" s="35">
        <f t="shared" ref="O22:O85" ca="1" si="12">IFERROR(VLOOKUP($A22&amp;VLOOKUP($C22,$U$16:$V$21,2,FALSE),INDIRECT(VLOOKUP($C22,$U$16:$W$21,3,FALSE)),AC$18,FALSE),"")</f>
        <v>27000</v>
      </c>
      <c r="P22" s="31"/>
      <c r="Q22" s="32"/>
      <c r="Y22" s="38"/>
      <c r="BZ22" s="3"/>
    </row>
    <row r="23" spans="1:78" x14ac:dyDescent="0.2">
      <c r="A23" s="161">
        <v>2</v>
      </c>
      <c r="B23" s="152" t="s">
        <v>64</v>
      </c>
      <c r="C23" s="183" t="s">
        <v>773</v>
      </c>
      <c r="D23" s="167">
        <f t="shared" ca="1" si="0"/>
        <v>2760</v>
      </c>
      <c r="E23" s="132">
        <f t="shared" ca="1" si="1"/>
        <v>0</v>
      </c>
      <c r="F23" s="121">
        <f t="shared" ca="1" si="2"/>
        <v>2760</v>
      </c>
      <c r="G23" s="132">
        <f t="shared" ca="1" si="3"/>
        <v>7.3</v>
      </c>
      <c r="H23" s="132">
        <f t="shared" ca="1" si="4"/>
        <v>8.6000000000000014</v>
      </c>
      <c r="I23" s="132">
        <f t="shared" ca="1" si="5"/>
        <v>50.3</v>
      </c>
      <c r="J23" s="132">
        <f t="shared" ca="1" si="6"/>
        <v>70.2</v>
      </c>
      <c r="K23" s="132">
        <f t="shared" ca="1" si="7"/>
        <v>84.1</v>
      </c>
      <c r="L23" s="106">
        <f t="shared" ca="1" si="9"/>
        <v>1365</v>
      </c>
      <c r="M23" s="34">
        <f t="shared" ca="1" si="10"/>
        <v>17000</v>
      </c>
      <c r="N23" s="34">
        <f t="shared" ca="1" si="11"/>
        <v>21500</v>
      </c>
      <c r="O23" s="35">
        <f t="shared" ca="1" si="12"/>
        <v>25000</v>
      </c>
      <c r="P23" s="31"/>
      <c r="Q23" s="32"/>
      <c r="BZ23" s="3"/>
    </row>
    <row r="24" spans="1:78" x14ac:dyDescent="0.2">
      <c r="A24" s="161">
        <v>2</v>
      </c>
      <c r="B24" s="152" t="s">
        <v>64</v>
      </c>
      <c r="C24" s="183" t="s">
        <v>774</v>
      </c>
      <c r="D24" s="167">
        <f t="shared" ca="1" si="0"/>
        <v>2305</v>
      </c>
      <c r="E24" s="132">
        <f t="shared" ca="1" si="1"/>
        <v>0</v>
      </c>
      <c r="F24" s="121">
        <f t="shared" ca="1" si="2"/>
        <v>2305</v>
      </c>
      <c r="G24" s="132">
        <f t="shared" ca="1" si="3"/>
        <v>8.2000000000000011</v>
      </c>
      <c r="H24" s="132">
        <f t="shared" ca="1" si="4"/>
        <v>9</v>
      </c>
      <c r="I24" s="132">
        <f t="shared" ca="1" si="5"/>
        <v>54.6</v>
      </c>
      <c r="J24" s="132">
        <f t="shared" ca="1" si="6"/>
        <v>73.8</v>
      </c>
      <c r="K24" s="132">
        <f t="shared" ca="1" si="7"/>
        <v>82.800000000000011</v>
      </c>
      <c r="L24" s="106">
        <f t="shared" ca="1" si="9"/>
        <v>1235</v>
      </c>
      <c r="M24" s="34">
        <f t="shared" ca="1" si="10"/>
        <v>17000</v>
      </c>
      <c r="N24" s="34">
        <f t="shared" ca="1" si="11"/>
        <v>22000</v>
      </c>
      <c r="O24" s="35">
        <f t="shared" ca="1" si="12"/>
        <v>26000</v>
      </c>
      <c r="P24" s="31"/>
      <c r="Q24" s="32"/>
      <c r="BZ24" s="3"/>
    </row>
    <row r="25" spans="1:78" x14ac:dyDescent="0.2">
      <c r="A25" s="161">
        <v>2</v>
      </c>
      <c r="B25" s="152" t="s">
        <v>64</v>
      </c>
      <c r="C25" s="183" t="s">
        <v>60</v>
      </c>
      <c r="D25" s="167">
        <f t="shared" ca="1" si="0"/>
        <v>2660</v>
      </c>
      <c r="E25" s="132">
        <f t="shared" ca="1" si="1"/>
        <v>0</v>
      </c>
      <c r="F25" s="121">
        <f t="shared" ca="1" si="2"/>
        <v>2660</v>
      </c>
      <c r="G25" s="132">
        <f t="shared" ca="1" si="3"/>
        <v>7.0000000000000009</v>
      </c>
      <c r="H25" s="132">
        <f t="shared" ca="1" si="4"/>
        <v>7.5</v>
      </c>
      <c r="I25" s="132">
        <f t="shared" ca="1" si="5"/>
        <v>59.9</v>
      </c>
      <c r="J25" s="132">
        <f t="shared" ca="1" si="6"/>
        <v>78.100000000000009</v>
      </c>
      <c r="K25" s="132">
        <f t="shared" ca="1" si="7"/>
        <v>85.5</v>
      </c>
      <c r="L25" s="106">
        <f t="shared" ca="1" si="9"/>
        <v>1555</v>
      </c>
      <c r="M25" s="34">
        <f t="shared" ca="1" si="10"/>
        <v>16000</v>
      </c>
      <c r="N25" s="34">
        <f t="shared" ca="1" si="11"/>
        <v>21500</v>
      </c>
      <c r="O25" s="35">
        <f t="shared" ca="1" si="12"/>
        <v>25500</v>
      </c>
      <c r="P25" s="31"/>
      <c r="Q25" s="32"/>
      <c r="BZ25" s="3"/>
    </row>
    <row r="26" spans="1:78" x14ac:dyDescent="0.2">
      <c r="A26" s="161">
        <v>2</v>
      </c>
      <c r="B26" s="152" t="s">
        <v>64</v>
      </c>
      <c r="C26" s="183" t="s">
        <v>71</v>
      </c>
      <c r="D26" s="167">
        <f t="shared" ca="1" si="0"/>
        <v>13055</v>
      </c>
      <c r="E26" s="132">
        <f t="shared" ca="1" si="1"/>
        <v>7.2000000000000011</v>
      </c>
      <c r="F26" s="121">
        <f t="shared" ca="1" si="2"/>
        <v>12115</v>
      </c>
      <c r="G26" s="132">
        <f t="shared" ca="1" si="3"/>
        <v>10.100000000000001</v>
      </c>
      <c r="H26" s="132">
        <f t="shared" ca="1" si="4"/>
        <v>6.5</v>
      </c>
      <c r="I26" s="132">
        <f t="shared" ca="1" si="5"/>
        <v>56.500000000000007</v>
      </c>
      <c r="J26" s="132">
        <f t="shared" ca="1" si="6"/>
        <v>76</v>
      </c>
      <c r="K26" s="132">
        <f t="shared" ca="1" si="7"/>
        <v>83.399999999999991</v>
      </c>
      <c r="L26" s="106">
        <f t="shared" ca="1" si="9"/>
        <v>6565</v>
      </c>
      <c r="M26" s="34">
        <f t="shared" ca="1" si="10"/>
        <v>19000</v>
      </c>
      <c r="N26" s="34">
        <f t="shared" ca="1" si="11"/>
        <v>24000</v>
      </c>
      <c r="O26" s="35">
        <f t="shared" ca="1" si="12"/>
        <v>29500</v>
      </c>
      <c r="P26" s="31"/>
      <c r="Q26" s="32"/>
      <c r="BZ26" s="3"/>
    </row>
    <row r="27" spans="1:78" x14ac:dyDescent="0.2">
      <c r="A27" s="161" t="s">
        <v>54</v>
      </c>
      <c r="B27" s="152"/>
      <c r="C27" s="183"/>
      <c r="D27" s="167" t="str">
        <f t="shared" ca="1" si="0"/>
        <v/>
      </c>
      <c r="E27" s="132" t="str">
        <f t="shared" ca="1" si="1"/>
        <v/>
      </c>
      <c r="F27" s="121" t="str">
        <f t="shared" ca="1" si="2"/>
        <v/>
      </c>
      <c r="G27" s="132" t="str">
        <f t="shared" ca="1" si="3"/>
        <v/>
      </c>
      <c r="H27" s="132" t="str">
        <f t="shared" ca="1" si="4"/>
        <v/>
      </c>
      <c r="I27" s="132" t="str">
        <f t="shared" ca="1" si="5"/>
        <v/>
      </c>
      <c r="J27" s="132" t="str">
        <f t="shared" ca="1" si="6"/>
        <v/>
      </c>
      <c r="K27" s="132" t="str">
        <f t="shared" ca="1" si="7"/>
        <v/>
      </c>
      <c r="L27" s="106" t="str">
        <f t="shared" ca="1" si="9"/>
        <v/>
      </c>
      <c r="M27" s="34" t="str">
        <f t="shared" ca="1" si="10"/>
        <v/>
      </c>
      <c r="N27" s="34" t="str">
        <f t="shared" ca="1" si="11"/>
        <v/>
      </c>
      <c r="O27" s="35" t="str">
        <f t="shared" ca="1" si="12"/>
        <v/>
      </c>
      <c r="P27" s="31"/>
      <c r="Q27" s="32"/>
      <c r="BZ27" s="3"/>
    </row>
    <row r="28" spans="1:78" x14ac:dyDescent="0.2">
      <c r="A28" s="164">
        <v>3</v>
      </c>
      <c r="B28" s="77" t="s">
        <v>65</v>
      </c>
      <c r="C28" s="190" t="s">
        <v>39</v>
      </c>
      <c r="D28" s="106">
        <f t="shared" ca="1" si="0"/>
        <v>23125</v>
      </c>
      <c r="E28" s="162">
        <f t="shared" ca="1" si="1"/>
        <v>1.7000000000000002</v>
      </c>
      <c r="F28" s="121">
        <f t="shared" ca="1" si="2"/>
        <v>22725</v>
      </c>
      <c r="G28" s="162">
        <f t="shared" ca="1" si="3"/>
        <v>6.2</v>
      </c>
      <c r="H28" s="162">
        <f t="shared" ca="1" si="4"/>
        <v>9.1</v>
      </c>
      <c r="I28" s="162">
        <f t="shared" ca="1" si="5"/>
        <v>49.1</v>
      </c>
      <c r="J28" s="162">
        <f t="shared" ca="1" si="6"/>
        <v>71.5</v>
      </c>
      <c r="K28" s="162">
        <f t="shared" ca="1" si="7"/>
        <v>84.7</v>
      </c>
      <c r="L28" s="106">
        <f t="shared" ca="1" si="9"/>
        <v>10700</v>
      </c>
      <c r="M28" s="121">
        <f t="shared" ca="1" si="10"/>
        <v>10000</v>
      </c>
      <c r="N28" s="121">
        <f t="shared" ca="1" si="11"/>
        <v>14500</v>
      </c>
      <c r="O28" s="163">
        <f t="shared" ca="1" si="12"/>
        <v>19000</v>
      </c>
      <c r="P28" s="31"/>
      <c r="Q28" s="32"/>
      <c r="BZ28" s="3"/>
    </row>
    <row r="29" spans="1:78" x14ac:dyDescent="0.2">
      <c r="A29" s="161">
        <v>3</v>
      </c>
      <c r="B29" s="152" t="s">
        <v>65</v>
      </c>
      <c r="C29" s="183" t="s">
        <v>772</v>
      </c>
      <c r="D29" s="167">
        <f t="shared" ca="1" si="0"/>
        <v>1690</v>
      </c>
      <c r="E29" s="132">
        <f t="shared" ca="1" si="1"/>
        <v>0</v>
      </c>
      <c r="F29" s="121">
        <f t="shared" ca="1" si="2"/>
        <v>1690</v>
      </c>
      <c r="G29" s="132">
        <f t="shared" ca="1" si="3"/>
        <v>5.6000000000000005</v>
      </c>
      <c r="H29" s="132">
        <f t="shared" ca="1" si="4"/>
        <v>6.6000000000000005</v>
      </c>
      <c r="I29" s="132">
        <f t="shared" ca="1" si="5"/>
        <v>36</v>
      </c>
      <c r="J29" s="132">
        <f t="shared" ca="1" si="6"/>
        <v>64.8</v>
      </c>
      <c r="K29" s="132">
        <f t="shared" ca="1" si="7"/>
        <v>87.8</v>
      </c>
      <c r="L29" s="106">
        <f t="shared" ca="1" si="9"/>
        <v>580</v>
      </c>
      <c r="M29" s="34">
        <f t="shared" ca="1" si="10"/>
        <v>12500</v>
      </c>
      <c r="N29" s="34">
        <f t="shared" ca="1" si="11"/>
        <v>18000</v>
      </c>
      <c r="O29" s="35">
        <f t="shared" ca="1" si="12"/>
        <v>23000</v>
      </c>
      <c r="P29" s="31"/>
      <c r="Q29" s="32"/>
      <c r="V29" s="5" t="s">
        <v>54</v>
      </c>
      <c r="BZ29" s="3"/>
    </row>
    <row r="30" spans="1:78" x14ac:dyDescent="0.2">
      <c r="A30" s="161">
        <v>3</v>
      </c>
      <c r="B30" s="152" t="s">
        <v>65</v>
      </c>
      <c r="C30" s="183" t="s">
        <v>773</v>
      </c>
      <c r="D30" s="167">
        <f t="shared" ca="1" si="0"/>
        <v>4745</v>
      </c>
      <c r="E30" s="132">
        <f t="shared" ca="1" si="1"/>
        <v>0</v>
      </c>
      <c r="F30" s="121">
        <f t="shared" ca="1" si="2"/>
        <v>4745</v>
      </c>
      <c r="G30" s="132">
        <f t="shared" ca="1" si="3"/>
        <v>4.9000000000000004</v>
      </c>
      <c r="H30" s="132">
        <f t="shared" ca="1" si="4"/>
        <v>7.7</v>
      </c>
      <c r="I30" s="132">
        <f t="shared" ca="1" si="5"/>
        <v>44.800000000000004</v>
      </c>
      <c r="J30" s="132">
        <f t="shared" ca="1" si="6"/>
        <v>70.8</v>
      </c>
      <c r="K30" s="132">
        <f t="shared" ca="1" si="7"/>
        <v>87.4</v>
      </c>
      <c r="L30" s="106">
        <f t="shared" ca="1" si="9"/>
        <v>2050</v>
      </c>
      <c r="M30" s="34">
        <f t="shared" ca="1" si="10"/>
        <v>11000</v>
      </c>
      <c r="N30" s="34">
        <f t="shared" ca="1" si="11"/>
        <v>15000</v>
      </c>
      <c r="O30" s="35">
        <f t="shared" ca="1" si="12"/>
        <v>19500</v>
      </c>
      <c r="P30" s="31"/>
      <c r="Q30" s="32"/>
      <c r="BZ30" s="3"/>
    </row>
    <row r="31" spans="1:78" x14ac:dyDescent="0.2">
      <c r="A31" s="161">
        <v>3</v>
      </c>
      <c r="B31" s="152" t="s">
        <v>65</v>
      </c>
      <c r="C31" s="183" t="s">
        <v>774</v>
      </c>
      <c r="D31" s="167">
        <f t="shared" ca="1" si="0"/>
        <v>4450</v>
      </c>
      <c r="E31" s="132">
        <f t="shared" ca="1" si="1"/>
        <v>0</v>
      </c>
      <c r="F31" s="121">
        <f t="shared" ca="1" si="2"/>
        <v>4450</v>
      </c>
      <c r="G31" s="132">
        <f t="shared" ca="1" si="3"/>
        <v>4.9000000000000004</v>
      </c>
      <c r="H31" s="132">
        <f t="shared" ca="1" si="4"/>
        <v>9.1</v>
      </c>
      <c r="I31" s="132">
        <f t="shared" ca="1" si="5"/>
        <v>50.2</v>
      </c>
      <c r="J31" s="132">
        <f t="shared" ca="1" si="6"/>
        <v>74</v>
      </c>
      <c r="K31" s="132">
        <f t="shared" ca="1" si="7"/>
        <v>86</v>
      </c>
      <c r="L31" s="106">
        <f t="shared" ca="1" si="9"/>
        <v>2155</v>
      </c>
      <c r="M31" s="34">
        <f t="shared" ca="1" si="10"/>
        <v>10500</v>
      </c>
      <c r="N31" s="34">
        <f t="shared" ca="1" si="11"/>
        <v>14500</v>
      </c>
      <c r="O31" s="35">
        <f t="shared" ca="1" si="12"/>
        <v>18500</v>
      </c>
      <c r="P31" s="31"/>
      <c r="Q31" s="32"/>
      <c r="BZ31" s="3"/>
    </row>
    <row r="32" spans="1:78" x14ac:dyDescent="0.2">
      <c r="A32" s="161">
        <v>3</v>
      </c>
      <c r="B32" s="152" t="s">
        <v>65</v>
      </c>
      <c r="C32" s="183" t="s">
        <v>60</v>
      </c>
      <c r="D32" s="167">
        <f t="shared" ca="1" si="0"/>
        <v>5555</v>
      </c>
      <c r="E32" s="132">
        <f t="shared" ca="1" si="1"/>
        <v>0</v>
      </c>
      <c r="F32" s="121">
        <f t="shared" ca="1" si="2"/>
        <v>5555</v>
      </c>
      <c r="G32" s="132">
        <f t="shared" ca="1" si="3"/>
        <v>6.4</v>
      </c>
      <c r="H32" s="132">
        <f t="shared" ca="1" si="4"/>
        <v>9.8000000000000007</v>
      </c>
      <c r="I32" s="132">
        <f t="shared" ca="1" si="5"/>
        <v>55.900000000000006</v>
      </c>
      <c r="J32" s="132">
        <f t="shared" ca="1" si="6"/>
        <v>75.2</v>
      </c>
      <c r="K32" s="132">
        <f t="shared" ca="1" si="7"/>
        <v>83.8</v>
      </c>
      <c r="L32" s="106">
        <f t="shared" ca="1" si="9"/>
        <v>2995</v>
      </c>
      <c r="M32" s="34">
        <f t="shared" ca="1" si="10"/>
        <v>10000</v>
      </c>
      <c r="N32" s="34">
        <f t="shared" ca="1" si="11"/>
        <v>14000</v>
      </c>
      <c r="O32" s="35">
        <f t="shared" ca="1" si="12"/>
        <v>18000</v>
      </c>
      <c r="P32" s="31"/>
      <c r="Q32" s="32"/>
      <c r="BZ32" s="3"/>
    </row>
    <row r="33" spans="1:19" s="5" customFormat="1" ht="14.25" customHeight="1" x14ac:dyDescent="0.2">
      <c r="A33" s="161">
        <v>3</v>
      </c>
      <c r="B33" s="152" t="s">
        <v>65</v>
      </c>
      <c r="C33" s="183" t="s">
        <v>71</v>
      </c>
      <c r="D33" s="167">
        <f t="shared" ca="1" si="0"/>
        <v>6685</v>
      </c>
      <c r="E33" s="132">
        <f t="shared" ca="1" si="1"/>
        <v>6</v>
      </c>
      <c r="F33" s="121">
        <f t="shared" ca="1" si="2"/>
        <v>6285</v>
      </c>
      <c r="G33" s="132">
        <f t="shared" ca="1" si="3"/>
        <v>8.1</v>
      </c>
      <c r="H33" s="132">
        <f t="shared" ca="1" si="4"/>
        <v>10.200000000000001</v>
      </c>
      <c r="I33" s="132">
        <f t="shared" ca="1" si="5"/>
        <v>49.2</v>
      </c>
      <c r="J33" s="132">
        <f t="shared" ca="1" si="6"/>
        <v>68.600000000000009</v>
      </c>
      <c r="K33" s="132">
        <f t="shared" ca="1" si="7"/>
        <v>81.7</v>
      </c>
      <c r="L33" s="106">
        <f t="shared" ca="1" si="9"/>
        <v>2920</v>
      </c>
      <c r="M33" s="34">
        <f t="shared" ca="1" si="10"/>
        <v>9500</v>
      </c>
      <c r="N33" s="34">
        <f t="shared" ca="1" si="11"/>
        <v>14500</v>
      </c>
      <c r="O33" s="35">
        <f t="shared" ca="1" si="12"/>
        <v>20000</v>
      </c>
      <c r="P33" s="31"/>
      <c r="Q33" s="32"/>
      <c r="R33" s="39"/>
      <c r="S33" s="39"/>
    </row>
    <row r="34" spans="1:19" s="5" customFormat="1" ht="14.25" customHeight="1" x14ac:dyDescent="0.2">
      <c r="A34" s="161" t="s">
        <v>54</v>
      </c>
      <c r="B34" s="152"/>
      <c r="C34" s="183"/>
      <c r="D34" s="167" t="str">
        <f t="shared" ca="1" si="0"/>
        <v/>
      </c>
      <c r="E34" s="132" t="str">
        <f t="shared" ca="1" si="1"/>
        <v/>
      </c>
      <c r="F34" s="121" t="str">
        <f t="shared" ca="1" si="2"/>
        <v/>
      </c>
      <c r="G34" s="132" t="str">
        <f t="shared" ca="1" si="3"/>
        <v/>
      </c>
      <c r="H34" s="132" t="str">
        <f t="shared" ca="1" si="4"/>
        <v/>
      </c>
      <c r="I34" s="132" t="str">
        <f t="shared" ca="1" si="5"/>
        <v/>
      </c>
      <c r="J34" s="132" t="str">
        <f t="shared" ca="1" si="6"/>
        <v/>
      </c>
      <c r="K34" s="132" t="str">
        <f t="shared" ca="1" si="7"/>
        <v/>
      </c>
      <c r="L34" s="106" t="str">
        <f t="shared" ca="1" si="9"/>
        <v/>
      </c>
      <c r="M34" s="34" t="str">
        <f t="shared" ca="1" si="10"/>
        <v/>
      </c>
      <c r="N34" s="34" t="str">
        <f t="shared" ca="1" si="11"/>
        <v/>
      </c>
      <c r="O34" s="35" t="str">
        <f t="shared" ca="1" si="12"/>
        <v/>
      </c>
      <c r="P34" s="31"/>
      <c r="Q34" s="32"/>
      <c r="R34" s="39"/>
      <c r="S34" s="39"/>
    </row>
    <row r="35" spans="1:19" s="5" customFormat="1" x14ac:dyDescent="0.2">
      <c r="A35" s="164">
        <v>4</v>
      </c>
      <c r="B35" s="77" t="s">
        <v>66</v>
      </c>
      <c r="C35" s="190" t="s">
        <v>39</v>
      </c>
      <c r="D35" s="106">
        <f t="shared" ca="1" si="0"/>
        <v>565</v>
      </c>
      <c r="E35" s="162">
        <f t="shared" ca="1" si="1"/>
        <v>3.5000000000000004</v>
      </c>
      <c r="F35" s="121">
        <f t="shared" ca="1" si="2"/>
        <v>545</v>
      </c>
      <c r="G35" s="162">
        <f t="shared" ca="1" si="3"/>
        <v>7.5</v>
      </c>
      <c r="H35" s="162">
        <f t="shared" ca="1" si="4"/>
        <v>10.8</v>
      </c>
      <c r="I35" s="162">
        <f t="shared" ca="1" si="5"/>
        <v>70.899999999999991</v>
      </c>
      <c r="J35" s="162">
        <f t="shared" ca="1" si="6"/>
        <v>78.600000000000009</v>
      </c>
      <c r="K35" s="162">
        <f t="shared" ca="1" si="7"/>
        <v>81.7</v>
      </c>
      <c r="L35" s="106">
        <f t="shared" ca="1" si="9"/>
        <v>375</v>
      </c>
      <c r="M35" s="121">
        <f t="shared" ca="1" si="10"/>
        <v>23000</v>
      </c>
      <c r="N35" s="121">
        <f t="shared" ca="1" si="11"/>
        <v>26000</v>
      </c>
      <c r="O35" s="163">
        <f t="shared" ca="1" si="12"/>
        <v>29000</v>
      </c>
      <c r="P35" s="44"/>
    </row>
    <row r="36" spans="1:19" s="5" customFormat="1" ht="14.25" customHeight="1" x14ac:dyDescent="0.2">
      <c r="A36" s="161">
        <v>4</v>
      </c>
      <c r="B36" s="152" t="s">
        <v>66</v>
      </c>
      <c r="C36" s="183" t="s">
        <v>772</v>
      </c>
      <c r="D36" s="167">
        <f t="shared" ca="1" si="0"/>
        <v>290</v>
      </c>
      <c r="E36" s="132">
        <f t="shared" ca="1" si="1"/>
        <v>0</v>
      </c>
      <c r="F36" s="121">
        <f t="shared" ca="1" si="2"/>
        <v>290</v>
      </c>
      <c r="G36" s="132">
        <f t="shared" ca="1" si="3"/>
        <v>8.6000000000000014</v>
      </c>
      <c r="H36" s="132">
        <f t="shared" ca="1" si="4"/>
        <v>10.3</v>
      </c>
      <c r="I36" s="132">
        <f t="shared" ca="1" si="5"/>
        <v>71.2</v>
      </c>
      <c r="J36" s="132">
        <f t="shared" ca="1" si="6"/>
        <v>78.400000000000006</v>
      </c>
      <c r="K36" s="132">
        <f t="shared" ca="1" si="7"/>
        <v>81.2</v>
      </c>
      <c r="L36" s="106">
        <f t="shared" ca="1" si="9"/>
        <v>200</v>
      </c>
      <c r="M36" s="34">
        <f t="shared" ca="1" si="10"/>
        <v>23000</v>
      </c>
      <c r="N36" s="34">
        <f t="shared" ca="1" si="11"/>
        <v>26000</v>
      </c>
      <c r="O36" s="35">
        <f t="shared" ca="1" si="12"/>
        <v>29000</v>
      </c>
      <c r="P36" s="44"/>
    </row>
    <row r="37" spans="1:19" s="5" customFormat="1" ht="14.25" customHeight="1" x14ac:dyDescent="0.2">
      <c r="A37" s="161">
        <v>4</v>
      </c>
      <c r="B37" s="152" t="s">
        <v>66</v>
      </c>
      <c r="C37" s="183" t="s">
        <v>773</v>
      </c>
      <c r="D37" s="167">
        <f t="shared" ca="1" si="0"/>
        <v>120</v>
      </c>
      <c r="E37" s="132">
        <f t="shared" ca="1" si="1"/>
        <v>0</v>
      </c>
      <c r="F37" s="121">
        <f t="shared" ca="1" si="2"/>
        <v>120</v>
      </c>
      <c r="G37" s="132">
        <f t="shared" ca="1" si="3"/>
        <v>7.6</v>
      </c>
      <c r="H37" s="132">
        <f t="shared" ca="1" si="4"/>
        <v>11.8</v>
      </c>
      <c r="I37" s="132">
        <f t="shared" ca="1" si="5"/>
        <v>67.2</v>
      </c>
      <c r="J37" s="132">
        <f t="shared" ca="1" si="6"/>
        <v>76.5</v>
      </c>
      <c r="K37" s="132">
        <f t="shared" ca="1" si="7"/>
        <v>80.7</v>
      </c>
      <c r="L37" s="106">
        <f t="shared" ca="1" si="9"/>
        <v>80</v>
      </c>
      <c r="M37" s="34">
        <f t="shared" ca="1" si="10"/>
        <v>23000</v>
      </c>
      <c r="N37" s="34">
        <f t="shared" ca="1" si="11"/>
        <v>25500</v>
      </c>
      <c r="O37" s="35">
        <f t="shared" ca="1" si="12"/>
        <v>30000</v>
      </c>
      <c r="P37" s="46"/>
    </row>
    <row r="38" spans="1:19" s="5" customFormat="1" ht="14.25" customHeight="1" x14ac:dyDescent="0.2">
      <c r="A38" s="161">
        <v>4</v>
      </c>
      <c r="B38" s="152" t="s">
        <v>66</v>
      </c>
      <c r="C38" s="183" t="s">
        <v>774</v>
      </c>
      <c r="D38" s="167">
        <f t="shared" ca="1" si="0"/>
        <v>5</v>
      </c>
      <c r="E38" s="132" t="str">
        <f t="shared" ca="1" si="1"/>
        <v>x</v>
      </c>
      <c r="F38" s="121" t="str">
        <f t="shared" ca="1" si="2"/>
        <v>x</v>
      </c>
      <c r="G38" s="132" t="str">
        <f t="shared" ca="1" si="3"/>
        <v>x</v>
      </c>
      <c r="H38" s="132" t="str">
        <f t="shared" ca="1" si="4"/>
        <v>x</v>
      </c>
      <c r="I38" s="132" t="str">
        <f t="shared" ca="1" si="5"/>
        <v>x</v>
      </c>
      <c r="J38" s="132" t="str">
        <f t="shared" ca="1" si="6"/>
        <v>x</v>
      </c>
      <c r="K38" s="132" t="str">
        <f t="shared" ca="1" si="7"/>
        <v>x</v>
      </c>
      <c r="L38" s="106">
        <f t="shared" ca="1" si="9"/>
        <v>5</v>
      </c>
      <c r="M38" s="34" t="str">
        <f t="shared" ca="1" si="10"/>
        <v>x</v>
      </c>
      <c r="N38" s="34" t="str">
        <f t="shared" ca="1" si="11"/>
        <v>x</v>
      </c>
      <c r="O38" s="35" t="str">
        <f t="shared" ca="1" si="12"/>
        <v>x</v>
      </c>
      <c r="P38" s="47"/>
    </row>
    <row r="39" spans="1:19" s="5" customFormat="1" ht="14.25" customHeight="1" x14ac:dyDescent="0.2">
      <c r="A39" s="161">
        <v>4</v>
      </c>
      <c r="B39" s="152" t="s">
        <v>66</v>
      </c>
      <c r="C39" s="183" t="s">
        <v>60</v>
      </c>
      <c r="D39" s="167">
        <f t="shared" ca="1" si="0"/>
        <v>5</v>
      </c>
      <c r="E39" s="132" t="str">
        <f t="shared" ca="1" si="1"/>
        <v>x</v>
      </c>
      <c r="F39" s="121" t="str">
        <f t="shared" ca="1" si="2"/>
        <v>x</v>
      </c>
      <c r="G39" s="132" t="str">
        <f t="shared" ca="1" si="3"/>
        <v>x</v>
      </c>
      <c r="H39" s="132" t="str">
        <f t="shared" ca="1" si="4"/>
        <v>x</v>
      </c>
      <c r="I39" s="132" t="str">
        <f t="shared" ca="1" si="5"/>
        <v>x</v>
      </c>
      <c r="J39" s="132" t="str">
        <f t="shared" ca="1" si="6"/>
        <v>x</v>
      </c>
      <c r="K39" s="132" t="str">
        <f t="shared" ca="1" si="7"/>
        <v>x</v>
      </c>
      <c r="L39" s="106" t="str">
        <f t="shared" ca="1" si="9"/>
        <v>x</v>
      </c>
      <c r="M39" s="34" t="str">
        <f t="shared" ca="1" si="10"/>
        <v>x</v>
      </c>
      <c r="N39" s="34" t="str">
        <f t="shared" ca="1" si="11"/>
        <v>x</v>
      </c>
      <c r="O39" s="35" t="str">
        <f t="shared" ca="1" si="12"/>
        <v>x</v>
      </c>
      <c r="P39" s="47"/>
    </row>
    <row r="40" spans="1:19" s="5" customFormat="1" ht="14.25" customHeight="1" x14ac:dyDescent="0.2">
      <c r="A40" s="161">
        <v>4</v>
      </c>
      <c r="B40" s="152" t="s">
        <v>66</v>
      </c>
      <c r="C40" s="183" t="s">
        <v>71</v>
      </c>
      <c r="D40" s="167">
        <f t="shared" ca="1" si="0"/>
        <v>145</v>
      </c>
      <c r="E40" s="132">
        <f t="shared" ca="1" si="1"/>
        <v>13.700000000000001</v>
      </c>
      <c r="F40" s="121">
        <f t="shared" ca="1" si="2"/>
        <v>125</v>
      </c>
      <c r="G40" s="132">
        <f t="shared" ca="1" si="3"/>
        <v>5.6000000000000005</v>
      </c>
      <c r="H40" s="132">
        <f t="shared" ca="1" si="4"/>
        <v>9.5</v>
      </c>
      <c r="I40" s="132">
        <f t="shared" ca="1" si="5"/>
        <v>73.8</v>
      </c>
      <c r="J40" s="132">
        <f t="shared" ca="1" si="6"/>
        <v>81.7</v>
      </c>
      <c r="K40" s="132">
        <f t="shared" ca="1" si="7"/>
        <v>84.899999999999991</v>
      </c>
      <c r="L40" s="106">
        <f t="shared" ca="1" si="9"/>
        <v>85</v>
      </c>
      <c r="M40" s="34">
        <f t="shared" ca="1" si="10"/>
        <v>22000</v>
      </c>
      <c r="N40" s="34">
        <f t="shared" ca="1" si="11"/>
        <v>26000</v>
      </c>
      <c r="O40" s="35">
        <f t="shared" ca="1" si="12"/>
        <v>29000</v>
      </c>
      <c r="P40" s="47"/>
    </row>
    <row r="41" spans="1:19" s="5" customFormat="1" ht="14.25" customHeight="1" x14ac:dyDescent="0.2">
      <c r="A41" s="161" t="s">
        <v>54</v>
      </c>
      <c r="B41" s="152"/>
      <c r="C41" s="183"/>
      <c r="D41" s="167" t="str">
        <f t="shared" ca="1" si="0"/>
        <v/>
      </c>
      <c r="E41" s="132" t="str">
        <f t="shared" ca="1" si="1"/>
        <v/>
      </c>
      <c r="F41" s="121" t="str">
        <f t="shared" ca="1" si="2"/>
        <v/>
      </c>
      <c r="G41" s="132" t="str">
        <f t="shared" ca="1" si="3"/>
        <v/>
      </c>
      <c r="H41" s="132" t="str">
        <f t="shared" ca="1" si="4"/>
        <v/>
      </c>
      <c r="I41" s="132" t="str">
        <f t="shared" ca="1" si="5"/>
        <v/>
      </c>
      <c r="J41" s="132" t="str">
        <f t="shared" ca="1" si="6"/>
        <v/>
      </c>
      <c r="K41" s="132" t="str">
        <f t="shared" ca="1" si="7"/>
        <v/>
      </c>
      <c r="L41" s="106" t="str">
        <f t="shared" ca="1" si="9"/>
        <v/>
      </c>
      <c r="M41" s="34" t="str">
        <f t="shared" ca="1" si="10"/>
        <v/>
      </c>
      <c r="N41" s="34" t="str">
        <f t="shared" ca="1" si="11"/>
        <v/>
      </c>
      <c r="O41" s="35" t="str">
        <f t="shared" ca="1" si="12"/>
        <v/>
      </c>
      <c r="P41" s="47"/>
    </row>
    <row r="42" spans="1:19" s="5" customFormat="1" ht="14.25" customHeight="1" x14ac:dyDescent="0.2">
      <c r="A42" s="164">
        <v>5</v>
      </c>
      <c r="B42" s="77" t="s">
        <v>67</v>
      </c>
      <c r="C42" s="190" t="s">
        <v>39</v>
      </c>
      <c r="D42" s="106">
        <f t="shared" ca="1" si="0"/>
        <v>1615</v>
      </c>
      <c r="E42" s="162">
        <f t="shared" ca="1" si="1"/>
        <v>2.4</v>
      </c>
      <c r="F42" s="121">
        <f t="shared" ca="1" si="2"/>
        <v>1575</v>
      </c>
      <c r="G42" s="162">
        <f t="shared" ca="1" si="3"/>
        <v>9.4</v>
      </c>
      <c r="H42" s="162">
        <f t="shared" ca="1" si="4"/>
        <v>11.5</v>
      </c>
      <c r="I42" s="162">
        <f t="shared" ca="1" si="5"/>
        <v>57.699999999999996</v>
      </c>
      <c r="J42" s="162">
        <f t="shared" ca="1" si="6"/>
        <v>71.3</v>
      </c>
      <c r="K42" s="162">
        <f t="shared" ca="1" si="7"/>
        <v>79.100000000000009</v>
      </c>
      <c r="L42" s="106">
        <f t="shared" ca="1" si="9"/>
        <v>865</v>
      </c>
      <c r="M42" s="121">
        <f t="shared" ca="1" si="10"/>
        <v>11000</v>
      </c>
      <c r="N42" s="121">
        <f t="shared" ca="1" si="11"/>
        <v>15000</v>
      </c>
      <c r="O42" s="163">
        <f t="shared" ca="1" si="12"/>
        <v>20000</v>
      </c>
      <c r="P42" s="47"/>
    </row>
    <row r="43" spans="1:19" s="5" customFormat="1" ht="14.25" customHeight="1" x14ac:dyDescent="0.2">
      <c r="A43" s="161">
        <v>5</v>
      </c>
      <c r="B43" s="152" t="s">
        <v>67</v>
      </c>
      <c r="C43" s="183" t="s">
        <v>772</v>
      </c>
      <c r="D43" s="167">
        <f t="shared" ca="1" si="0"/>
        <v>35</v>
      </c>
      <c r="E43" s="132">
        <f t="shared" ca="1" si="1"/>
        <v>0</v>
      </c>
      <c r="F43" s="121">
        <f t="shared" ca="1" si="2"/>
        <v>35</v>
      </c>
      <c r="G43" s="132">
        <f t="shared" ca="1" si="3"/>
        <v>0</v>
      </c>
      <c r="H43" s="132" t="str">
        <f t="shared" ca="1" si="4"/>
        <v>x</v>
      </c>
      <c r="I43" s="132">
        <f t="shared" ca="1" si="5"/>
        <v>33.1</v>
      </c>
      <c r="J43" s="132">
        <f t="shared" ca="1" si="6"/>
        <v>68.900000000000006</v>
      </c>
      <c r="K43" s="132" t="str">
        <f t="shared" ca="1" si="7"/>
        <v>x</v>
      </c>
      <c r="L43" s="106">
        <f t="shared" ca="1" si="9"/>
        <v>10</v>
      </c>
      <c r="M43" s="34" t="str">
        <f t="shared" ca="1" si="10"/>
        <v>x</v>
      </c>
      <c r="N43" s="34" t="str">
        <f t="shared" ca="1" si="11"/>
        <v>x</v>
      </c>
      <c r="O43" s="35" t="str">
        <f t="shared" ca="1" si="12"/>
        <v>x</v>
      </c>
      <c r="P43" s="47"/>
    </row>
    <row r="44" spans="1:19" s="5" customFormat="1" ht="14.25" customHeight="1" x14ac:dyDescent="0.2">
      <c r="A44" s="161">
        <v>5</v>
      </c>
      <c r="B44" s="152" t="s">
        <v>67</v>
      </c>
      <c r="C44" s="183" t="s">
        <v>773</v>
      </c>
      <c r="D44" s="167">
        <f t="shared" ca="1" si="0"/>
        <v>160</v>
      </c>
      <c r="E44" s="132">
        <f t="shared" ca="1" si="1"/>
        <v>0</v>
      </c>
      <c r="F44" s="121">
        <f t="shared" ca="1" si="2"/>
        <v>160</v>
      </c>
      <c r="G44" s="132">
        <f t="shared" ca="1" si="3"/>
        <v>11.9</v>
      </c>
      <c r="H44" s="132">
        <f t="shared" ca="1" si="4"/>
        <v>7.1000000000000005</v>
      </c>
      <c r="I44" s="132">
        <f t="shared" ca="1" si="5"/>
        <v>43.7</v>
      </c>
      <c r="J44" s="132">
        <f t="shared" ca="1" si="6"/>
        <v>67.300000000000011</v>
      </c>
      <c r="K44" s="132">
        <f t="shared" ca="1" si="7"/>
        <v>81</v>
      </c>
      <c r="L44" s="106">
        <f t="shared" ca="1" si="9"/>
        <v>70</v>
      </c>
      <c r="M44" s="34">
        <f t="shared" ca="1" si="10"/>
        <v>13500</v>
      </c>
      <c r="N44" s="34">
        <f t="shared" ca="1" si="11"/>
        <v>20000</v>
      </c>
      <c r="O44" s="35">
        <f t="shared" ca="1" si="12"/>
        <v>23500</v>
      </c>
      <c r="P44" s="47"/>
    </row>
    <row r="45" spans="1:19" s="5" customFormat="1" ht="14.25" customHeight="1" x14ac:dyDescent="0.2">
      <c r="A45" s="161">
        <v>5</v>
      </c>
      <c r="B45" s="152" t="s">
        <v>67</v>
      </c>
      <c r="C45" s="183" t="s">
        <v>774</v>
      </c>
      <c r="D45" s="167">
        <f t="shared" ca="1" si="0"/>
        <v>290</v>
      </c>
      <c r="E45" s="132">
        <f t="shared" ca="1" si="1"/>
        <v>0</v>
      </c>
      <c r="F45" s="121">
        <f t="shared" ca="1" si="2"/>
        <v>290</v>
      </c>
      <c r="G45" s="132">
        <f t="shared" ca="1" si="3"/>
        <v>6.8000000000000007</v>
      </c>
      <c r="H45" s="132" t="str">
        <f t="shared" ca="1" si="4"/>
        <v>x</v>
      </c>
      <c r="I45" s="132">
        <f t="shared" ca="1" si="5"/>
        <v>57.000000000000007</v>
      </c>
      <c r="J45" s="132">
        <f t="shared" ca="1" si="6"/>
        <v>73.599999999999994</v>
      </c>
      <c r="K45" s="132" t="str">
        <f t="shared" ca="1" si="7"/>
        <v>x</v>
      </c>
      <c r="L45" s="106">
        <f t="shared" ca="1" si="9"/>
        <v>160</v>
      </c>
      <c r="M45" s="34">
        <f t="shared" ca="1" si="10"/>
        <v>10000</v>
      </c>
      <c r="N45" s="34">
        <f t="shared" ca="1" si="11"/>
        <v>15000</v>
      </c>
      <c r="O45" s="35">
        <f t="shared" ca="1" si="12"/>
        <v>19500</v>
      </c>
      <c r="P45" s="47"/>
    </row>
    <row r="46" spans="1:19" s="5" customFormat="1" ht="14.25" customHeight="1" x14ac:dyDescent="0.2">
      <c r="A46" s="161">
        <v>5</v>
      </c>
      <c r="B46" s="152" t="s">
        <v>67</v>
      </c>
      <c r="C46" s="183" t="s">
        <v>60</v>
      </c>
      <c r="D46" s="167">
        <f t="shared" ref="D46:D77" ca="1" si="13">IFERROR(VLOOKUP($A46&amp;VLOOKUP($C46,$U$16:$V$21,2,FALSE),INDIRECT(VLOOKUP($C46,$U$16:$X$21,4,FALSE)),AD$18,FALSE),"")</f>
        <v>470</v>
      </c>
      <c r="E46" s="132">
        <f t="shared" ref="E46:E77" ca="1" si="14">IFERROR(VLOOKUP($A46&amp;VLOOKUP($C46,$U$16:$V$21,2,FALSE),INDIRECT(VLOOKUP($C46,$U$16:$X$21,4,FALSE)),AE$18,FALSE),"")</f>
        <v>0</v>
      </c>
      <c r="F46" s="121">
        <f t="shared" ref="F46:F77" ca="1" si="15">IFERROR(VLOOKUP($A46&amp;VLOOKUP($C46,$U$16:$V$21,2,FALSE),INDIRECT(VLOOKUP($C46,$U$16:$X$21,4,FALSE)),AF$18,FALSE),"")</f>
        <v>470</v>
      </c>
      <c r="G46" s="132">
        <f t="shared" ref="G46:G77" ca="1" si="16">IFERROR(VLOOKUP($A46&amp;VLOOKUP($C46,$U$16:$V$21,2,FALSE),INDIRECT(VLOOKUP($C46,$U$16:$X$21,4,FALSE)),AG$18,FALSE),"")</f>
        <v>9.5</v>
      </c>
      <c r="H46" s="132">
        <f t="shared" ref="H46:H77" ca="1" si="17">IFERROR(VLOOKUP($A46&amp;VLOOKUP($C46,$U$16:$V$21,2,FALSE),INDIRECT(VLOOKUP($C46,$U$16:$X$21,4,FALSE)),AH$18,FALSE),"")</f>
        <v>11.9</v>
      </c>
      <c r="I46" s="132">
        <f t="shared" ref="I46:I77" ca="1" si="18">IFERROR(VLOOKUP($A46&amp;VLOOKUP($C46,$U$16:$V$21,2,FALSE),INDIRECT(VLOOKUP($C46,$U$16:$X$21,4,FALSE)),AI$18,FALSE),"")</f>
        <v>64.900000000000006</v>
      </c>
      <c r="J46" s="132">
        <f t="shared" ref="J46:J77" ca="1" si="19">IFERROR(VLOOKUP($A46&amp;VLOOKUP($C46,$U$16:$V$21,2,FALSE),INDIRECT(VLOOKUP($C46,$U$16:$X$21,4,FALSE)),AJ$18,FALSE),"")</f>
        <v>75.3</v>
      </c>
      <c r="K46" s="132">
        <f t="shared" ref="K46:K77" ca="1" si="20">IFERROR(VLOOKUP($A46&amp;VLOOKUP($C46,$U$16:$V$21,2,FALSE),INDIRECT(VLOOKUP($C46,$U$16:$X$21,4,FALSE)),AK$18,FALSE),"")</f>
        <v>78.600000000000009</v>
      </c>
      <c r="L46" s="106">
        <f t="shared" ca="1" si="9"/>
        <v>290</v>
      </c>
      <c r="M46" s="34">
        <f t="shared" ca="1" si="10"/>
        <v>12000</v>
      </c>
      <c r="N46" s="34">
        <f t="shared" ca="1" si="11"/>
        <v>15500</v>
      </c>
      <c r="O46" s="35">
        <f t="shared" ca="1" si="12"/>
        <v>19500</v>
      </c>
      <c r="P46" s="47"/>
    </row>
    <row r="47" spans="1:19" s="5" customFormat="1" ht="14.25" customHeight="1" x14ac:dyDescent="0.2">
      <c r="A47" s="161">
        <v>5</v>
      </c>
      <c r="B47" s="152"/>
      <c r="C47" s="183" t="s">
        <v>71</v>
      </c>
      <c r="D47" s="167">
        <f t="shared" ca="1" si="13"/>
        <v>655</v>
      </c>
      <c r="E47" s="132">
        <f t="shared" ca="1" si="14"/>
        <v>6</v>
      </c>
      <c r="F47" s="121">
        <f t="shared" ca="1" si="15"/>
        <v>615</v>
      </c>
      <c r="G47" s="132">
        <f t="shared" ca="1" si="16"/>
        <v>10.5</v>
      </c>
      <c r="H47" s="132">
        <f t="shared" ca="1" si="17"/>
        <v>12.3</v>
      </c>
      <c r="I47" s="132">
        <f t="shared" ca="1" si="18"/>
        <v>57.500000000000007</v>
      </c>
      <c r="J47" s="132">
        <f t="shared" ca="1" si="19"/>
        <v>68.400000000000006</v>
      </c>
      <c r="K47" s="132">
        <f t="shared" ca="1" si="20"/>
        <v>77.2</v>
      </c>
      <c r="L47" s="106">
        <f t="shared" ca="1" si="9"/>
        <v>340</v>
      </c>
      <c r="M47" s="34">
        <f t="shared" ca="1" si="10"/>
        <v>10500</v>
      </c>
      <c r="N47" s="34">
        <f t="shared" ca="1" si="11"/>
        <v>14500</v>
      </c>
      <c r="O47" s="35">
        <f t="shared" ca="1" si="12"/>
        <v>19000</v>
      </c>
      <c r="P47" s="47"/>
    </row>
    <row r="48" spans="1:19" s="5" customFormat="1" ht="14.25" customHeight="1" x14ac:dyDescent="0.2">
      <c r="A48" s="161" t="s">
        <v>54</v>
      </c>
      <c r="B48" s="152"/>
      <c r="C48" s="183"/>
      <c r="D48" s="167" t="str">
        <f t="shared" ca="1" si="13"/>
        <v/>
      </c>
      <c r="E48" s="132" t="str">
        <f t="shared" ca="1" si="14"/>
        <v/>
      </c>
      <c r="F48" s="121" t="str">
        <f t="shared" ca="1" si="15"/>
        <v/>
      </c>
      <c r="G48" s="132" t="str">
        <f t="shared" ca="1" si="16"/>
        <v/>
      </c>
      <c r="H48" s="132" t="str">
        <f t="shared" ca="1" si="17"/>
        <v/>
      </c>
      <c r="I48" s="132" t="str">
        <f t="shared" ca="1" si="18"/>
        <v/>
      </c>
      <c r="J48" s="132" t="str">
        <f t="shared" ca="1" si="19"/>
        <v/>
      </c>
      <c r="K48" s="132" t="str">
        <f t="shared" ca="1" si="20"/>
        <v/>
      </c>
      <c r="L48" s="106" t="str">
        <f t="shared" ca="1" si="9"/>
        <v/>
      </c>
      <c r="M48" s="34" t="str">
        <f t="shared" ca="1" si="10"/>
        <v/>
      </c>
      <c r="N48" s="34" t="str">
        <f t="shared" ca="1" si="11"/>
        <v/>
      </c>
      <c r="O48" s="35" t="str">
        <f t="shared" ca="1" si="12"/>
        <v/>
      </c>
      <c r="P48" s="47"/>
    </row>
    <row r="49" spans="1:16" s="5" customFormat="1" ht="14.25" customHeight="1" x14ac:dyDescent="0.2">
      <c r="A49" s="164">
        <v>6</v>
      </c>
      <c r="B49" s="77" t="s">
        <v>68</v>
      </c>
      <c r="C49" s="190" t="s">
        <v>39</v>
      </c>
      <c r="D49" s="106">
        <f t="shared" ca="1" si="13"/>
        <v>10090</v>
      </c>
      <c r="E49" s="162">
        <f t="shared" ca="1" si="14"/>
        <v>1.2</v>
      </c>
      <c r="F49" s="121">
        <f t="shared" ca="1" si="15"/>
        <v>9965</v>
      </c>
      <c r="G49" s="162">
        <f t="shared" ca="1" si="16"/>
        <v>6.5</v>
      </c>
      <c r="H49" s="162">
        <f t="shared" ca="1" si="17"/>
        <v>8.7000000000000011</v>
      </c>
      <c r="I49" s="162">
        <f t="shared" ca="1" si="18"/>
        <v>44.7</v>
      </c>
      <c r="J49" s="162">
        <f t="shared" ca="1" si="19"/>
        <v>69</v>
      </c>
      <c r="K49" s="162">
        <f t="shared" ca="1" si="20"/>
        <v>84.8</v>
      </c>
      <c r="L49" s="106">
        <f t="shared" ca="1" si="9"/>
        <v>4285</v>
      </c>
      <c r="M49" s="121">
        <f t="shared" ca="1" si="10"/>
        <v>11500</v>
      </c>
      <c r="N49" s="121">
        <f t="shared" ca="1" si="11"/>
        <v>16500</v>
      </c>
      <c r="O49" s="163">
        <f t="shared" ca="1" si="12"/>
        <v>22000</v>
      </c>
      <c r="P49" s="47"/>
    </row>
    <row r="50" spans="1:16" s="5" customFormat="1" ht="14.25" customHeight="1" x14ac:dyDescent="0.2">
      <c r="A50" s="161">
        <v>6</v>
      </c>
      <c r="B50" s="152" t="s">
        <v>68</v>
      </c>
      <c r="C50" s="183" t="s">
        <v>772</v>
      </c>
      <c r="D50" s="167">
        <f t="shared" ca="1" si="13"/>
        <v>1520</v>
      </c>
      <c r="E50" s="132">
        <f t="shared" ca="1" si="14"/>
        <v>0</v>
      </c>
      <c r="F50" s="121">
        <f t="shared" ca="1" si="15"/>
        <v>1520</v>
      </c>
      <c r="G50" s="132">
        <f t="shared" ca="1" si="16"/>
        <v>6.4</v>
      </c>
      <c r="H50" s="132">
        <f t="shared" ca="1" si="17"/>
        <v>5.7</v>
      </c>
      <c r="I50" s="132">
        <f t="shared" ca="1" si="18"/>
        <v>35.6</v>
      </c>
      <c r="J50" s="132">
        <f t="shared" ca="1" si="19"/>
        <v>67.300000000000011</v>
      </c>
      <c r="K50" s="132">
        <f t="shared" ca="1" si="20"/>
        <v>88</v>
      </c>
      <c r="L50" s="106">
        <f t="shared" ca="1" si="9"/>
        <v>525</v>
      </c>
      <c r="M50" s="34">
        <f t="shared" ca="1" si="10"/>
        <v>15500</v>
      </c>
      <c r="N50" s="34">
        <f t="shared" ca="1" si="11"/>
        <v>22000</v>
      </c>
      <c r="O50" s="35">
        <f t="shared" ca="1" si="12"/>
        <v>28000</v>
      </c>
      <c r="P50" s="47"/>
    </row>
    <row r="51" spans="1:16" s="5" customFormat="1" ht="14.25" customHeight="1" x14ac:dyDescent="0.2">
      <c r="A51" s="161">
        <v>6</v>
      </c>
      <c r="B51" s="152" t="s">
        <v>68</v>
      </c>
      <c r="C51" s="183" t="s">
        <v>773</v>
      </c>
      <c r="D51" s="167">
        <f t="shared" ca="1" si="13"/>
        <v>2280</v>
      </c>
      <c r="E51" s="132">
        <f t="shared" ca="1" si="14"/>
        <v>0</v>
      </c>
      <c r="F51" s="121">
        <f t="shared" ca="1" si="15"/>
        <v>2280</v>
      </c>
      <c r="G51" s="132">
        <f t="shared" ca="1" si="16"/>
        <v>5.8000000000000007</v>
      </c>
      <c r="H51" s="132">
        <f t="shared" ca="1" si="17"/>
        <v>8.7999999999999989</v>
      </c>
      <c r="I51" s="132">
        <f t="shared" ca="1" si="18"/>
        <v>41.6</v>
      </c>
      <c r="J51" s="132">
        <f t="shared" ca="1" si="19"/>
        <v>69.100000000000009</v>
      </c>
      <c r="K51" s="132">
        <f t="shared" ca="1" si="20"/>
        <v>85.399999999999991</v>
      </c>
      <c r="L51" s="106">
        <f t="shared" ca="1" si="9"/>
        <v>905</v>
      </c>
      <c r="M51" s="34">
        <f t="shared" ca="1" si="10"/>
        <v>12500</v>
      </c>
      <c r="N51" s="34">
        <f t="shared" ca="1" si="11"/>
        <v>18000</v>
      </c>
      <c r="O51" s="35">
        <f t="shared" ca="1" si="12"/>
        <v>23500</v>
      </c>
      <c r="P51" s="47"/>
    </row>
    <row r="52" spans="1:16" s="5" customFormat="1" ht="14.25" customHeight="1" x14ac:dyDescent="0.2">
      <c r="A52" s="161">
        <v>6</v>
      </c>
      <c r="B52" s="152" t="s">
        <v>68</v>
      </c>
      <c r="C52" s="183" t="s">
        <v>774</v>
      </c>
      <c r="D52" s="167">
        <f t="shared" ca="1" si="13"/>
        <v>2055</v>
      </c>
      <c r="E52" s="132">
        <f t="shared" ca="1" si="14"/>
        <v>0</v>
      </c>
      <c r="F52" s="121">
        <f t="shared" ca="1" si="15"/>
        <v>2055</v>
      </c>
      <c r="G52" s="132">
        <f t="shared" ca="1" si="16"/>
        <v>5.5</v>
      </c>
      <c r="H52" s="132">
        <f t="shared" ca="1" si="17"/>
        <v>9.4</v>
      </c>
      <c r="I52" s="132">
        <f t="shared" ca="1" si="18"/>
        <v>46.2</v>
      </c>
      <c r="J52" s="132">
        <f t="shared" ca="1" si="19"/>
        <v>70.2</v>
      </c>
      <c r="K52" s="132">
        <f t="shared" ca="1" si="20"/>
        <v>85.2</v>
      </c>
      <c r="L52" s="106">
        <f t="shared" ca="1" si="9"/>
        <v>920</v>
      </c>
      <c r="M52" s="34">
        <f t="shared" ca="1" si="10"/>
        <v>11000</v>
      </c>
      <c r="N52" s="34">
        <f t="shared" ca="1" si="11"/>
        <v>15500</v>
      </c>
      <c r="O52" s="35">
        <f t="shared" ca="1" si="12"/>
        <v>20000</v>
      </c>
      <c r="P52" s="47"/>
    </row>
    <row r="53" spans="1:16" s="5" customFormat="1" ht="14.25" customHeight="1" x14ac:dyDescent="0.2">
      <c r="A53" s="161">
        <v>6</v>
      </c>
      <c r="B53" s="152" t="s">
        <v>68</v>
      </c>
      <c r="C53" s="183" t="s">
        <v>60</v>
      </c>
      <c r="D53" s="167">
        <f t="shared" ca="1" si="13"/>
        <v>2010</v>
      </c>
      <c r="E53" s="132">
        <f t="shared" ca="1" si="14"/>
        <v>0</v>
      </c>
      <c r="F53" s="121">
        <f t="shared" ca="1" si="15"/>
        <v>2010</v>
      </c>
      <c r="G53" s="132">
        <f t="shared" ca="1" si="16"/>
        <v>6.2</v>
      </c>
      <c r="H53" s="132">
        <f t="shared" ca="1" si="17"/>
        <v>10.5</v>
      </c>
      <c r="I53" s="132">
        <f t="shared" ca="1" si="18"/>
        <v>54.300000000000004</v>
      </c>
      <c r="J53" s="132">
        <f t="shared" ca="1" si="19"/>
        <v>72.3</v>
      </c>
      <c r="K53" s="132">
        <f t="shared" ca="1" si="20"/>
        <v>83.2</v>
      </c>
      <c r="L53" s="106">
        <f t="shared" ca="1" si="9"/>
        <v>1055</v>
      </c>
      <c r="M53" s="34">
        <f t="shared" ca="1" si="10"/>
        <v>10000</v>
      </c>
      <c r="N53" s="34">
        <f t="shared" ca="1" si="11"/>
        <v>14000</v>
      </c>
      <c r="O53" s="35">
        <f t="shared" ca="1" si="12"/>
        <v>18500</v>
      </c>
      <c r="P53" s="47"/>
    </row>
    <row r="54" spans="1:16" s="5" customFormat="1" ht="14.25" customHeight="1" x14ac:dyDescent="0.2">
      <c r="A54" s="161">
        <v>6</v>
      </c>
      <c r="B54" s="152" t="s">
        <v>68</v>
      </c>
      <c r="C54" s="183" t="s">
        <v>71</v>
      </c>
      <c r="D54" s="167">
        <f t="shared" ca="1" si="13"/>
        <v>2225</v>
      </c>
      <c r="E54" s="132">
        <f t="shared" ca="1" si="14"/>
        <v>5.6000000000000005</v>
      </c>
      <c r="F54" s="121">
        <f t="shared" ca="1" si="15"/>
        <v>2100</v>
      </c>
      <c r="G54" s="132">
        <f t="shared" ca="1" si="16"/>
        <v>8.5</v>
      </c>
      <c r="H54" s="132">
        <f t="shared" ca="1" si="17"/>
        <v>8.5</v>
      </c>
      <c r="I54" s="132">
        <f t="shared" ca="1" si="18"/>
        <v>44</v>
      </c>
      <c r="J54" s="132">
        <f t="shared" ca="1" si="19"/>
        <v>65.600000000000009</v>
      </c>
      <c r="K54" s="132">
        <f t="shared" ca="1" si="20"/>
        <v>83.100000000000009</v>
      </c>
      <c r="L54" s="106">
        <f t="shared" ca="1" si="9"/>
        <v>880</v>
      </c>
      <c r="M54" s="34">
        <f t="shared" ca="1" si="10"/>
        <v>11000</v>
      </c>
      <c r="N54" s="34">
        <f t="shared" ca="1" si="11"/>
        <v>16500</v>
      </c>
      <c r="O54" s="35">
        <f t="shared" ca="1" si="12"/>
        <v>23000</v>
      </c>
      <c r="P54" s="47"/>
    </row>
    <row r="55" spans="1:16" s="5" customFormat="1" ht="14.25" customHeight="1" x14ac:dyDescent="0.2">
      <c r="A55" s="161" t="s">
        <v>54</v>
      </c>
      <c r="B55" s="152"/>
      <c r="C55" s="183"/>
      <c r="D55" s="167" t="str">
        <f t="shared" ca="1" si="13"/>
        <v/>
      </c>
      <c r="E55" s="132" t="str">
        <f t="shared" ca="1" si="14"/>
        <v/>
      </c>
      <c r="F55" s="121" t="str">
        <f t="shared" ca="1" si="15"/>
        <v/>
      </c>
      <c r="G55" s="132" t="str">
        <f t="shared" ca="1" si="16"/>
        <v/>
      </c>
      <c r="H55" s="132" t="str">
        <f t="shared" ca="1" si="17"/>
        <v/>
      </c>
      <c r="I55" s="132" t="str">
        <f t="shared" ca="1" si="18"/>
        <v/>
      </c>
      <c r="J55" s="132" t="str">
        <f t="shared" ca="1" si="19"/>
        <v/>
      </c>
      <c r="K55" s="132" t="str">
        <f t="shared" ca="1" si="20"/>
        <v/>
      </c>
      <c r="L55" s="106" t="str">
        <f t="shared" ca="1" si="9"/>
        <v/>
      </c>
      <c r="M55" s="34" t="str">
        <f t="shared" ca="1" si="10"/>
        <v/>
      </c>
      <c r="N55" s="34" t="str">
        <f t="shared" ca="1" si="11"/>
        <v/>
      </c>
      <c r="O55" s="35" t="str">
        <f t="shared" ca="1" si="12"/>
        <v/>
      </c>
      <c r="P55" s="47"/>
    </row>
    <row r="56" spans="1:16" s="5" customFormat="1" x14ac:dyDescent="0.2">
      <c r="A56" s="164">
        <v>7</v>
      </c>
      <c r="B56" s="77" t="s">
        <v>69</v>
      </c>
      <c r="C56" s="190" t="s">
        <v>39</v>
      </c>
      <c r="D56" s="106">
        <f t="shared" ca="1" si="13"/>
        <v>4235</v>
      </c>
      <c r="E56" s="162">
        <f t="shared" ca="1" si="14"/>
        <v>1.4000000000000001</v>
      </c>
      <c r="F56" s="121">
        <f t="shared" ca="1" si="15"/>
        <v>4175</v>
      </c>
      <c r="G56" s="162">
        <f t="shared" ca="1" si="16"/>
        <v>7.2000000000000011</v>
      </c>
      <c r="H56" s="162">
        <f t="shared" ca="1" si="17"/>
        <v>7.6</v>
      </c>
      <c r="I56" s="162">
        <f t="shared" ca="1" si="18"/>
        <v>50.4</v>
      </c>
      <c r="J56" s="162">
        <f t="shared" ca="1" si="19"/>
        <v>72.2</v>
      </c>
      <c r="K56" s="162">
        <f t="shared" ca="1" si="20"/>
        <v>85.2</v>
      </c>
      <c r="L56" s="106">
        <f t="shared" ca="1" si="9"/>
        <v>2020</v>
      </c>
      <c r="M56" s="121">
        <f t="shared" ca="1" si="10"/>
        <v>14500</v>
      </c>
      <c r="N56" s="121">
        <f t="shared" ca="1" si="11"/>
        <v>20500</v>
      </c>
      <c r="O56" s="163">
        <f t="shared" ca="1" si="12"/>
        <v>27000</v>
      </c>
      <c r="P56" s="48"/>
    </row>
    <row r="57" spans="1:16" s="5" customFormat="1" x14ac:dyDescent="0.2">
      <c r="A57" s="161">
        <v>7</v>
      </c>
      <c r="B57" s="152" t="s">
        <v>69</v>
      </c>
      <c r="C57" s="183" t="s">
        <v>772</v>
      </c>
      <c r="D57" s="167">
        <f t="shared" ca="1" si="13"/>
        <v>1315</v>
      </c>
      <c r="E57" s="132">
        <f t="shared" ca="1" si="14"/>
        <v>0</v>
      </c>
      <c r="F57" s="121">
        <f t="shared" ca="1" si="15"/>
        <v>1315</v>
      </c>
      <c r="G57" s="132">
        <f t="shared" ca="1" si="16"/>
        <v>7.3999999999999995</v>
      </c>
      <c r="H57" s="132">
        <f t="shared" ca="1" si="17"/>
        <v>6.6000000000000005</v>
      </c>
      <c r="I57" s="132">
        <f t="shared" ca="1" si="18"/>
        <v>53.5</v>
      </c>
      <c r="J57" s="132">
        <f t="shared" ca="1" si="19"/>
        <v>74.599999999999994</v>
      </c>
      <c r="K57" s="132">
        <f t="shared" ca="1" si="20"/>
        <v>86.1</v>
      </c>
      <c r="L57" s="106">
        <f t="shared" ca="1" si="9"/>
        <v>685</v>
      </c>
      <c r="M57" s="34">
        <f t="shared" ca="1" si="10"/>
        <v>19000</v>
      </c>
      <c r="N57" s="34">
        <f t="shared" ca="1" si="11"/>
        <v>25000</v>
      </c>
      <c r="O57" s="35">
        <f t="shared" ca="1" si="12"/>
        <v>30000</v>
      </c>
      <c r="P57" s="48"/>
    </row>
    <row r="58" spans="1:16" s="5" customFormat="1" x14ac:dyDescent="0.2">
      <c r="A58" s="161">
        <v>7</v>
      </c>
      <c r="B58" s="152" t="s">
        <v>69</v>
      </c>
      <c r="C58" s="183" t="s">
        <v>773</v>
      </c>
      <c r="D58" s="167">
        <f t="shared" ca="1" si="13"/>
        <v>1140</v>
      </c>
      <c r="E58" s="132">
        <f t="shared" ca="1" si="14"/>
        <v>0</v>
      </c>
      <c r="F58" s="121">
        <f t="shared" ca="1" si="15"/>
        <v>1140</v>
      </c>
      <c r="G58" s="132">
        <f t="shared" ca="1" si="16"/>
        <v>7.1000000000000005</v>
      </c>
      <c r="H58" s="132">
        <f t="shared" ca="1" si="17"/>
        <v>7.5</v>
      </c>
      <c r="I58" s="132">
        <f t="shared" ca="1" si="18"/>
        <v>52.7</v>
      </c>
      <c r="J58" s="132">
        <f t="shared" ca="1" si="19"/>
        <v>73.7</v>
      </c>
      <c r="K58" s="132">
        <f t="shared" ca="1" si="20"/>
        <v>85.399999999999991</v>
      </c>
      <c r="L58" s="106">
        <f t="shared" ca="1" si="9"/>
        <v>585</v>
      </c>
      <c r="M58" s="34">
        <f t="shared" ca="1" si="10"/>
        <v>14500</v>
      </c>
      <c r="N58" s="34">
        <f t="shared" ca="1" si="11"/>
        <v>20000</v>
      </c>
      <c r="O58" s="35">
        <f t="shared" ca="1" si="12"/>
        <v>25500</v>
      </c>
      <c r="P58" s="48"/>
    </row>
    <row r="59" spans="1:16" s="5" customFormat="1" x14ac:dyDescent="0.2">
      <c r="A59" s="161">
        <v>7</v>
      </c>
      <c r="B59" s="152" t="s">
        <v>69</v>
      </c>
      <c r="C59" s="183" t="s">
        <v>774</v>
      </c>
      <c r="D59" s="167">
        <f t="shared" ca="1" si="13"/>
        <v>555</v>
      </c>
      <c r="E59" s="132">
        <f t="shared" ca="1" si="14"/>
        <v>0</v>
      </c>
      <c r="F59" s="121">
        <f t="shared" ca="1" si="15"/>
        <v>555</v>
      </c>
      <c r="G59" s="132">
        <f t="shared" ca="1" si="16"/>
        <v>5.8000000000000007</v>
      </c>
      <c r="H59" s="132">
        <f t="shared" ca="1" si="17"/>
        <v>7.3999999999999995</v>
      </c>
      <c r="I59" s="132">
        <f t="shared" ca="1" si="18"/>
        <v>49.7</v>
      </c>
      <c r="J59" s="132">
        <f t="shared" ca="1" si="19"/>
        <v>74.599999999999994</v>
      </c>
      <c r="K59" s="132">
        <f t="shared" ca="1" si="20"/>
        <v>86.9</v>
      </c>
      <c r="L59" s="106">
        <f t="shared" ca="1" si="9"/>
        <v>265</v>
      </c>
      <c r="M59" s="34">
        <f t="shared" ca="1" si="10"/>
        <v>12500</v>
      </c>
      <c r="N59" s="34">
        <f t="shared" ca="1" si="11"/>
        <v>16500</v>
      </c>
      <c r="O59" s="35">
        <f t="shared" ca="1" si="12"/>
        <v>22000</v>
      </c>
      <c r="P59" s="48"/>
    </row>
    <row r="60" spans="1:16" s="5" customFormat="1" x14ac:dyDescent="0.2">
      <c r="A60" s="161">
        <v>7</v>
      </c>
      <c r="B60" s="152" t="s">
        <v>69</v>
      </c>
      <c r="C60" s="183" t="s">
        <v>60</v>
      </c>
      <c r="D60" s="167">
        <f t="shared" ca="1" si="13"/>
        <v>490</v>
      </c>
      <c r="E60" s="132">
        <f t="shared" ca="1" si="14"/>
        <v>0</v>
      </c>
      <c r="F60" s="121">
        <f t="shared" ca="1" si="15"/>
        <v>490</v>
      </c>
      <c r="G60" s="132">
        <f t="shared" ca="1" si="16"/>
        <v>7.2000000000000011</v>
      </c>
      <c r="H60" s="132">
        <f t="shared" ca="1" si="17"/>
        <v>10.100000000000001</v>
      </c>
      <c r="I60" s="132">
        <f t="shared" ca="1" si="18"/>
        <v>54.400000000000006</v>
      </c>
      <c r="J60" s="132">
        <f t="shared" ca="1" si="19"/>
        <v>72.3</v>
      </c>
      <c r="K60" s="132">
        <f t="shared" ca="1" si="20"/>
        <v>82.7</v>
      </c>
      <c r="L60" s="106">
        <f t="shared" ca="1" si="9"/>
        <v>255</v>
      </c>
      <c r="M60" s="34">
        <f t="shared" ca="1" si="10"/>
        <v>12500</v>
      </c>
      <c r="N60" s="34">
        <f t="shared" ca="1" si="11"/>
        <v>17500</v>
      </c>
      <c r="O60" s="35">
        <f t="shared" ca="1" si="12"/>
        <v>21500</v>
      </c>
      <c r="P60" s="48"/>
    </row>
    <row r="61" spans="1:16" s="5" customFormat="1" x14ac:dyDescent="0.2">
      <c r="A61" s="161">
        <v>7</v>
      </c>
      <c r="B61" s="152" t="s">
        <v>69</v>
      </c>
      <c r="C61" s="183" t="s">
        <v>71</v>
      </c>
      <c r="D61" s="167">
        <f t="shared" ca="1" si="13"/>
        <v>735</v>
      </c>
      <c r="E61" s="132">
        <f t="shared" ca="1" si="14"/>
        <v>7.8</v>
      </c>
      <c r="F61" s="121">
        <f t="shared" ca="1" si="15"/>
        <v>675</v>
      </c>
      <c r="G61" s="132">
        <f t="shared" ca="1" si="16"/>
        <v>8.2000000000000011</v>
      </c>
      <c r="H61" s="132">
        <f t="shared" ca="1" si="17"/>
        <v>8.4</v>
      </c>
      <c r="I61" s="132">
        <f t="shared" ca="1" si="18"/>
        <v>38.4</v>
      </c>
      <c r="J61" s="132">
        <f t="shared" ca="1" si="19"/>
        <v>63.1</v>
      </c>
      <c r="K61" s="132">
        <f t="shared" ca="1" si="20"/>
        <v>83.399999999999991</v>
      </c>
      <c r="L61" s="106">
        <f t="shared" ca="1" si="9"/>
        <v>240</v>
      </c>
      <c r="M61" s="34">
        <f t="shared" ca="1" si="10"/>
        <v>12500</v>
      </c>
      <c r="N61" s="34">
        <f t="shared" ca="1" si="11"/>
        <v>20000</v>
      </c>
      <c r="O61" s="35">
        <f t="shared" ca="1" si="12"/>
        <v>28000</v>
      </c>
      <c r="P61" s="48"/>
    </row>
    <row r="62" spans="1:16" s="5" customFormat="1" x14ac:dyDescent="0.2">
      <c r="A62" s="161" t="s">
        <v>54</v>
      </c>
      <c r="B62" s="152"/>
      <c r="C62" s="183"/>
      <c r="D62" s="167" t="str">
        <f t="shared" ca="1" si="13"/>
        <v/>
      </c>
      <c r="E62" s="132" t="str">
        <f t="shared" ca="1" si="14"/>
        <v/>
      </c>
      <c r="F62" s="121" t="str">
        <f t="shared" ca="1" si="15"/>
        <v/>
      </c>
      <c r="G62" s="132" t="str">
        <f t="shared" ca="1" si="16"/>
        <v/>
      </c>
      <c r="H62" s="132" t="str">
        <f t="shared" ca="1" si="17"/>
        <v/>
      </c>
      <c r="I62" s="132" t="str">
        <f t="shared" ca="1" si="18"/>
        <v/>
      </c>
      <c r="J62" s="132" t="str">
        <f t="shared" ca="1" si="19"/>
        <v/>
      </c>
      <c r="K62" s="132" t="str">
        <f t="shared" ca="1" si="20"/>
        <v/>
      </c>
      <c r="L62" s="106" t="str">
        <f t="shared" ca="1" si="9"/>
        <v/>
      </c>
      <c r="M62" s="34" t="str">
        <f t="shared" ca="1" si="10"/>
        <v/>
      </c>
      <c r="N62" s="34" t="str">
        <f t="shared" ca="1" si="11"/>
        <v/>
      </c>
      <c r="O62" s="35" t="str">
        <f t="shared" ca="1" si="12"/>
        <v/>
      </c>
      <c r="P62" s="48"/>
    </row>
    <row r="63" spans="1:16" s="5" customFormat="1" x14ac:dyDescent="0.2">
      <c r="A63" s="164">
        <v>8</v>
      </c>
      <c r="B63" s="77" t="s">
        <v>70</v>
      </c>
      <c r="C63" s="190" t="s">
        <v>39</v>
      </c>
      <c r="D63" s="106">
        <f t="shared" ca="1" si="13"/>
        <v>9690</v>
      </c>
      <c r="E63" s="162">
        <f t="shared" ca="1" si="14"/>
        <v>2.4</v>
      </c>
      <c r="F63" s="121">
        <f t="shared" ca="1" si="15"/>
        <v>9460</v>
      </c>
      <c r="G63" s="162">
        <f t="shared" ca="1" si="16"/>
        <v>9.3000000000000007</v>
      </c>
      <c r="H63" s="162">
        <f t="shared" ca="1" si="17"/>
        <v>13.200000000000001</v>
      </c>
      <c r="I63" s="162">
        <f t="shared" ca="1" si="18"/>
        <v>62.2</v>
      </c>
      <c r="J63" s="162">
        <f t="shared" ca="1" si="19"/>
        <v>71.2</v>
      </c>
      <c r="K63" s="162">
        <f t="shared" ca="1" si="20"/>
        <v>77.5</v>
      </c>
      <c r="L63" s="106">
        <f t="shared" ca="1" si="9"/>
        <v>5600</v>
      </c>
      <c r="M63" s="121">
        <f t="shared" ca="1" si="10"/>
        <v>13000</v>
      </c>
      <c r="N63" s="121">
        <f t="shared" ca="1" si="11"/>
        <v>18000</v>
      </c>
      <c r="O63" s="163">
        <f t="shared" ca="1" si="12"/>
        <v>24000</v>
      </c>
      <c r="P63" s="48"/>
    </row>
    <row r="64" spans="1:16" s="5" customFormat="1" x14ac:dyDescent="0.2">
      <c r="A64" s="161">
        <v>8</v>
      </c>
      <c r="B64" s="152" t="s">
        <v>70</v>
      </c>
      <c r="C64" s="183" t="s">
        <v>772</v>
      </c>
      <c r="D64" s="167">
        <f t="shared" ca="1" si="13"/>
        <v>230</v>
      </c>
      <c r="E64" s="132">
        <f t="shared" ca="1" si="14"/>
        <v>0</v>
      </c>
      <c r="F64" s="121">
        <f t="shared" ca="1" si="15"/>
        <v>230</v>
      </c>
      <c r="G64" s="132">
        <f t="shared" ca="1" si="16"/>
        <v>14.200000000000001</v>
      </c>
      <c r="H64" s="132">
        <f t="shared" ca="1" si="17"/>
        <v>4.9000000000000004</v>
      </c>
      <c r="I64" s="132">
        <f t="shared" ca="1" si="18"/>
        <v>62</v>
      </c>
      <c r="J64" s="132">
        <f t="shared" ca="1" si="19"/>
        <v>71.3</v>
      </c>
      <c r="K64" s="132">
        <f t="shared" ca="1" si="20"/>
        <v>80.900000000000006</v>
      </c>
      <c r="L64" s="106">
        <f t="shared" ca="1" si="9"/>
        <v>140</v>
      </c>
      <c r="M64" s="34">
        <f t="shared" ca="1" si="10"/>
        <v>22500</v>
      </c>
      <c r="N64" s="34">
        <f t="shared" ca="1" si="11"/>
        <v>28500</v>
      </c>
      <c r="O64" s="35">
        <f t="shared" ca="1" si="12"/>
        <v>35500</v>
      </c>
      <c r="P64" s="48"/>
    </row>
    <row r="65" spans="1:16" s="5" customFormat="1" x14ac:dyDescent="0.2">
      <c r="A65" s="161">
        <v>8</v>
      </c>
      <c r="B65" s="152" t="s">
        <v>70</v>
      </c>
      <c r="C65" s="183" t="s">
        <v>773</v>
      </c>
      <c r="D65" s="167">
        <f t="shared" ca="1" si="13"/>
        <v>640</v>
      </c>
      <c r="E65" s="132">
        <f t="shared" ca="1" si="14"/>
        <v>0</v>
      </c>
      <c r="F65" s="121">
        <f t="shared" ca="1" si="15"/>
        <v>640</v>
      </c>
      <c r="G65" s="132">
        <f t="shared" ca="1" si="16"/>
        <v>11.9</v>
      </c>
      <c r="H65" s="132">
        <f t="shared" ca="1" si="17"/>
        <v>8.9</v>
      </c>
      <c r="I65" s="132">
        <f t="shared" ca="1" si="18"/>
        <v>61.199999999999996</v>
      </c>
      <c r="J65" s="132">
        <f t="shared" ca="1" si="19"/>
        <v>72.8</v>
      </c>
      <c r="K65" s="132">
        <f t="shared" ca="1" si="20"/>
        <v>79.2</v>
      </c>
      <c r="L65" s="106">
        <f t="shared" ca="1" si="9"/>
        <v>375</v>
      </c>
      <c r="M65" s="34">
        <f t="shared" ca="1" si="10"/>
        <v>18000</v>
      </c>
      <c r="N65" s="34">
        <f t="shared" ca="1" si="11"/>
        <v>23500</v>
      </c>
      <c r="O65" s="35">
        <f t="shared" ca="1" si="12"/>
        <v>28000</v>
      </c>
      <c r="P65" s="48"/>
    </row>
    <row r="66" spans="1:16" s="5" customFormat="1" x14ac:dyDescent="0.2">
      <c r="A66" s="161">
        <v>8</v>
      </c>
      <c r="B66" s="152" t="s">
        <v>70</v>
      </c>
      <c r="C66" s="183" t="s">
        <v>774</v>
      </c>
      <c r="D66" s="167">
        <f t="shared" ca="1" si="13"/>
        <v>965</v>
      </c>
      <c r="E66" s="132">
        <f t="shared" ca="1" si="14"/>
        <v>0</v>
      </c>
      <c r="F66" s="121">
        <f t="shared" ca="1" si="15"/>
        <v>965</v>
      </c>
      <c r="G66" s="132">
        <f t="shared" ca="1" si="16"/>
        <v>7.1000000000000005</v>
      </c>
      <c r="H66" s="132">
        <f t="shared" ca="1" si="17"/>
        <v>7.5</v>
      </c>
      <c r="I66" s="132">
        <f t="shared" ca="1" si="18"/>
        <v>69.600000000000009</v>
      </c>
      <c r="J66" s="132">
        <f t="shared" ca="1" si="19"/>
        <v>79.600000000000009</v>
      </c>
      <c r="K66" s="132">
        <f t="shared" ca="1" si="20"/>
        <v>85.5</v>
      </c>
      <c r="L66" s="106">
        <f t="shared" ca="1" si="9"/>
        <v>650</v>
      </c>
      <c r="M66" s="34">
        <f t="shared" ca="1" si="10"/>
        <v>15500</v>
      </c>
      <c r="N66" s="34">
        <f t="shared" ca="1" si="11"/>
        <v>20000</v>
      </c>
      <c r="O66" s="35">
        <f t="shared" ca="1" si="12"/>
        <v>25000</v>
      </c>
      <c r="P66" s="48"/>
    </row>
    <row r="67" spans="1:16" s="5" customFormat="1" x14ac:dyDescent="0.2">
      <c r="A67" s="161">
        <v>8</v>
      </c>
      <c r="B67" s="152" t="s">
        <v>70</v>
      </c>
      <c r="C67" s="183" t="s">
        <v>60</v>
      </c>
      <c r="D67" s="167">
        <f t="shared" ca="1" si="13"/>
        <v>2835</v>
      </c>
      <c r="E67" s="132">
        <f t="shared" ca="1" si="14"/>
        <v>0</v>
      </c>
      <c r="F67" s="121">
        <f t="shared" ca="1" si="15"/>
        <v>2835</v>
      </c>
      <c r="G67" s="132">
        <f t="shared" ca="1" si="16"/>
        <v>7.3999999999999995</v>
      </c>
      <c r="H67" s="132">
        <f t="shared" ca="1" si="17"/>
        <v>12.5</v>
      </c>
      <c r="I67" s="132">
        <f t="shared" ca="1" si="18"/>
        <v>67</v>
      </c>
      <c r="J67" s="132">
        <f t="shared" ca="1" si="19"/>
        <v>74.7</v>
      </c>
      <c r="K67" s="132">
        <f t="shared" ca="1" si="20"/>
        <v>80.100000000000009</v>
      </c>
      <c r="L67" s="106">
        <f t="shared" ca="1" si="9"/>
        <v>1825</v>
      </c>
      <c r="M67" s="34">
        <f t="shared" ca="1" si="10"/>
        <v>12500</v>
      </c>
      <c r="N67" s="34">
        <f t="shared" ca="1" si="11"/>
        <v>17500</v>
      </c>
      <c r="O67" s="35">
        <f t="shared" ca="1" si="12"/>
        <v>22000</v>
      </c>
      <c r="P67" s="48"/>
    </row>
    <row r="68" spans="1:16" s="5" customFormat="1" x14ac:dyDescent="0.2">
      <c r="A68" s="161">
        <v>8</v>
      </c>
      <c r="B68" s="152" t="s">
        <v>70</v>
      </c>
      <c r="C68" s="183" t="s">
        <v>71</v>
      </c>
      <c r="D68" s="167">
        <f t="shared" ca="1" si="13"/>
        <v>5020</v>
      </c>
      <c r="E68" s="132">
        <f t="shared" ca="1" si="14"/>
        <v>4.5999999999999996</v>
      </c>
      <c r="F68" s="121">
        <f t="shared" ca="1" si="15"/>
        <v>4790</v>
      </c>
      <c r="G68" s="132">
        <f t="shared" ca="1" si="16"/>
        <v>10.3</v>
      </c>
      <c r="H68" s="132">
        <f t="shared" ca="1" si="17"/>
        <v>15.8</v>
      </c>
      <c r="I68" s="132">
        <f t="shared" ca="1" si="18"/>
        <v>57.999999999999993</v>
      </c>
      <c r="J68" s="132">
        <f t="shared" ca="1" si="19"/>
        <v>67.300000000000011</v>
      </c>
      <c r="K68" s="132">
        <f t="shared" ca="1" si="20"/>
        <v>73.900000000000006</v>
      </c>
      <c r="L68" s="106">
        <f t="shared" ca="1" si="9"/>
        <v>2615</v>
      </c>
      <c r="M68" s="34">
        <f t="shared" ca="1" si="10"/>
        <v>12000</v>
      </c>
      <c r="N68" s="34">
        <f t="shared" ca="1" si="11"/>
        <v>17500</v>
      </c>
      <c r="O68" s="35">
        <f t="shared" ca="1" si="12"/>
        <v>23500</v>
      </c>
      <c r="P68" s="48"/>
    </row>
    <row r="69" spans="1:16" s="5" customFormat="1" x14ac:dyDescent="0.2">
      <c r="A69" s="161" t="s">
        <v>54</v>
      </c>
      <c r="B69" s="152"/>
      <c r="C69" s="183"/>
      <c r="D69" s="167" t="str">
        <f t="shared" ca="1" si="13"/>
        <v/>
      </c>
      <c r="E69" s="132" t="str">
        <f t="shared" ca="1" si="14"/>
        <v/>
      </c>
      <c r="F69" s="121" t="str">
        <f t="shared" ca="1" si="15"/>
        <v/>
      </c>
      <c r="G69" s="132" t="str">
        <f t="shared" ca="1" si="16"/>
        <v/>
      </c>
      <c r="H69" s="132" t="str">
        <f t="shared" ca="1" si="17"/>
        <v/>
      </c>
      <c r="I69" s="132" t="str">
        <f t="shared" ca="1" si="18"/>
        <v/>
      </c>
      <c r="J69" s="132" t="str">
        <f t="shared" ca="1" si="19"/>
        <v/>
      </c>
      <c r="K69" s="132" t="str">
        <f t="shared" ca="1" si="20"/>
        <v/>
      </c>
      <c r="L69" s="106" t="str">
        <f t="shared" ca="1" si="9"/>
        <v/>
      </c>
      <c r="M69" s="34" t="str">
        <f t="shared" ca="1" si="10"/>
        <v/>
      </c>
      <c r="N69" s="34" t="str">
        <f t="shared" ca="1" si="11"/>
        <v/>
      </c>
      <c r="O69" s="35" t="str">
        <f t="shared" ca="1" si="12"/>
        <v/>
      </c>
      <c r="P69" s="48"/>
    </row>
    <row r="70" spans="1:16" s="5" customFormat="1" x14ac:dyDescent="0.2">
      <c r="A70" s="164">
        <v>9</v>
      </c>
      <c r="B70" s="77" t="s">
        <v>73</v>
      </c>
      <c r="C70" s="190" t="s">
        <v>39</v>
      </c>
      <c r="D70" s="106">
        <f t="shared" ca="1" si="13"/>
        <v>11445</v>
      </c>
      <c r="E70" s="162">
        <f t="shared" ca="1" si="14"/>
        <v>2.1999999999999997</v>
      </c>
      <c r="F70" s="121">
        <f t="shared" ca="1" si="15"/>
        <v>11190</v>
      </c>
      <c r="G70" s="162">
        <f t="shared" ca="1" si="16"/>
        <v>8.4</v>
      </c>
      <c r="H70" s="162">
        <f t="shared" ca="1" si="17"/>
        <v>10</v>
      </c>
      <c r="I70" s="162">
        <f t="shared" ca="1" si="18"/>
        <v>60.9</v>
      </c>
      <c r="J70" s="162">
        <f t="shared" ca="1" si="19"/>
        <v>73.3</v>
      </c>
      <c r="K70" s="162">
        <f t="shared" ca="1" si="20"/>
        <v>81.600000000000009</v>
      </c>
      <c r="L70" s="106">
        <f t="shared" ca="1" si="9"/>
        <v>6500</v>
      </c>
      <c r="M70" s="121">
        <f t="shared" ca="1" si="10"/>
        <v>14500</v>
      </c>
      <c r="N70" s="121">
        <f t="shared" ca="1" si="11"/>
        <v>22000</v>
      </c>
      <c r="O70" s="163">
        <f t="shared" ca="1" si="12"/>
        <v>27500</v>
      </c>
      <c r="P70" s="48"/>
    </row>
    <row r="71" spans="1:16" s="5" customFormat="1" x14ac:dyDescent="0.2">
      <c r="A71" s="161">
        <v>9</v>
      </c>
      <c r="B71" s="152" t="s">
        <v>73</v>
      </c>
      <c r="C71" s="183" t="s">
        <v>772</v>
      </c>
      <c r="D71" s="167">
        <f t="shared" ca="1" si="13"/>
        <v>1065</v>
      </c>
      <c r="E71" s="132">
        <f t="shared" ca="1" si="14"/>
        <v>0</v>
      </c>
      <c r="F71" s="121">
        <f t="shared" ca="1" si="15"/>
        <v>1065</v>
      </c>
      <c r="G71" s="132">
        <f t="shared" ca="1" si="16"/>
        <v>9</v>
      </c>
      <c r="H71" s="132">
        <f t="shared" ca="1" si="17"/>
        <v>6.4</v>
      </c>
      <c r="I71" s="132">
        <f t="shared" ca="1" si="18"/>
        <v>60.8</v>
      </c>
      <c r="J71" s="132">
        <f t="shared" ca="1" si="19"/>
        <v>74.599999999999994</v>
      </c>
      <c r="K71" s="132">
        <f t="shared" ca="1" si="20"/>
        <v>84.6</v>
      </c>
      <c r="L71" s="106">
        <f t="shared" ca="1" si="9"/>
        <v>620</v>
      </c>
      <c r="M71" s="34">
        <f t="shared" ca="1" si="10"/>
        <v>23000</v>
      </c>
      <c r="N71" s="34">
        <f t="shared" ca="1" si="11"/>
        <v>26500</v>
      </c>
      <c r="O71" s="35">
        <f t="shared" ca="1" si="12"/>
        <v>30000</v>
      </c>
      <c r="P71" s="48"/>
    </row>
    <row r="72" spans="1:16" s="5" customFormat="1" x14ac:dyDescent="0.2">
      <c r="A72" s="161">
        <v>9</v>
      </c>
      <c r="B72" s="152" t="s">
        <v>73</v>
      </c>
      <c r="C72" s="183" t="s">
        <v>773</v>
      </c>
      <c r="D72" s="167">
        <f t="shared" ca="1" si="13"/>
        <v>1720</v>
      </c>
      <c r="E72" s="132">
        <f t="shared" ca="1" si="14"/>
        <v>0</v>
      </c>
      <c r="F72" s="121">
        <f t="shared" ca="1" si="15"/>
        <v>1720</v>
      </c>
      <c r="G72" s="132">
        <f t="shared" ca="1" si="16"/>
        <v>9.1</v>
      </c>
      <c r="H72" s="132">
        <f t="shared" ca="1" si="17"/>
        <v>7.5</v>
      </c>
      <c r="I72" s="132">
        <f t="shared" ca="1" si="18"/>
        <v>63</v>
      </c>
      <c r="J72" s="132">
        <f t="shared" ca="1" si="19"/>
        <v>75.2</v>
      </c>
      <c r="K72" s="132">
        <f t="shared" ca="1" si="20"/>
        <v>83.399999999999991</v>
      </c>
      <c r="L72" s="106">
        <f t="shared" ca="1" si="9"/>
        <v>1040</v>
      </c>
      <c r="M72" s="34">
        <f t="shared" ca="1" si="10"/>
        <v>18500</v>
      </c>
      <c r="N72" s="34">
        <f t="shared" ca="1" si="11"/>
        <v>24000</v>
      </c>
      <c r="O72" s="35">
        <f t="shared" ca="1" si="12"/>
        <v>28000</v>
      </c>
      <c r="P72" s="48"/>
    </row>
    <row r="73" spans="1:16" s="5" customFormat="1" x14ac:dyDescent="0.2">
      <c r="A73" s="161">
        <v>9</v>
      </c>
      <c r="B73" s="152" t="s">
        <v>73</v>
      </c>
      <c r="C73" s="183" t="s">
        <v>774</v>
      </c>
      <c r="D73" s="167">
        <f t="shared" ca="1" si="13"/>
        <v>1735</v>
      </c>
      <c r="E73" s="132">
        <f t="shared" ca="1" si="14"/>
        <v>0</v>
      </c>
      <c r="F73" s="121">
        <f t="shared" ca="1" si="15"/>
        <v>1735</v>
      </c>
      <c r="G73" s="132">
        <f t="shared" ca="1" si="16"/>
        <v>7.3999999999999995</v>
      </c>
      <c r="H73" s="132">
        <f t="shared" ca="1" si="17"/>
        <v>9.8000000000000007</v>
      </c>
      <c r="I73" s="132">
        <f t="shared" ca="1" si="18"/>
        <v>62.8</v>
      </c>
      <c r="J73" s="132">
        <f t="shared" ca="1" si="19"/>
        <v>75</v>
      </c>
      <c r="K73" s="132">
        <f t="shared" ca="1" si="20"/>
        <v>82.9</v>
      </c>
      <c r="L73" s="106">
        <f t="shared" ca="1" si="9"/>
        <v>1045</v>
      </c>
      <c r="M73" s="34">
        <f t="shared" ca="1" si="10"/>
        <v>15000</v>
      </c>
      <c r="N73" s="34">
        <f t="shared" ca="1" si="11"/>
        <v>21500</v>
      </c>
      <c r="O73" s="35">
        <f t="shared" ca="1" si="12"/>
        <v>26000</v>
      </c>
      <c r="P73" s="48"/>
    </row>
    <row r="74" spans="1:16" s="5" customFormat="1" x14ac:dyDescent="0.2">
      <c r="A74" s="161">
        <v>9</v>
      </c>
      <c r="B74" s="152" t="s">
        <v>73</v>
      </c>
      <c r="C74" s="183" t="s">
        <v>60</v>
      </c>
      <c r="D74" s="167">
        <f t="shared" ca="1" si="13"/>
        <v>2590</v>
      </c>
      <c r="E74" s="132">
        <f t="shared" ca="1" si="14"/>
        <v>0</v>
      </c>
      <c r="F74" s="121">
        <f t="shared" ca="1" si="15"/>
        <v>2590</v>
      </c>
      <c r="G74" s="132">
        <f t="shared" ca="1" si="16"/>
        <v>7.3</v>
      </c>
      <c r="H74" s="132">
        <f t="shared" ca="1" si="17"/>
        <v>10.9</v>
      </c>
      <c r="I74" s="132">
        <f t="shared" ca="1" si="18"/>
        <v>63.7</v>
      </c>
      <c r="J74" s="132">
        <f t="shared" ca="1" si="19"/>
        <v>74.400000000000006</v>
      </c>
      <c r="K74" s="132">
        <f t="shared" ca="1" si="20"/>
        <v>81.7</v>
      </c>
      <c r="L74" s="106">
        <f t="shared" ca="1" si="9"/>
        <v>1580</v>
      </c>
      <c r="M74" s="34">
        <f t="shared" ca="1" si="10"/>
        <v>12500</v>
      </c>
      <c r="N74" s="34">
        <f t="shared" ca="1" si="11"/>
        <v>18000</v>
      </c>
      <c r="O74" s="35">
        <f t="shared" ca="1" si="12"/>
        <v>23000</v>
      </c>
      <c r="P74" s="48"/>
    </row>
    <row r="75" spans="1:16" s="5" customFormat="1" x14ac:dyDescent="0.2">
      <c r="A75" s="161">
        <v>9</v>
      </c>
      <c r="B75" s="152" t="s">
        <v>73</v>
      </c>
      <c r="C75" s="183" t="s">
        <v>71</v>
      </c>
      <c r="D75" s="167">
        <f t="shared" ca="1" si="13"/>
        <v>4340</v>
      </c>
      <c r="E75" s="132">
        <f t="shared" ca="1" si="14"/>
        <v>5.9</v>
      </c>
      <c r="F75" s="121">
        <f t="shared" ca="1" si="15"/>
        <v>4085</v>
      </c>
      <c r="G75" s="132">
        <f t="shared" ca="1" si="16"/>
        <v>9.1999999999999993</v>
      </c>
      <c r="H75" s="132">
        <f t="shared" ca="1" si="17"/>
        <v>11.3</v>
      </c>
      <c r="I75" s="132">
        <f t="shared" ca="1" si="18"/>
        <v>57.400000000000006</v>
      </c>
      <c r="J75" s="132">
        <f t="shared" ca="1" si="19"/>
        <v>70.899999999999991</v>
      </c>
      <c r="K75" s="132">
        <f t="shared" ca="1" si="20"/>
        <v>79.5</v>
      </c>
      <c r="L75" s="106">
        <f t="shared" ca="1" si="9"/>
        <v>2215</v>
      </c>
      <c r="M75" s="34">
        <f t="shared" ca="1" si="10"/>
        <v>14000</v>
      </c>
      <c r="N75" s="34">
        <f t="shared" ca="1" si="11"/>
        <v>22000</v>
      </c>
      <c r="O75" s="35">
        <f t="shared" ca="1" si="12"/>
        <v>30000</v>
      </c>
      <c r="P75" s="48"/>
    </row>
    <row r="76" spans="1:16" s="5" customFormat="1" x14ac:dyDescent="0.2">
      <c r="A76" s="161" t="s">
        <v>54</v>
      </c>
      <c r="B76" s="152"/>
      <c r="C76" s="183"/>
      <c r="D76" s="167" t="str">
        <f t="shared" ca="1" si="13"/>
        <v/>
      </c>
      <c r="E76" s="132" t="str">
        <f t="shared" ca="1" si="14"/>
        <v/>
      </c>
      <c r="F76" s="121" t="str">
        <f t="shared" ca="1" si="15"/>
        <v/>
      </c>
      <c r="G76" s="132" t="str">
        <f t="shared" ca="1" si="16"/>
        <v/>
      </c>
      <c r="H76" s="132" t="str">
        <f t="shared" ca="1" si="17"/>
        <v/>
      </c>
      <c r="I76" s="132" t="str">
        <f t="shared" ca="1" si="18"/>
        <v/>
      </c>
      <c r="J76" s="132" t="str">
        <f t="shared" ca="1" si="19"/>
        <v/>
      </c>
      <c r="K76" s="132" t="str">
        <f t="shared" ca="1" si="20"/>
        <v/>
      </c>
      <c r="L76" s="106" t="str">
        <f t="shared" ca="1" si="9"/>
        <v/>
      </c>
      <c r="M76" s="34" t="str">
        <f t="shared" ca="1" si="10"/>
        <v/>
      </c>
      <c r="N76" s="34" t="str">
        <f t="shared" ca="1" si="11"/>
        <v/>
      </c>
      <c r="O76" s="35" t="str">
        <f t="shared" ca="1" si="12"/>
        <v/>
      </c>
      <c r="P76" s="48"/>
    </row>
    <row r="77" spans="1:16" s="5" customFormat="1" x14ac:dyDescent="0.2">
      <c r="A77" s="164" t="s">
        <v>28</v>
      </c>
      <c r="B77" s="77" t="s">
        <v>75</v>
      </c>
      <c r="C77" s="190" t="s">
        <v>39</v>
      </c>
      <c r="D77" s="106">
        <f t="shared" ca="1" si="13"/>
        <v>6010</v>
      </c>
      <c r="E77" s="162">
        <f t="shared" ca="1" si="14"/>
        <v>2.5</v>
      </c>
      <c r="F77" s="121">
        <f t="shared" ca="1" si="15"/>
        <v>5860</v>
      </c>
      <c r="G77" s="162">
        <f t="shared" ca="1" si="16"/>
        <v>8.3000000000000007</v>
      </c>
      <c r="H77" s="162">
        <f t="shared" ca="1" si="17"/>
        <v>9.3000000000000007</v>
      </c>
      <c r="I77" s="162">
        <f t="shared" ca="1" si="18"/>
        <v>56.2</v>
      </c>
      <c r="J77" s="162">
        <f t="shared" ca="1" si="19"/>
        <v>70.399999999999991</v>
      </c>
      <c r="K77" s="162">
        <f t="shared" ca="1" si="20"/>
        <v>82.4</v>
      </c>
      <c r="L77" s="106">
        <f t="shared" ca="1" si="9"/>
        <v>3150</v>
      </c>
      <c r="M77" s="121">
        <f t="shared" ca="1" si="10"/>
        <v>15000</v>
      </c>
      <c r="N77" s="121">
        <f t="shared" ca="1" si="11"/>
        <v>21000</v>
      </c>
      <c r="O77" s="163">
        <f t="shared" ca="1" si="12"/>
        <v>27000</v>
      </c>
      <c r="P77" s="48"/>
    </row>
    <row r="78" spans="1:16" s="5" customFormat="1" x14ac:dyDescent="0.2">
      <c r="A78" s="161" t="s">
        <v>28</v>
      </c>
      <c r="B78" s="152" t="s">
        <v>75</v>
      </c>
      <c r="C78" s="183" t="s">
        <v>772</v>
      </c>
      <c r="D78" s="167">
        <f t="shared" ref="D78:D109" ca="1" si="21">IFERROR(VLOOKUP($A78&amp;VLOOKUP($C78,$U$16:$V$21,2,FALSE),INDIRECT(VLOOKUP($C78,$U$16:$X$21,4,FALSE)),AD$18,FALSE),"")</f>
        <v>230</v>
      </c>
      <c r="E78" s="132">
        <f t="shared" ref="E78:E109" ca="1" si="22">IFERROR(VLOOKUP($A78&amp;VLOOKUP($C78,$U$16:$V$21,2,FALSE),INDIRECT(VLOOKUP($C78,$U$16:$X$21,4,FALSE)),AE$18,FALSE),"")</f>
        <v>0</v>
      </c>
      <c r="F78" s="121">
        <f t="shared" ref="F78:F109" ca="1" si="23">IFERROR(VLOOKUP($A78&amp;VLOOKUP($C78,$U$16:$V$21,2,FALSE),INDIRECT(VLOOKUP($C78,$U$16:$X$21,4,FALSE)),AF$18,FALSE),"")</f>
        <v>230</v>
      </c>
      <c r="G78" s="132">
        <f t="shared" ref="G78:G109" ca="1" si="24">IFERROR(VLOOKUP($A78&amp;VLOOKUP($C78,$U$16:$V$21,2,FALSE),INDIRECT(VLOOKUP($C78,$U$16:$X$21,4,FALSE)),AG$18,FALSE),"")</f>
        <v>8.5</v>
      </c>
      <c r="H78" s="132">
        <f t="shared" ref="H78:H109" ca="1" si="25">IFERROR(VLOOKUP($A78&amp;VLOOKUP($C78,$U$16:$V$21,2,FALSE),INDIRECT(VLOOKUP($C78,$U$16:$X$21,4,FALSE)),AH$18,FALSE),"")</f>
        <v>8.3000000000000007</v>
      </c>
      <c r="I78" s="132">
        <f t="shared" ref="I78:I109" ca="1" si="26">IFERROR(VLOOKUP($A78&amp;VLOOKUP($C78,$U$16:$V$21,2,FALSE),INDIRECT(VLOOKUP($C78,$U$16:$X$21,4,FALSE)),AI$18,FALSE),"")</f>
        <v>38.4</v>
      </c>
      <c r="J78" s="132">
        <f t="shared" ref="J78:J109" ca="1" si="27">IFERROR(VLOOKUP($A78&amp;VLOOKUP($C78,$U$16:$V$21,2,FALSE),INDIRECT(VLOOKUP($C78,$U$16:$X$21,4,FALSE)),AJ$18,FALSE),"")</f>
        <v>61.3</v>
      </c>
      <c r="K78" s="132">
        <f t="shared" ref="K78:K109" ca="1" si="28">IFERROR(VLOOKUP($A78&amp;VLOOKUP($C78,$U$16:$V$21,2,FALSE),INDIRECT(VLOOKUP($C78,$U$16:$X$21,4,FALSE)),AK$18,FALSE),"")</f>
        <v>83.2</v>
      </c>
      <c r="L78" s="106">
        <f t="shared" ca="1" si="9"/>
        <v>85</v>
      </c>
      <c r="M78" s="34">
        <f t="shared" ca="1" si="10"/>
        <v>15500</v>
      </c>
      <c r="N78" s="34">
        <f t="shared" ca="1" si="11"/>
        <v>20500</v>
      </c>
      <c r="O78" s="35">
        <f t="shared" ca="1" si="12"/>
        <v>24000</v>
      </c>
      <c r="P78" s="48"/>
    </row>
    <row r="79" spans="1:16" s="5" customFormat="1" ht="14.25" customHeight="1" x14ac:dyDescent="0.2">
      <c r="A79" s="161" t="s">
        <v>28</v>
      </c>
      <c r="B79" s="152" t="s">
        <v>75</v>
      </c>
      <c r="C79" s="183" t="s">
        <v>773</v>
      </c>
      <c r="D79" s="167">
        <f t="shared" ca="1" si="21"/>
        <v>830</v>
      </c>
      <c r="E79" s="132">
        <f t="shared" ca="1" si="22"/>
        <v>0</v>
      </c>
      <c r="F79" s="121">
        <f t="shared" ca="1" si="23"/>
        <v>830</v>
      </c>
      <c r="G79" s="132">
        <f t="shared" ca="1" si="24"/>
        <v>6.4</v>
      </c>
      <c r="H79" s="132">
        <f t="shared" ca="1" si="25"/>
        <v>7.5</v>
      </c>
      <c r="I79" s="132">
        <f t="shared" ca="1" si="26"/>
        <v>42.8</v>
      </c>
      <c r="J79" s="132">
        <f t="shared" ca="1" si="27"/>
        <v>63.5</v>
      </c>
      <c r="K79" s="132">
        <f t="shared" ca="1" si="28"/>
        <v>86.1</v>
      </c>
      <c r="L79" s="106">
        <f t="shared" ca="1" si="9"/>
        <v>335</v>
      </c>
      <c r="M79" s="34">
        <f t="shared" ca="1" si="10"/>
        <v>13500</v>
      </c>
      <c r="N79" s="34">
        <f t="shared" ca="1" si="11"/>
        <v>19000</v>
      </c>
      <c r="O79" s="35">
        <f t="shared" ca="1" si="12"/>
        <v>23500</v>
      </c>
      <c r="P79" s="48"/>
    </row>
    <row r="80" spans="1:16" s="5" customFormat="1" ht="14.25" customHeight="1" x14ac:dyDescent="0.2">
      <c r="A80" s="161" t="s">
        <v>28</v>
      </c>
      <c r="B80" s="152" t="s">
        <v>75</v>
      </c>
      <c r="C80" s="183" t="s">
        <v>774</v>
      </c>
      <c r="D80" s="167">
        <f t="shared" ca="1" si="21"/>
        <v>1045</v>
      </c>
      <c r="E80" s="132">
        <f t="shared" ca="1" si="22"/>
        <v>0</v>
      </c>
      <c r="F80" s="121">
        <f t="shared" ca="1" si="23"/>
        <v>1045</v>
      </c>
      <c r="G80" s="132">
        <f t="shared" ca="1" si="24"/>
        <v>6.5</v>
      </c>
      <c r="H80" s="132">
        <f t="shared" ca="1" si="25"/>
        <v>9.1999999999999993</v>
      </c>
      <c r="I80" s="132">
        <f t="shared" ca="1" si="26"/>
        <v>57.600000000000009</v>
      </c>
      <c r="J80" s="132">
        <f t="shared" ca="1" si="27"/>
        <v>72</v>
      </c>
      <c r="K80" s="132">
        <f t="shared" ca="1" si="28"/>
        <v>84.3</v>
      </c>
      <c r="L80" s="106">
        <f t="shared" ca="1" si="9"/>
        <v>580</v>
      </c>
      <c r="M80" s="34">
        <f t="shared" ca="1" si="10"/>
        <v>14000</v>
      </c>
      <c r="N80" s="34">
        <f t="shared" ca="1" si="11"/>
        <v>19500</v>
      </c>
      <c r="O80" s="35">
        <f t="shared" ca="1" si="12"/>
        <v>24500</v>
      </c>
      <c r="P80" s="48"/>
    </row>
    <row r="81" spans="1:16" s="5" customFormat="1" ht="14.25" customHeight="1" x14ac:dyDescent="0.2">
      <c r="A81" s="161" t="s">
        <v>28</v>
      </c>
      <c r="B81" s="152" t="s">
        <v>75</v>
      </c>
      <c r="C81" s="183" t="s">
        <v>60</v>
      </c>
      <c r="D81" s="167">
        <f t="shared" ca="1" si="21"/>
        <v>1460</v>
      </c>
      <c r="E81" s="132">
        <f t="shared" ca="1" si="22"/>
        <v>0</v>
      </c>
      <c r="F81" s="121">
        <f t="shared" ca="1" si="23"/>
        <v>1460</v>
      </c>
      <c r="G81" s="132">
        <f t="shared" ca="1" si="24"/>
        <v>7.9</v>
      </c>
      <c r="H81" s="132">
        <f t="shared" ca="1" si="25"/>
        <v>11</v>
      </c>
      <c r="I81" s="132">
        <f t="shared" ca="1" si="26"/>
        <v>60.3</v>
      </c>
      <c r="J81" s="132">
        <f t="shared" ca="1" si="27"/>
        <v>72.599999999999994</v>
      </c>
      <c r="K81" s="132">
        <f t="shared" ca="1" si="28"/>
        <v>81.100000000000009</v>
      </c>
      <c r="L81" s="106">
        <f t="shared" ca="1" si="9"/>
        <v>850</v>
      </c>
      <c r="M81" s="34">
        <f t="shared" ca="1" si="10"/>
        <v>14000</v>
      </c>
      <c r="N81" s="34">
        <f t="shared" ca="1" si="11"/>
        <v>19500</v>
      </c>
      <c r="O81" s="35">
        <f t="shared" ca="1" si="12"/>
        <v>25000</v>
      </c>
      <c r="P81" s="48"/>
    </row>
    <row r="82" spans="1:16" s="5" customFormat="1" ht="14.25" customHeight="1" x14ac:dyDescent="0.2">
      <c r="A82" s="161" t="s">
        <v>28</v>
      </c>
      <c r="B82" s="152" t="s">
        <v>75</v>
      </c>
      <c r="C82" s="183" t="s">
        <v>71</v>
      </c>
      <c r="D82" s="167">
        <f t="shared" ca="1" si="21"/>
        <v>2445</v>
      </c>
      <c r="E82" s="132">
        <f t="shared" ca="1" si="22"/>
        <v>6.1</v>
      </c>
      <c r="F82" s="121">
        <f t="shared" ca="1" si="23"/>
        <v>2300</v>
      </c>
      <c r="G82" s="132">
        <f t="shared" ca="1" si="24"/>
        <v>10.100000000000001</v>
      </c>
      <c r="H82" s="132">
        <f t="shared" ca="1" si="25"/>
        <v>9</v>
      </c>
      <c r="I82" s="132">
        <f t="shared" ca="1" si="26"/>
        <v>59.599999999999994</v>
      </c>
      <c r="J82" s="132">
        <f t="shared" ca="1" si="27"/>
        <v>71.8</v>
      </c>
      <c r="K82" s="132">
        <f t="shared" ca="1" si="28"/>
        <v>80.900000000000006</v>
      </c>
      <c r="L82" s="106">
        <f t="shared" ca="1" si="9"/>
        <v>1300</v>
      </c>
      <c r="M82" s="34">
        <f t="shared" ca="1" si="10"/>
        <v>16500</v>
      </c>
      <c r="N82" s="34">
        <f t="shared" ca="1" si="11"/>
        <v>23500</v>
      </c>
      <c r="O82" s="35">
        <f t="shared" ca="1" si="12"/>
        <v>30500</v>
      </c>
      <c r="P82" s="48"/>
    </row>
    <row r="83" spans="1:16" s="5" customFormat="1" ht="14.25" customHeight="1" x14ac:dyDescent="0.2">
      <c r="A83" s="161" t="s">
        <v>54</v>
      </c>
      <c r="B83" s="152"/>
      <c r="C83" s="183"/>
      <c r="D83" s="167" t="str">
        <f t="shared" ca="1" si="21"/>
        <v/>
      </c>
      <c r="E83" s="132" t="str">
        <f t="shared" ca="1" si="22"/>
        <v/>
      </c>
      <c r="F83" s="121" t="str">
        <f t="shared" ca="1" si="23"/>
        <v/>
      </c>
      <c r="G83" s="132" t="str">
        <f t="shared" ca="1" si="24"/>
        <v/>
      </c>
      <c r="H83" s="132" t="str">
        <f t="shared" ca="1" si="25"/>
        <v/>
      </c>
      <c r="I83" s="132" t="str">
        <f t="shared" ca="1" si="26"/>
        <v/>
      </c>
      <c r="J83" s="132" t="str">
        <f t="shared" ca="1" si="27"/>
        <v/>
      </c>
      <c r="K83" s="132" t="str">
        <f t="shared" ca="1" si="28"/>
        <v/>
      </c>
      <c r="L83" s="106" t="str">
        <f t="shared" ca="1" si="9"/>
        <v/>
      </c>
      <c r="M83" s="34" t="str">
        <f t="shared" ca="1" si="10"/>
        <v/>
      </c>
      <c r="N83" s="34" t="str">
        <f t="shared" ca="1" si="11"/>
        <v/>
      </c>
      <c r="O83" s="35" t="str">
        <f t="shared" ca="1" si="12"/>
        <v/>
      </c>
      <c r="P83" s="48"/>
    </row>
    <row r="84" spans="1:16" s="5" customFormat="1" ht="14.25" customHeight="1" x14ac:dyDescent="0.2">
      <c r="A84" s="164" t="s">
        <v>29</v>
      </c>
      <c r="B84" s="77" t="s">
        <v>76</v>
      </c>
      <c r="C84" s="190" t="s">
        <v>39</v>
      </c>
      <c r="D84" s="106">
        <f t="shared" ca="1" si="21"/>
        <v>20385</v>
      </c>
      <c r="E84" s="162">
        <f t="shared" ca="1" si="22"/>
        <v>2.1</v>
      </c>
      <c r="F84" s="121">
        <f t="shared" ca="1" si="23"/>
        <v>19945</v>
      </c>
      <c r="G84" s="162">
        <f t="shared" ca="1" si="24"/>
        <v>7.1000000000000005</v>
      </c>
      <c r="H84" s="162">
        <f t="shared" ca="1" si="25"/>
        <v>10.100000000000001</v>
      </c>
      <c r="I84" s="162">
        <f t="shared" ca="1" si="26"/>
        <v>55.800000000000004</v>
      </c>
      <c r="J84" s="162">
        <f t="shared" ca="1" si="27"/>
        <v>74</v>
      </c>
      <c r="K84" s="162">
        <f t="shared" ca="1" si="28"/>
        <v>82.9</v>
      </c>
      <c r="L84" s="106">
        <f t="shared" ca="1" si="9"/>
        <v>10665</v>
      </c>
      <c r="M84" s="121">
        <f t="shared" ca="1" si="10"/>
        <v>11500</v>
      </c>
      <c r="N84" s="121">
        <f t="shared" ca="1" si="11"/>
        <v>17000</v>
      </c>
      <c r="O84" s="163">
        <f t="shared" ca="1" si="12"/>
        <v>24000</v>
      </c>
      <c r="P84" s="48"/>
    </row>
    <row r="85" spans="1:16" s="5" customFormat="1" ht="14.25" customHeight="1" x14ac:dyDescent="0.2">
      <c r="A85" s="161" t="s">
        <v>29</v>
      </c>
      <c r="B85" s="152" t="s">
        <v>76</v>
      </c>
      <c r="C85" s="183" t="s">
        <v>772</v>
      </c>
      <c r="D85" s="167">
        <f t="shared" ca="1" si="21"/>
        <v>1310</v>
      </c>
      <c r="E85" s="132">
        <f t="shared" ca="1" si="22"/>
        <v>0</v>
      </c>
      <c r="F85" s="121">
        <f t="shared" ca="1" si="23"/>
        <v>1310</v>
      </c>
      <c r="G85" s="132">
        <f t="shared" ca="1" si="24"/>
        <v>8.6000000000000014</v>
      </c>
      <c r="H85" s="132">
        <f t="shared" ca="1" si="25"/>
        <v>11</v>
      </c>
      <c r="I85" s="132">
        <f t="shared" ca="1" si="26"/>
        <v>43.4</v>
      </c>
      <c r="J85" s="132">
        <f t="shared" ca="1" si="27"/>
        <v>65.100000000000009</v>
      </c>
      <c r="K85" s="132">
        <f t="shared" ca="1" si="28"/>
        <v>80.400000000000006</v>
      </c>
      <c r="L85" s="106">
        <f t="shared" ca="1" si="9"/>
        <v>540</v>
      </c>
      <c r="M85" s="34">
        <f t="shared" ca="1" si="10"/>
        <v>12500</v>
      </c>
      <c r="N85" s="34">
        <f t="shared" ca="1" si="11"/>
        <v>19500</v>
      </c>
      <c r="O85" s="35">
        <f t="shared" ca="1" si="12"/>
        <v>25000</v>
      </c>
      <c r="P85" s="48"/>
    </row>
    <row r="86" spans="1:16" s="5" customFormat="1" ht="14.25" customHeight="1" x14ac:dyDescent="0.2">
      <c r="A86" s="161" t="s">
        <v>29</v>
      </c>
      <c r="B86" s="152" t="s">
        <v>76</v>
      </c>
      <c r="C86" s="183" t="s">
        <v>773</v>
      </c>
      <c r="D86" s="167">
        <f t="shared" ca="1" si="21"/>
        <v>3145</v>
      </c>
      <c r="E86" s="132">
        <f t="shared" ca="1" si="22"/>
        <v>0</v>
      </c>
      <c r="F86" s="121">
        <f t="shared" ca="1" si="23"/>
        <v>3145</v>
      </c>
      <c r="G86" s="132">
        <f t="shared" ca="1" si="24"/>
        <v>6.3</v>
      </c>
      <c r="H86" s="132">
        <f t="shared" ca="1" si="25"/>
        <v>11.200000000000001</v>
      </c>
      <c r="I86" s="132">
        <f t="shared" ca="1" si="26"/>
        <v>51.1</v>
      </c>
      <c r="J86" s="132">
        <f t="shared" ca="1" si="27"/>
        <v>70.399999999999991</v>
      </c>
      <c r="K86" s="132">
        <f t="shared" ca="1" si="28"/>
        <v>82.5</v>
      </c>
      <c r="L86" s="106">
        <f t="shared" ref="L86:L149" ca="1" si="29">IFERROR(VLOOKUP($A86&amp;VLOOKUP($C86,$U$16:$V$21,2,FALSE),INDIRECT(VLOOKUP($C86,$U$16:$W$21,3,FALSE)),Z$18,FALSE),"")</f>
        <v>1545</v>
      </c>
      <c r="M86" s="34">
        <f t="shared" ref="M86:M149" ca="1" si="30">IFERROR(VLOOKUP($A86&amp;VLOOKUP($C86,$U$16:$V$21,2,FALSE),INDIRECT(VLOOKUP($C86,$U$16:$W$21,3,FALSE)),AA$18,FALSE),"")</f>
        <v>11000</v>
      </c>
      <c r="N86" s="34">
        <f t="shared" ref="N86:N149" ca="1" si="31">IFERROR(VLOOKUP($A86&amp;VLOOKUP($C86,$U$16:$V$21,2,FALSE),INDIRECT(VLOOKUP($C86,$U$16:$W$21,3,FALSE)),AB$18,FALSE),"")</f>
        <v>16500</v>
      </c>
      <c r="O86" s="35">
        <f t="shared" ref="O86:O149" ca="1" si="32">IFERROR(VLOOKUP($A86&amp;VLOOKUP($C86,$U$16:$V$21,2,FALSE),INDIRECT(VLOOKUP($C86,$U$16:$W$21,3,FALSE)),AC$18,FALSE),"")</f>
        <v>21000</v>
      </c>
      <c r="P86" s="48"/>
    </row>
    <row r="87" spans="1:16" s="5" customFormat="1" ht="14.25" customHeight="1" x14ac:dyDescent="0.2">
      <c r="A87" s="161" t="s">
        <v>29</v>
      </c>
      <c r="B87" s="152" t="s">
        <v>76</v>
      </c>
      <c r="C87" s="183" t="s">
        <v>774</v>
      </c>
      <c r="D87" s="167">
        <f t="shared" ca="1" si="21"/>
        <v>3030</v>
      </c>
      <c r="E87" s="132">
        <f t="shared" ca="1" si="22"/>
        <v>0</v>
      </c>
      <c r="F87" s="121">
        <f t="shared" ca="1" si="23"/>
        <v>3030</v>
      </c>
      <c r="G87" s="132">
        <f t="shared" ca="1" si="24"/>
        <v>5.7</v>
      </c>
      <c r="H87" s="132">
        <f t="shared" ca="1" si="25"/>
        <v>10.8</v>
      </c>
      <c r="I87" s="132">
        <f t="shared" ca="1" si="26"/>
        <v>57.500000000000007</v>
      </c>
      <c r="J87" s="132">
        <f t="shared" ca="1" si="27"/>
        <v>74.5</v>
      </c>
      <c r="K87" s="132">
        <f t="shared" ca="1" si="28"/>
        <v>83.5</v>
      </c>
      <c r="L87" s="106">
        <f t="shared" ca="1" si="29"/>
        <v>1685</v>
      </c>
      <c r="M87" s="34">
        <f t="shared" ca="1" si="30"/>
        <v>11000</v>
      </c>
      <c r="N87" s="34">
        <f t="shared" ca="1" si="31"/>
        <v>15500</v>
      </c>
      <c r="O87" s="35">
        <f t="shared" ca="1" si="32"/>
        <v>19500</v>
      </c>
      <c r="P87" s="48"/>
    </row>
    <row r="88" spans="1:16" s="5" customFormat="1" ht="14.25" customHeight="1" x14ac:dyDescent="0.2">
      <c r="A88" s="161" t="s">
        <v>29</v>
      </c>
      <c r="B88" s="152" t="s">
        <v>76</v>
      </c>
      <c r="C88" s="183" t="s">
        <v>60</v>
      </c>
      <c r="D88" s="167">
        <f t="shared" ca="1" si="21"/>
        <v>3760</v>
      </c>
      <c r="E88" s="132">
        <f t="shared" ca="1" si="22"/>
        <v>0</v>
      </c>
      <c r="F88" s="121">
        <f t="shared" ca="1" si="23"/>
        <v>3760</v>
      </c>
      <c r="G88" s="132">
        <f t="shared" ca="1" si="24"/>
        <v>5.7</v>
      </c>
      <c r="H88" s="132">
        <f t="shared" ca="1" si="25"/>
        <v>10.6</v>
      </c>
      <c r="I88" s="132">
        <f t="shared" ca="1" si="26"/>
        <v>61.3</v>
      </c>
      <c r="J88" s="132">
        <f t="shared" ca="1" si="27"/>
        <v>76.400000000000006</v>
      </c>
      <c r="K88" s="132">
        <f t="shared" ca="1" si="28"/>
        <v>83.7</v>
      </c>
      <c r="L88" s="106">
        <f t="shared" ca="1" si="29"/>
        <v>2215</v>
      </c>
      <c r="M88" s="34">
        <f t="shared" ca="1" si="30"/>
        <v>10000</v>
      </c>
      <c r="N88" s="34">
        <f t="shared" ca="1" si="31"/>
        <v>14000</v>
      </c>
      <c r="O88" s="35">
        <f t="shared" ca="1" si="32"/>
        <v>18500</v>
      </c>
      <c r="P88" s="48"/>
    </row>
    <row r="89" spans="1:16" s="5" customFormat="1" ht="14.25" customHeight="1" x14ac:dyDescent="0.2">
      <c r="A89" s="161" t="s">
        <v>29</v>
      </c>
      <c r="B89" s="152" t="s">
        <v>76</v>
      </c>
      <c r="C89" s="183" t="s">
        <v>71</v>
      </c>
      <c r="D89" s="167">
        <f t="shared" ca="1" si="21"/>
        <v>9140</v>
      </c>
      <c r="E89" s="132">
        <f t="shared" ca="1" si="22"/>
        <v>4.8</v>
      </c>
      <c r="F89" s="121">
        <f t="shared" ca="1" si="23"/>
        <v>8705</v>
      </c>
      <c r="G89" s="132">
        <f t="shared" ca="1" si="24"/>
        <v>8.1</v>
      </c>
      <c r="H89" s="132">
        <f t="shared" ca="1" si="25"/>
        <v>9</v>
      </c>
      <c r="I89" s="132">
        <f t="shared" ca="1" si="26"/>
        <v>56.300000000000004</v>
      </c>
      <c r="J89" s="132">
        <f t="shared" ca="1" si="27"/>
        <v>75.400000000000006</v>
      </c>
      <c r="K89" s="132">
        <f t="shared" ca="1" si="28"/>
        <v>82.9</v>
      </c>
      <c r="L89" s="106">
        <f t="shared" ca="1" si="29"/>
        <v>4685</v>
      </c>
      <c r="M89" s="34">
        <f t="shared" ca="1" si="30"/>
        <v>13500</v>
      </c>
      <c r="N89" s="34">
        <f t="shared" ca="1" si="31"/>
        <v>21000</v>
      </c>
      <c r="O89" s="35">
        <f t="shared" ca="1" si="32"/>
        <v>27000</v>
      </c>
      <c r="P89" s="48"/>
    </row>
    <row r="90" spans="1:16" s="5" customFormat="1" ht="14.25" customHeight="1" x14ac:dyDescent="0.2">
      <c r="A90" s="161" t="s">
        <v>54</v>
      </c>
      <c r="B90" s="152"/>
      <c r="C90" s="183"/>
      <c r="D90" s="167" t="str">
        <f t="shared" ca="1" si="21"/>
        <v/>
      </c>
      <c r="E90" s="132" t="str">
        <f t="shared" ca="1" si="22"/>
        <v/>
      </c>
      <c r="F90" s="121" t="str">
        <f t="shared" ca="1" si="23"/>
        <v/>
      </c>
      <c r="G90" s="132" t="str">
        <f t="shared" ca="1" si="24"/>
        <v/>
      </c>
      <c r="H90" s="132" t="str">
        <f t="shared" ca="1" si="25"/>
        <v/>
      </c>
      <c r="I90" s="132" t="str">
        <f t="shared" ca="1" si="26"/>
        <v/>
      </c>
      <c r="J90" s="132" t="str">
        <f t="shared" ca="1" si="27"/>
        <v/>
      </c>
      <c r="K90" s="132" t="str">
        <f t="shared" ca="1" si="28"/>
        <v/>
      </c>
      <c r="L90" s="106" t="str">
        <f t="shared" ca="1" si="29"/>
        <v/>
      </c>
      <c r="M90" s="34" t="str">
        <f t="shared" ca="1" si="30"/>
        <v/>
      </c>
      <c r="N90" s="34" t="str">
        <f t="shared" ca="1" si="31"/>
        <v/>
      </c>
      <c r="O90" s="35" t="str">
        <f t="shared" ca="1" si="32"/>
        <v/>
      </c>
      <c r="P90" s="48"/>
    </row>
    <row r="91" spans="1:16" s="5" customFormat="1" ht="14.25" customHeight="1" x14ac:dyDescent="0.2">
      <c r="A91" s="164" t="s">
        <v>37</v>
      </c>
      <c r="B91" s="77" t="s">
        <v>77</v>
      </c>
      <c r="C91" s="190" t="s">
        <v>39</v>
      </c>
      <c r="D91" s="106">
        <f t="shared" ca="1" si="21"/>
        <v>3790</v>
      </c>
      <c r="E91" s="162">
        <f t="shared" ca="1" si="22"/>
        <v>2.1999999999999997</v>
      </c>
      <c r="F91" s="121">
        <f t="shared" ca="1" si="23"/>
        <v>3705</v>
      </c>
      <c r="G91" s="162">
        <f t="shared" ca="1" si="24"/>
        <v>8.1</v>
      </c>
      <c r="H91" s="162">
        <f t="shared" ca="1" si="25"/>
        <v>9.6</v>
      </c>
      <c r="I91" s="162">
        <f t="shared" ca="1" si="26"/>
        <v>60.099999999999994</v>
      </c>
      <c r="J91" s="162">
        <f t="shared" ca="1" si="27"/>
        <v>72.8</v>
      </c>
      <c r="K91" s="162">
        <f t="shared" ca="1" si="28"/>
        <v>82.300000000000011</v>
      </c>
      <c r="L91" s="106">
        <f t="shared" ca="1" si="29"/>
        <v>2140</v>
      </c>
      <c r="M91" s="121">
        <f t="shared" ca="1" si="30"/>
        <v>15500</v>
      </c>
      <c r="N91" s="121">
        <f t="shared" ca="1" si="31"/>
        <v>21500</v>
      </c>
      <c r="O91" s="163">
        <f t="shared" ca="1" si="32"/>
        <v>28000</v>
      </c>
      <c r="P91" s="48"/>
    </row>
    <row r="92" spans="1:16" s="5" customFormat="1" ht="14.25" customHeight="1" x14ac:dyDescent="0.2">
      <c r="A92" s="161" t="s">
        <v>37</v>
      </c>
      <c r="B92" s="152" t="s">
        <v>77</v>
      </c>
      <c r="C92" s="183" t="s">
        <v>772</v>
      </c>
      <c r="D92" s="167">
        <f t="shared" ca="1" si="21"/>
        <v>980</v>
      </c>
      <c r="E92" s="132">
        <f t="shared" ca="1" si="22"/>
        <v>0</v>
      </c>
      <c r="F92" s="121">
        <f t="shared" ca="1" si="23"/>
        <v>980</v>
      </c>
      <c r="G92" s="132">
        <f t="shared" ca="1" si="24"/>
        <v>8.7000000000000011</v>
      </c>
      <c r="H92" s="132">
        <f t="shared" ca="1" si="25"/>
        <v>7.3999999999999995</v>
      </c>
      <c r="I92" s="132">
        <f t="shared" ca="1" si="26"/>
        <v>62.6</v>
      </c>
      <c r="J92" s="132">
        <f t="shared" ca="1" si="27"/>
        <v>73.599999999999994</v>
      </c>
      <c r="K92" s="132">
        <f t="shared" ca="1" si="28"/>
        <v>83.899999999999991</v>
      </c>
      <c r="L92" s="106">
        <f t="shared" ca="1" si="29"/>
        <v>595</v>
      </c>
      <c r="M92" s="34">
        <f t="shared" ca="1" si="30"/>
        <v>21500</v>
      </c>
      <c r="N92" s="34">
        <f t="shared" ca="1" si="31"/>
        <v>27500</v>
      </c>
      <c r="O92" s="35">
        <f t="shared" ca="1" si="32"/>
        <v>37000</v>
      </c>
      <c r="P92" s="48"/>
    </row>
    <row r="93" spans="1:16" s="5" customFormat="1" ht="14.25" customHeight="1" x14ac:dyDescent="0.2">
      <c r="A93" s="161" t="s">
        <v>37</v>
      </c>
      <c r="B93" s="152" t="s">
        <v>77</v>
      </c>
      <c r="C93" s="183" t="s">
        <v>773</v>
      </c>
      <c r="D93" s="167">
        <f t="shared" ca="1" si="21"/>
        <v>1115</v>
      </c>
      <c r="E93" s="132">
        <f t="shared" ca="1" si="22"/>
        <v>0</v>
      </c>
      <c r="F93" s="121">
        <f t="shared" ca="1" si="23"/>
        <v>1115</v>
      </c>
      <c r="G93" s="132">
        <f t="shared" ca="1" si="24"/>
        <v>7.1000000000000005</v>
      </c>
      <c r="H93" s="132">
        <f t="shared" ca="1" si="25"/>
        <v>9.1999999999999993</v>
      </c>
      <c r="I93" s="132">
        <f t="shared" ca="1" si="26"/>
        <v>62.9</v>
      </c>
      <c r="J93" s="132">
        <f t="shared" ca="1" si="27"/>
        <v>76.2</v>
      </c>
      <c r="K93" s="132">
        <f t="shared" ca="1" si="28"/>
        <v>83.6</v>
      </c>
      <c r="L93" s="106">
        <f t="shared" ca="1" si="29"/>
        <v>680</v>
      </c>
      <c r="M93" s="34">
        <f t="shared" ca="1" si="30"/>
        <v>16000</v>
      </c>
      <c r="N93" s="34">
        <f t="shared" ca="1" si="31"/>
        <v>21500</v>
      </c>
      <c r="O93" s="35">
        <f t="shared" ca="1" si="32"/>
        <v>27500</v>
      </c>
      <c r="P93" s="48"/>
    </row>
    <row r="94" spans="1:16" s="5" customFormat="1" ht="14.25" customHeight="1" x14ac:dyDescent="0.2">
      <c r="A94" s="161" t="s">
        <v>37</v>
      </c>
      <c r="B94" s="152" t="s">
        <v>77</v>
      </c>
      <c r="C94" s="183" t="s">
        <v>774</v>
      </c>
      <c r="D94" s="167">
        <f t="shared" ca="1" si="21"/>
        <v>615</v>
      </c>
      <c r="E94" s="132">
        <f t="shared" ca="1" si="22"/>
        <v>0</v>
      </c>
      <c r="F94" s="121">
        <f t="shared" ca="1" si="23"/>
        <v>615</v>
      </c>
      <c r="G94" s="132">
        <f t="shared" ca="1" si="24"/>
        <v>5.9</v>
      </c>
      <c r="H94" s="132">
        <f t="shared" ca="1" si="25"/>
        <v>10.5</v>
      </c>
      <c r="I94" s="132">
        <f t="shared" ca="1" si="26"/>
        <v>62</v>
      </c>
      <c r="J94" s="132">
        <f t="shared" ca="1" si="27"/>
        <v>75</v>
      </c>
      <c r="K94" s="132">
        <f t="shared" ca="1" si="28"/>
        <v>83.6</v>
      </c>
      <c r="L94" s="106">
        <f t="shared" ca="1" si="29"/>
        <v>365</v>
      </c>
      <c r="M94" s="34">
        <f t="shared" ca="1" si="30"/>
        <v>13500</v>
      </c>
      <c r="N94" s="34">
        <f t="shared" ca="1" si="31"/>
        <v>19000</v>
      </c>
      <c r="O94" s="35">
        <f t="shared" ca="1" si="32"/>
        <v>24000</v>
      </c>
      <c r="P94" s="48"/>
    </row>
    <row r="95" spans="1:16" s="5" customFormat="1" ht="14.25" customHeight="1" x14ac:dyDescent="0.2">
      <c r="A95" s="161" t="s">
        <v>37</v>
      </c>
      <c r="B95" s="152" t="s">
        <v>77</v>
      </c>
      <c r="C95" s="183" t="s">
        <v>60</v>
      </c>
      <c r="D95" s="167">
        <f t="shared" ca="1" si="21"/>
        <v>475</v>
      </c>
      <c r="E95" s="132">
        <f t="shared" ca="1" si="22"/>
        <v>0</v>
      </c>
      <c r="F95" s="121">
        <f t="shared" ca="1" si="23"/>
        <v>475</v>
      </c>
      <c r="G95" s="132">
        <f t="shared" ca="1" si="24"/>
        <v>7.3</v>
      </c>
      <c r="H95" s="132">
        <f t="shared" ca="1" si="25"/>
        <v>12.7</v>
      </c>
      <c r="I95" s="132">
        <f t="shared" ca="1" si="26"/>
        <v>59.199999999999996</v>
      </c>
      <c r="J95" s="132">
        <f t="shared" ca="1" si="27"/>
        <v>71.8</v>
      </c>
      <c r="K95" s="132">
        <f t="shared" ca="1" si="28"/>
        <v>80.100000000000009</v>
      </c>
      <c r="L95" s="106">
        <f t="shared" ca="1" si="29"/>
        <v>265</v>
      </c>
      <c r="M95" s="34">
        <f t="shared" ca="1" si="30"/>
        <v>11000</v>
      </c>
      <c r="N95" s="34">
        <f t="shared" ca="1" si="31"/>
        <v>16000</v>
      </c>
      <c r="O95" s="35">
        <f t="shared" ca="1" si="32"/>
        <v>20000</v>
      </c>
      <c r="P95" s="48"/>
    </row>
    <row r="96" spans="1:16" s="5" customFormat="1" ht="14.25" customHeight="1" x14ac:dyDescent="0.2">
      <c r="A96" s="161" t="s">
        <v>37</v>
      </c>
      <c r="B96" s="152" t="s">
        <v>77</v>
      </c>
      <c r="C96" s="183" t="s">
        <v>71</v>
      </c>
      <c r="D96" s="167">
        <f t="shared" ca="1" si="21"/>
        <v>605</v>
      </c>
      <c r="E96" s="132">
        <f t="shared" ca="1" si="22"/>
        <v>13.700000000000001</v>
      </c>
      <c r="F96" s="121">
        <f t="shared" ca="1" si="23"/>
        <v>520</v>
      </c>
      <c r="G96" s="132">
        <f t="shared" ca="1" si="24"/>
        <v>12.3</v>
      </c>
      <c r="H96" s="132">
        <f t="shared" ca="1" si="25"/>
        <v>10.9</v>
      </c>
      <c r="I96" s="132">
        <f t="shared" ca="1" si="26"/>
        <v>47.7</v>
      </c>
      <c r="J96" s="132">
        <f t="shared" ca="1" si="27"/>
        <v>62.3</v>
      </c>
      <c r="K96" s="132">
        <f t="shared" ca="1" si="28"/>
        <v>76.8</v>
      </c>
      <c r="L96" s="106">
        <f t="shared" ca="1" si="29"/>
        <v>235</v>
      </c>
      <c r="M96" s="34">
        <f t="shared" ca="1" si="30"/>
        <v>13500</v>
      </c>
      <c r="N96" s="34">
        <f t="shared" ca="1" si="31"/>
        <v>20000</v>
      </c>
      <c r="O96" s="35">
        <f t="shared" ca="1" si="32"/>
        <v>27500</v>
      </c>
      <c r="P96" s="48"/>
    </row>
    <row r="97" spans="1:16" s="5" customFormat="1" ht="14.25" customHeight="1" x14ac:dyDescent="0.2">
      <c r="A97" s="161" t="s">
        <v>54</v>
      </c>
      <c r="B97" s="152"/>
      <c r="C97" s="183"/>
      <c r="D97" s="167" t="str">
        <f t="shared" ca="1" si="21"/>
        <v/>
      </c>
      <c r="E97" s="132" t="str">
        <f t="shared" ca="1" si="22"/>
        <v/>
      </c>
      <c r="F97" s="121" t="str">
        <f t="shared" ca="1" si="23"/>
        <v/>
      </c>
      <c r="G97" s="132" t="str">
        <f t="shared" ca="1" si="24"/>
        <v/>
      </c>
      <c r="H97" s="132" t="str">
        <f t="shared" ca="1" si="25"/>
        <v/>
      </c>
      <c r="I97" s="132" t="str">
        <f t="shared" ca="1" si="26"/>
        <v/>
      </c>
      <c r="J97" s="132" t="str">
        <f t="shared" ca="1" si="27"/>
        <v/>
      </c>
      <c r="K97" s="132" t="str">
        <f t="shared" ca="1" si="28"/>
        <v/>
      </c>
      <c r="L97" s="106" t="str">
        <f t="shared" ca="1" si="29"/>
        <v/>
      </c>
      <c r="M97" s="34" t="str">
        <f t="shared" ca="1" si="30"/>
        <v/>
      </c>
      <c r="N97" s="34" t="str">
        <f t="shared" ca="1" si="31"/>
        <v/>
      </c>
      <c r="O97" s="35" t="str">
        <f t="shared" ca="1" si="32"/>
        <v/>
      </c>
      <c r="P97" s="48"/>
    </row>
    <row r="98" spans="1:16" s="5" customFormat="1" ht="14.25" customHeight="1" x14ac:dyDescent="0.2">
      <c r="A98" s="164" t="s">
        <v>30</v>
      </c>
      <c r="B98" s="77" t="s">
        <v>78</v>
      </c>
      <c r="C98" s="190" t="s">
        <v>39</v>
      </c>
      <c r="D98" s="106">
        <f t="shared" ca="1" si="21"/>
        <v>10430</v>
      </c>
      <c r="E98" s="162">
        <f t="shared" ca="1" si="22"/>
        <v>2.1999999999999997</v>
      </c>
      <c r="F98" s="121">
        <f t="shared" ca="1" si="23"/>
        <v>10200</v>
      </c>
      <c r="G98" s="162">
        <f t="shared" ca="1" si="24"/>
        <v>8.7999999999999989</v>
      </c>
      <c r="H98" s="162">
        <f t="shared" ca="1" si="25"/>
        <v>14.400000000000002</v>
      </c>
      <c r="I98" s="162">
        <f t="shared" ca="1" si="26"/>
        <v>49.7</v>
      </c>
      <c r="J98" s="162">
        <f t="shared" ca="1" si="27"/>
        <v>66.600000000000009</v>
      </c>
      <c r="K98" s="162">
        <f t="shared" ca="1" si="28"/>
        <v>76.8</v>
      </c>
      <c r="L98" s="106">
        <f t="shared" ca="1" si="29"/>
        <v>4785</v>
      </c>
      <c r="M98" s="121">
        <f t="shared" ca="1" si="30"/>
        <v>10000</v>
      </c>
      <c r="N98" s="121">
        <f t="shared" ca="1" si="31"/>
        <v>14500</v>
      </c>
      <c r="O98" s="163">
        <f t="shared" ca="1" si="32"/>
        <v>19500</v>
      </c>
      <c r="P98" s="48"/>
    </row>
    <row r="99" spans="1:16" s="5" customFormat="1" ht="14.25" customHeight="1" x14ac:dyDescent="0.2">
      <c r="A99" s="161" t="s">
        <v>30</v>
      </c>
      <c r="B99" s="152" t="s">
        <v>78</v>
      </c>
      <c r="C99" s="183" t="s">
        <v>772</v>
      </c>
      <c r="D99" s="167">
        <f t="shared" ca="1" si="21"/>
        <v>1415</v>
      </c>
      <c r="E99" s="132">
        <f t="shared" ca="1" si="22"/>
        <v>0</v>
      </c>
      <c r="F99" s="121">
        <f t="shared" ca="1" si="23"/>
        <v>1415</v>
      </c>
      <c r="G99" s="132">
        <f t="shared" ca="1" si="24"/>
        <v>12.1</v>
      </c>
      <c r="H99" s="132">
        <f t="shared" ca="1" si="25"/>
        <v>16.7</v>
      </c>
      <c r="I99" s="132">
        <f t="shared" ca="1" si="26"/>
        <v>47</v>
      </c>
      <c r="J99" s="132">
        <f t="shared" ca="1" si="27"/>
        <v>60.199999999999996</v>
      </c>
      <c r="K99" s="132">
        <f t="shared" ca="1" si="28"/>
        <v>71.3</v>
      </c>
      <c r="L99" s="106">
        <f t="shared" ca="1" si="29"/>
        <v>625</v>
      </c>
      <c r="M99" s="34">
        <f t="shared" ca="1" si="30"/>
        <v>10500</v>
      </c>
      <c r="N99" s="34">
        <f t="shared" ca="1" si="31"/>
        <v>16000</v>
      </c>
      <c r="O99" s="35">
        <f t="shared" ca="1" si="32"/>
        <v>24000</v>
      </c>
      <c r="P99" s="48"/>
    </row>
    <row r="100" spans="1:16" s="5" customFormat="1" ht="14.25" customHeight="1" x14ac:dyDescent="0.2">
      <c r="A100" s="161" t="s">
        <v>30</v>
      </c>
      <c r="B100" s="152" t="s">
        <v>78</v>
      </c>
      <c r="C100" s="183" t="s">
        <v>773</v>
      </c>
      <c r="D100" s="167">
        <f t="shared" ca="1" si="21"/>
        <v>2225</v>
      </c>
      <c r="E100" s="132">
        <f t="shared" ca="1" si="22"/>
        <v>0</v>
      </c>
      <c r="F100" s="121">
        <f t="shared" ca="1" si="23"/>
        <v>2225</v>
      </c>
      <c r="G100" s="132">
        <f t="shared" ca="1" si="24"/>
        <v>7.6</v>
      </c>
      <c r="H100" s="132">
        <f t="shared" ca="1" si="25"/>
        <v>14.499999999999998</v>
      </c>
      <c r="I100" s="132">
        <f t="shared" ca="1" si="26"/>
        <v>52.7</v>
      </c>
      <c r="J100" s="132">
        <f t="shared" ca="1" si="27"/>
        <v>69.100000000000009</v>
      </c>
      <c r="K100" s="132">
        <f t="shared" ca="1" si="28"/>
        <v>77.900000000000006</v>
      </c>
      <c r="L100" s="106">
        <f t="shared" ca="1" si="29"/>
        <v>1120</v>
      </c>
      <c r="M100" s="34">
        <f t="shared" ca="1" si="30"/>
        <v>10000</v>
      </c>
      <c r="N100" s="34">
        <f t="shared" ca="1" si="31"/>
        <v>14500</v>
      </c>
      <c r="O100" s="35">
        <f t="shared" ca="1" si="32"/>
        <v>19000</v>
      </c>
      <c r="P100" s="48"/>
    </row>
    <row r="101" spans="1:16" s="5" customFormat="1" ht="14.25" customHeight="1" x14ac:dyDescent="0.2">
      <c r="A101" s="161" t="s">
        <v>30</v>
      </c>
      <c r="B101" s="152" t="s">
        <v>78</v>
      </c>
      <c r="C101" s="183" t="s">
        <v>774</v>
      </c>
      <c r="D101" s="167">
        <f t="shared" ca="1" si="21"/>
        <v>1760</v>
      </c>
      <c r="E101" s="132">
        <f t="shared" ca="1" si="22"/>
        <v>0</v>
      </c>
      <c r="F101" s="121">
        <f t="shared" ca="1" si="23"/>
        <v>1760</v>
      </c>
      <c r="G101" s="132">
        <f t="shared" ca="1" si="24"/>
        <v>5.9</v>
      </c>
      <c r="H101" s="132">
        <f t="shared" ca="1" si="25"/>
        <v>14.3</v>
      </c>
      <c r="I101" s="132">
        <f t="shared" ca="1" si="26"/>
        <v>53</v>
      </c>
      <c r="J101" s="132">
        <f t="shared" ca="1" si="27"/>
        <v>72</v>
      </c>
      <c r="K101" s="132">
        <f t="shared" ca="1" si="28"/>
        <v>79.800000000000011</v>
      </c>
      <c r="L101" s="106">
        <f t="shared" ca="1" si="29"/>
        <v>885</v>
      </c>
      <c r="M101" s="34">
        <f t="shared" ca="1" si="30"/>
        <v>10000</v>
      </c>
      <c r="N101" s="34">
        <f t="shared" ca="1" si="31"/>
        <v>14000</v>
      </c>
      <c r="O101" s="35">
        <f t="shared" ca="1" si="32"/>
        <v>18000</v>
      </c>
      <c r="P101" s="48"/>
    </row>
    <row r="102" spans="1:16" s="5" customFormat="1" ht="14.25" customHeight="1" x14ac:dyDescent="0.2">
      <c r="A102" s="161" t="s">
        <v>30</v>
      </c>
      <c r="B102" s="152" t="s">
        <v>78</v>
      </c>
      <c r="C102" s="183" t="s">
        <v>60</v>
      </c>
      <c r="D102" s="167">
        <f t="shared" ca="1" si="21"/>
        <v>2095</v>
      </c>
      <c r="E102" s="132">
        <f t="shared" ca="1" si="22"/>
        <v>0</v>
      </c>
      <c r="F102" s="121">
        <f t="shared" ca="1" si="23"/>
        <v>2095</v>
      </c>
      <c r="G102" s="132">
        <f t="shared" ca="1" si="24"/>
        <v>7.2000000000000011</v>
      </c>
      <c r="H102" s="132">
        <f t="shared" ca="1" si="25"/>
        <v>13.8</v>
      </c>
      <c r="I102" s="132">
        <f t="shared" ca="1" si="26"/>
        <v>52.6</v>
      </c>
      <c r="J102" s="132">
        <f t="shared" ca="1" si="27"/>
        <v>70.100000000000009</v>
      </c>
      <c r="K102" s="132">
        <f t="shared" ca="1" si="28"/>
        <v>78.900000000000006</v>
      </c>
      <c r="L102" s="106">
        <f t="shared" ca="1" si="29"/>
        <v>1045</v>
      </c>
      <c r="M102" s="34">
        <f t="shared" ca="1" si="30"/>
        <v>9000</v>
      </c>
      <c r="N102" s="34">
        <f t="shared" ca="1" si="31"/>
        <v>13500</v>
      </c>
      <c r="O102" s="35">
        <f t="shared" ca="1" si="32"/>
        <v>17000</v>
      </c>
      <c r="P102" s="48"/>
    </row>
    <row r="103" spans="1:16" s="5" customFormat="1" ht="14.25" customHeight="1" x14ac:dyDescent="0.2">
      <c r="A103" s="161" t="s">
        <v>30</v>
      </c>
      <c r="B103" s="152" t="s">
        <v>78</v>
      </c>
      <c r="C103" s="183" t="s">
        <v>71</v>
      </c>
      <c r="D103" s="167">
        <f t="shared" ca="1" si="21"/>
        <v>2935</v>
      </c>
      <c r="E103" s="132">
        <f t="shared" ca="1" si="22"/>
        <v>7.8</v>
      </c>
      <c r="F103" s="121">
        <f t="shared" ca="1" si="23"/>
        <v>2705</v>
      </c>
      <c r="G103" s="132">
        <f t="shared" ca="1" si="24"/>
        <v>11.1</v>
      </c>
      <c r="H103" s="132">
        <f t="shared" ca="1" si="25"/>
        <v>13.600000000000001</v>
      </c>
      <c r="I103" s="132">
        <f t="shared" ca="1" si="26"/>
        <v>44.4</v>
      </c>
      <c r="J103" s="132">
        <f t="shared" ca="1" si="27"/>
        <v>61.6</v>
      </c>
      <c r="K103" s="132">
        <f t="shared" ca="1" si="28"/>
        <v>75.3</v>
      </c>
      <c r="L103" s="106">
        <f t="shared" ca="1" si="29"/>
        <v>1110</v>
      </c>
      <c r="M103" s="34">
        <f t="shared" ca="1" si="30"/>
        <v>10000</v>
      </c>
      <c r="N103" s="34">
        <f t="shared" ca="1" si="31"/>
        <v>16000</v>
      </c>
      <c r="O103" s="35">
        <f t="shared" ca="1" si="32"/>
        <v>23000</v>
      </c>
      <c r="P103" s="48"/>
    </row>
    <row r="104" spans="1:16" s="5" customFormat="1" ht="14.25" customHeight="1" x14ac:dyDescent="0.2">
      <c r="A104" s="161" t="s">
        <v>54</v>
      </c>
      <c r="B104" s="152"/>
      <c r="C104" s="183"/>
      <c r="D104" s="167" t="str">
        <f t="shared" ca="1" si="21"/>
        <v/>
      </c>
      <c r="E104" s="132" t="str">
        <f t="shared" ca="1" si="22"/>
        <v/>
      </c>
      <c r="F104" s="121" t="str">
        <f t="shared" ca="1" si="23"/>
        <v/>
      </c>
      <c r="G104" s="132" t="str">
        <f t="shared" ca="1" si="24"/>
        <v/>
      </c>
      <c r="H104" s="132" t="str">
        <f t="shared" ca="1" si="25"/>
        <v/>
      </c>
      <c r="I104" s="132" t="str">
        <f t="shared" ca="1" si="26"/>
        <v/>
      </c>
      <c r="J104" s="132" t="str">
        <f t="shared" ca="1" si="27"/>
        <v/>
      </c>
      <c r="K104" s="132" t="str">
        <f t="shared" ca="1" si="28"/>
        <v/>
      </c>
      <c r="L104" s="106" t="str">
        <f t="shared" ca="1" si="29"/>
        <v/>
      </c>
      <c r="M104" s="34" t="str">
        <f t="shared" ca="1" si="30"/>
        <v/>
      </c>
      <c r="N104" s="34" t="str">
        <f t="shared" ca="1" si="31"/>
        <v/>
      </c>
      <c r="O104" s="35" t="str">
        <f t="shared" ca="1" si="32"/>
        <v/>
      </c>
      <c r="P104" s="48"/>
    </row>
    <row r="105" spans="1:16" s="5" customFormat="1" ht="14.25" customHeight="1" x14ac:dyDescent="0.2">
      <c r="A105" s="164" t="s">
        <v>31</v>
      </c>
      <c r="B105" s="77" t="s">
        <v>79</v>
      </c>
      <c r="C105" s="190" t="s">
        <v>39</v>
      </c>
      <c r="D105" s="106">
        <f t="shared" ca="1" si="21"/>
        <v>26530</v>
      </c>
      <c r="E105" s="162">
        <f t="shared" ca="1" si="22"/>
        <v>3.4000000000000004</v>
      </c>
      <c r="F105" s="121">
        <f t="shared" ca="1" si="23"/>
        <v>25640</v>
      </c>
      <c r="G105" s="162">
        <f t="shared" ca="1" si="24"/>
        <v>8.6000000000000014</v>
      </c>
      <c r="H105" s="162">
        <f t="shared" ca="1" si="25"/>
        <v>11.600000000000001</v>
      </c>
      <c r="I105" s="162">
        <f t="shared" ca="1" si="26"/>
        <v>66.7</v>
      </c>
      <c r="J105" s="162">
        <f t="shared" ca="1" si="27"/>
        <v>75</v>
      </c>
      <c r="K105" s="162">
        <f t="shared" ca="1" si="28"/>
        <v>79.900000000000006</v>
      </c>
      <c r="L105" s="106">
        <f t="shared" ca="1" si="29"/>
        <v>16375</v>
      </c>
      <c r="M105" s="121">
        <f t="shared" ca="1" si="30"/>
        <v>12500</v>
      </c>
      <c r="N105" s="121">
        <f t="shared" ca="1" si="31"/>
        <v>17500</v>
      </c>
      <c r="O105" s="163">
        <f t="shared" ca="1" si="32"/>
        <v>22500</v>
      </c>
      <c r="P105" s="48"/>
    </row>
    <row r="106" spans="1:16" s="5" customFormat="1" ht="14.25" customHeight="1" x14ac:dyDescent="0.2">
      <c r="A106" s="161" t="s">
        <v>31</v>
      </c>
      <c r="B106" s="152" t="s">
        <v>79</v>
      </c>
      <c r="C106" s="183" t="s">
        <v>772</v>
      </c>
      <c r="D106" s="167">
        <f t="shared" ca="1" si="21"/>
        <v>760</v>
      </c>
      <c r="E106" s="132">
        <f t="shared" ca="1" si="22"/>
        <v>0</v>
      </c>
      <c r="F106" s="121">
        <f t="shared" ca="1" si="23"/>
        <v>760</v>
      </c>
      <c r="G106" s="132">
        <f t="shared" ca="1" si="24"/>
        <v>9.3000000000000007</v>
      </c>
      <c r="H106" s="132">
        <f t="shared" ca="1" si="25"/>
        <v>8.2000000000000011</v>
      </c>
      <c r="I106" s="132">
        <f t="shared" ca="1" si="26"/>
        <v>70.8</v>
      </c>
      <c r="J106" s="132">
        <f t="shared" ca="1" si="27"/>
        <v>79</v>
      </c>
      <c r="K106" s="132">
        <f t="shared" ca="1" si="28"/>
        <v>82.600000000000009</v>
      </c>
      <c r="L106" s="106">
        <f t="shared" ca="1" si="29"/>
        <v>525</v>
      </c>
      <c r="M106" s="34">
        <f t="shared" ca="1" si="30"/>
        <v>18500</v>
      </c>
      <c r="N106" s="34">
        <f t="shared" ca="1" si="31"/>
        <v>24000</v>
      </c>
      <c r="O106" s="35">
        <f t="shared" ca="1" si="32"/>
        <v>30000</v>
      </c>
      <c r="P106" s="48"/>
    </row>
    <row r="107" spans="1:16" s="5" customFormat="1" ht="14.25" customHeight="1" x14ac:dyDescent="0.2">
      <c r="A107" s="161" t="s">
        <v>31</v>
      </c>
      <c r="B107" s="152" t="s">
        <v>79</v>
      </c>
      <c r="C107" s="183" t="s">
        <v>773</v>
      </c>
      <c r="D107" s="167">
        <f t="shared" ca="1" si="21"/>
        <v>3225</v>
      </c>
      <c r="E107" s="132">
        <f t="shared" ca="1" si="22"/>
        <v>0</v>
      </c>
      <c r="F107" s="121">
        <f t="shared" ca="1" si="23"/>
        <v>3225</v>
      </c>
      <c r="G107" s="132">
        <f t="shared" ca="1" si="24"/>
        <v>7.1000000000000005</v>
      </c>
      <c r="H107" s="132">
        <f t="shared" ca="1" si="25"/>
        <v>8.4</v>
      </c>
      <c r="I107" s="132">
        <f t="shared" ca="1" si="26"/>
        <v>72</v>
      </c>
      <c r="J107" s="132">
        <f t="shared" ca="1" si="27"/>
        <v>79.900000000000006</v>
      </c>
      <c r="K107" s="132">
        <f t="shared" ca="1" si="28"/>
        <v>84.5</v>
      </c>
      <c r="L107" s="106">
        <f t="shared" ca="1" si="29"/>
        <v>2245</v>
      </c>
      <c r="M107" s="34">
        <f t="shared" ca="1" si="30"/>
        <v>16000</v>
      </c>
      <c r="N107" s="34">
        <f t="shared" ca="1" si="31"/>
        <v>20500</v>
      </c>
      <c r="O107" s="35">
        <f t="shared" ca="1" si="32"/>
        <v>26000</v>
      </c>
      <c r="P107" s="48"/>
    </row>
    <row r="108" spans="1:16" s="5" customFormat="1" x14ac:dyDescent="0.2">
      <c r="A108" s="161" t="s">
        <v>31</v>
      </c>
      <c r="B108" s="152" t="s">
        <v>79</v>
      </c>
      <c r="C108" s="183" t="s">
        <v>774</v>
      </c>
      <c r="D108" s="167">
        <f t="shared" ca="1" si="21"/>
        <v>4060</v>
      </c>
      <c r="E108" s="132">
        <f t="shared" ca="1" si="22"/>
        <v>0</v>
      </c>
      <c r="F108" s="121">
        <f t="shared" ca="1" si="23"/>
        <v>4060</v>
      </c>
      <c r="G108" s="132">
        <f t="shared" ca="1" si="24"/>
        <v>7.7</v>
      </c>
      <c r="H108" s="132">
        <f t="shared" ca="1" si="25"/>
        <v>10.6</v>
      </c>
      <c r="I108" s="132">
        <f t="shared" ca="1" si="26"/>
        <v>70.5</v>
      </c>
      <c r="J108" s="132">
        <f t="shared" ca="1" si="27"/>
        <v>78</v>
      </c>
      <c r="K108" s="132">
        <f t="shared" ca="1" si="28"/>
        <v>81.7</v>
      </c>
      <c r="L108" s="106">
        <f t="shared" ca="1" si="29"/>
        <v>2770</v>
      </c>
      <c r="M108" s="34">
        <f t="shared" ca="1" si="30"/>
        <v>14000</v>
      </c>
      <c r="N108" s="34">
        <f t="shared" ca="1" si="31"/>
        <v>18000</v>
      </c>
      <c r="O108" s="35">
        <f t="shared" ca="1" si="32"/>
        <v>22500</v>
      </c>
      <c r="P108" s="44"/>
    </row>
    <row r="109" spans="1:16" s="5" customFormat="1" x14ac:dyDescent="0.2">
      <c r="A109" s="161" t="s">
        <v>31</v>
      </c>
      <c r="B109" s="152" t="s">
        <v>79</v>
      </c>
      <c r="C109" s="183" t="s">
        <v>60</v>
      </c>
      <c r="D109" s="167">
        <f t="shared" ca="1" si="21"/>
        <v>8025</v>
      </c>
      <c r="E109" s="132">
        <f t="shared" ca="1" si="22"/>
        <v>0</v>
      </c>
      <c r="F109" s="121">
        <f t="shared" ca="1" si="23"/>
        <v>8025</v>
      </c>
      <c r="G109" s="132">
        <f t="shared" ca="1" si="24"/>
        <v>7.9</v>
      </c>
      <c r="H109" s="132">
        <f t="shared" ca="1" si="25"/>
        <v>11.600000000000001</v>
      </c>
      <c r="I109" s="132">
        <f t="shared" ca="1" si="26"/>
        <v>69.2</v>
      </c>
      <c r="J109" s="132">
        <f t="shared" ca="1" si="27"/>
        <v>76.7</v>
      </c>
      <c r="K109" s="132">
        <f t="shared" ca="1" si="28"/>
        <v>80.5</v>
      </c>
      <c r="L109" s="106">
        <f t="shared" ca="1" si="29"/>
        <v>5345</v>
      </c>
      <c r="M109" s="34">
        <f t="shared" ca="1" si="30"/>
        <v>12000</v>
      </c>
      <c r="N109" s="34">
        <f t="shared" ca="1" si="31"/>
        <v>16500</v>
      </c>
      <c r="O109" s="35">
        <f t="shared" ca="1" si="32"/>
        <v>20500</v>
      </c>
      <c r="P109" s="44"/>
    </row>
    <row r="110" spans="1:16" s="5" customFormat="1" x14ac:dyDescent="0.2">
      <c r="A110" s="161" t="s">
        <v>31</v>
      </c>
      <c r="B110" s="152" t="s">
        <v>79</v>
      </c>
      <c r="C110" s="183" t="s">
        <v>71</v>
      </c>
      <c r="D110" s="167">
        <f t="shared" ref="D110:D141" ca="1" si="33">IFERROR(VLOOKUP($A110&amp;VLOOKUP($C110,$U$16:$V$21,2,FALSE),INDIRECT(VLOOKUP($C110,$U$16:$X$21,4,FALSE)),AD$18,FALSE),"")</f>
        <v>10465</v>
      </c>
      <c r="E110" s="132">
        <f t="shared" ref="E110:E141" ca="1" si="34">IFERROR(VLOOKUP($A110&amp;VLOOKUP($C110,$U$16:$V$21,2,FALSE),INDIRECT(VLOOKUP($C110,$U$16:$X$21,4,FALSE)),AE$18,FALSE),"")</f>
        <v>8.5</v>
      </c>
      <c r="F110" s="121">
        <f t="shared" ref="F110:F141" ca="1" si="35">IFERROR(VLOOKUP($A110&amp;VLOOKUP($C110,$U$16:$V$21,2,FALSE),INDIRECT(VLOOKUP($C110,$U$16:$X$21,4,FALSE)),AF$18,FALSE),"")</f>
        <v>9575</v>
      </c>
      <c r="G110" s="132">
        <f t="shared" ref="G110:G141" ca="1" si="36">IFERROR(VLOOKUP($A110&amp;VLOOKUP($C110,$U$16:$V$21,2,FALSE),INDIRECT(VLOOKUP($C110,$U$16:$X$21,4,FALSE)),AG$18,FALSE),"")</f>
        <v>10</v>
      </c>
      <c r="H110" s="132">
        <f t="shared" ref="H110:H141" ca="1" si="37">IFERROR(VLOOKUP($A110&amp;VLOOKUP($C110,$U$16:$V$21,2,FALSE),INDIRECT(VLOOKUP($C110,$U$16:$X$21,4,FALSE)),AH$18,FALSE),"")</f>
        <v>13.3</v>
      </c>
      <c r="I110" s="132">
        <f t="shared" ref="I110:I141" ca="1" si="38">IFERROR(VLOOKUP($A110&amp;VLOOKUP($C110,$U$16:$V$21,2,FALSE),INDIRECT(VLOOKUP($C110,$U$16:$X$21,4,FALSE)),AI$18,FALSE),"")</f>
        <v>60.8</v>
      </c>
      <c r="J110" s="132">
        <f t="shared" ref="J110:J141" ca="1" si="39">IFERROR(VLOOKUP($A110&amp;VLOOKUP($C110,$U$16:$V$21,2,FALSE),INDIRECT(VLOOKUP($C110,$U$16:$X$21,4,FALSE)),AJ$18,FALSE),"")</f>
        <v>70.300000000000011</v>
      </c>
      <c r="K110" s="132">
        <f t="shared" ref="K110:K141" ca="1" si="40">IFERROR(VLOOKUP($A110&amp;VLOOKUP($C110,$U$16:$V$21,2,FALSE),INDIRECT(VLOOKUP($C110,$U$16:$X$21,4,FALSE)),AK$18,FALSE),"")</f>
        <v>76.7</v>
      </c>
      <c r="L110" s="106">
        <f t="shared" ca="1" si="29"/>
        <v>5485</v>
      </c>
      <c r="M110" s="34">
        <f t="shared" ca="1" si="30"/>
        <v>11500</v>
      </c>
      <c r="N110" s="34">
        <f t="shared" ca="1" si="31"/>
        <v>16500</v>
      </c>
      <c r="O110" s="35">
        <f t="shared" ca="1" si="32"/>
        <v>22000</v>
      </c>
      <c r="P110" s="44"/>
    </row>
    <row r="111" spans="1:16" s="5" customFormat="1" x14ac:dyDescent="0.2">
      <c r="A111" s="161" t="s">
        <v>54</v>
      </c>
      <c r="B111" s="152"/>
      <c r="C111" s="183"/>
      <c r="D111" s="167" t="str">
        <f t="shared" ca="1" si="33"/>
        <v/>
      </c>
      <c r="E111" s="132" t="str">
        <f t="shared" ca="1" si="34"/>
        <v/>
      </c>
      <c r="F111" s="121" t="str">
        <f t="shared" ca="1" si="35"/>
        <v/>
      </c>
      <c r="G111" s="132" t="str">
        <f t="shared" ca="1" si="36"/>
        <v/>
      </c>
      <c r="H111" s="132" t="str">
        <f t="shared" ca="1" si="37"/>
        <v/>
      </c>
      <c r="I111" s="132" t="str">
        <f t="shared" ca="1" si="38"/>
        <v/>
      </c>
      <c r="J111" s="132" t="str">
        <f t="shared" ca="1" si="39"/>
        <v/>
      </c>
      <c r="K111" s="132" t="str">
        <f t="shared" ca="1" si="40"/>
        <v/>
      </c>
      <c r="L111" s="106" t="str">
        <f t="shared" ca="1" si="29"/>
        <v/>
      </c>
      <c r="M111" s="34" t="str">
        <f t="shared" ca="1" si="30"/>
        <v/>
      </c>
      <c r="N111" s="34" t="str">
        <f t="shared" ca="1" si="31"/>
        <v/>
      </c>
      <c r="O111" s="35" t="str">
        <f t="shared" ca="1" si="32"/>
        <v/>
      </c>
      <c r="P111" s="44"/>
    </row>
    <row r="112" spans="1:16" s="5" customFormat="1" x14ac:dyDescent="0.2">
      <c r="A112" s="164" t="s">
        <v>32</v>
      </c>
      <c r="B112" s="77" t="s">
        <v>80</v>
      </c>
      <c r="C112" s="190" t="s">
        <v>39</v>
      </c>
      <c r="D112" s="106">
        <f t="shared" ca="1" si="33"/>
        <v>7455</v>
      </c>
      <c r="E112" s="162">
        <f t="shared" ca="1" si="34"/>
        <v>1.9</v>
      </c>
      <c r="F112" s="121">
        <f t="shared" ca="1" si="35"/>
        <v>7315</v>
      </c>
      <c r="G112" s="162">
        <f t="shared" ca="1" si="36"/>
        <v>6.7</v>
      </c>
      <c r="H112" s="162">
        <f t="shared" ca="1" si="37"/>
        <v>14.899999999999999</v>
      </c>
      <c r="I112" s="162">
        <f t="shared" ca="1" si="38"/>
        <v>67.2</v>
      </c>
      <c r="J112" s="162">
        <f t="shared" ca="1" si="39"/>
        <v>74</v>
      </c>
      <c r="K112" s="162">
        <f t="shared" ca="1" si="40"/>
        <v>78.400000000000006</v>
      </c>
      <c r="L112" s="106">
        <f t="shared" ca="1" si="29"/>
        <v>4680</v>
      </c>
      <c r="M112" s="121">
        <f t="shared" ca="1" si="30"/>
        <v>9500</v>
      </c>
      <c r="N112" s="121">
        <f t="shared" ca="1" si="31"/>
        <v>14000</v>
      </c>
      <c r="O112" s="163">
        <f t="shared" ca="1" si="32"/>
        <v>17500</v>
      </c>
      <c r="P112" s="44"/>
    </row>
    <row r="113" spans="1:16" s="5" customFormat="1" x14ac:dyDescent="0.2">
      <c r="A113" s="161" t="s">
        <v>32</v>
      </c>
      <c r="B113" s="152" t="s">
        <v>80</v>
      </c>
      <c r="C113" s="183" t="s">
        <v>772</v>
      </c>
      <c r="D113" s="167">
        <f t="shared" ca="1" si="33"/>
        <v>170</v>
      </c>
      <c r="E113" s="132">
        <f t="shared" ca="1" si="34"/>
        <v>0</v>
      </c>
      <c r="F113" s="121">
        <f t="shared" ca="1" si="35"/>
        <v>170</v>
      </c>
      <c r="G113" s="132">
        <f t="shared" ca="1" si="36"/>
        <v>4.2</v>
      </c>
      <c r="H113" s="132">
        <f t="shared" ca="1" si="37"/>
        <v>14.100000000000001</v>
      </c>
      <c r="I113" s="132">
        <f t="shared" ca="1" si="38"/>
        <v>65.2</v>
      </c>
      <c r="J113" s="132">
        <f t="shared" ca="1" si="39"/>
        <v>74.599999999999994</v>
      </c>
      <c r="K113" s="132">
        <f t="shared" ca="1" si="40"/>
        <v>81.7</v>
      </c>
      <c r="L113" s="106">
        <f t="shared" ca="1" si="29"/>
        <v>105</v>
      </c>
      <c r="M113" s="34">
        <f t="shared" ca="1" si="30"/>
        <v>11500</v>
      </c>
      <c r="N113" s="34">
        <f t="shared" ca="1" si="31"/>
        <v>16000</v>
      </c>
      <c r="O113" s="35">
        <f t="shared" ca="1" si="32"/>
        <v>20000</v>
      </c>
      <c r="P113" s="44"/>
    </row>
    <row r="114" spans="1:16" s="5" customFormat="1" x14ac:dyDescent="0.2">
      <c r="A114" s="161" t="s">
        <v>32</v>
      </c>
      <c r="B114" s="152" t="s">
        <v>80</v>
      </c>
      <c r="C114" s="183" t="s">
        <v>773</v>
      </c>
      <c r="D114" s="167">
        <f t="shared" ca="1" si="33"/>
        <v>1075</v>
      </c>
      <c r="E114" s="132">
        <f t="shared" ca="1" si="34"/>
        <v>0</v>
      </c>
      <c r="F114" s="121">
        <f t="shared" ca="1" si="35"/>
        <v>1075</v>
      </c>
      <c r="G114" s="132">
        <f t="shared" ca="1" si="36"/>
        <v>8.5</v>
      </c>
      <c r="H114" s="132">
        <f t="shared" ca="1" si="37"/>
        <v>12.6</v>
      </c>
      <c r="I114" s="132">
        <f t="shared" ca="1" si="38"/>
        <v>67</v>
      </c>
      <c r="J114" s="132">
        <f t="shared" ca="1" si="39"/>
        <v>74.3</v>
      </c>
      <c r="K114" s="132">
        <f t="shared" ca="1" si="40"/>
        <v>78.900000000000006</v>
      </c>
      <c r="L114" s="106">
        <f t="shared" ca="1" si="29"/>
        <v>690</v>
      </c>
      <c r="M114" s="34">
        <f t="shared" ca="1" si="30"/>
        <v>10500</v>
      </c>
      <c r="N114" s="34">
        <f t="shared" ca="1" si="31"/>
        <v>15000</v>
      </c>
      <c r="O114" s="35">
        <f t="shared" ca="1" si="32"/>
        <v>19000</v>
      </c>
      <c r="P114" s="44"/>
    </row>
    <row r="115" spans="1:16" s="5" customFormat="1" x14ac:dyDescent="0.2">
      <c r="A115" s="161" t="s">
        <v>32</v>
      </c>
      <c r="B115" s="152" t="s">
        <v>80</v>
      </c>
      <c r="C115" s="183" t="s">
        <v>774</v>
      </c>
      <c r="D115" s="167">
        <f t="shared" ca="1" si="33"/>
        <v>1670</v>
      </c>
      <c r="E115" s="132">
        <f t="shared" ca="1" si="34"/>
        <v>0</v>
      </c>
      <c r="F115" s="121">
        <f t="shared" ca="1" si="35"/>
        <v>1670</v>
      </c>
      <c r="G115" s="132">
        <f t="shared" ca="1" si="36"/>
        <v>5.4</v>
      </c>
      <c r="H115" s="132">
        <f t="shared" ca="1" si="37"/>
        <v>13.600000000000001</v>
      </c>
      <c r="I115" s="132">
        <f t="shared" ca="1" si="38"/>
        <v>70.899999999999991</v>
      </c>
      <c r="J115" s="132">
        <f t="shared" ca="1" si="39"/>
        <v>77.900000000000006</v>
      </c>
      <c r="K115" s="132">
        <f t="shared" ca="1" si="40"/>
        <v>81.100000000000009</v>
      </c>
      <c r="L115" s="106">
        <f t="shared" ca="1" si="29"/>
        <v>1135</v>
      </c>
      <c r="M115" s="34">
        <f t="shared" ca="1" si="30"/>
        <v>10500</v>
      </c>
      <c r="N115" s="34">
        <f t="shared" ca="1" si="31"/>
        <v>14500</v>
      </c>
      <c r="O115" s="35">
        <f t="shared" ca="1" si="32"/>
        <v>18000</v>
      </c>
      <c r="P115" s="44"/>
    </row>
    <row r="116" spans="1:16" s="5" customFormat="1" x14ac:dyDescent="0.2">
      <c r="A116" s="161" t="s">
        <v>32</v>
      </c>
      <c r="B116" s="152" t="s">
        <v>80</v>
      </c>
      <c r="C116" s="183" t="s">
        <v>60</v>
      </c>
      <c r="D116" s="167">
        <f t="shared" ca="1" si="33"/>
        <v>2545</v>
      </c>
      <c r="E116" s="132">
        <f t="shared" ca="1" si="34"/>
        <v>0</v>
      </c>
      <c r="F116" s="121">
        <f t="shared" ca="1" si="35"/>
        <v>2545</v>
      </c>
      <c r="G116" s="132">
        <f t="shared" ca="1" si="36"/>
        <v>5.8000000000000007</v>
      </c>
      <c r="H116" s="132">
        <f t="shared" ca="1" si="37"/>
        <v>14.899999999999999</v>
      </c>
      <c r="I116" s="132">
        <f t="shared" ca="1" si="38"/>
        <v>69.800000000000011</v>
      </c>
      <c r="J116" s="132">
        <f t="shared" ca="1" si="39"/>
        <v>75.599999999999994</v>
      </c>
      <c r="K116" s="132">
        <f t="shared" ca="1" si="40"/>
        <v>79.3</v>
      </c>
      <c r="L116" s="106">
        <f t="shared" ca="1" si="29"/>
        <v>1705</v>
      </c>
      <c r="M116" s="34">
        <f t="shared" ca="1" si="30"/>
        <v>9000</v>
      </c>
      <c r="N116" s="34">
        <f t="shared" ca="1" si="31"/>
        <v>13500</v>
      </c>
      <c r="O116" s="35">
        <f t="shared" ca="1" si="32"/>
        <v>17000</v>
      </c>
      <c r="P116" s="44"/>
    </row>
    <row r="117" spans="1:16" s="5" customFormat="1" x14ac:dyDescent="0.2">
      <c r="A117" s="161" t="s">
        <v>32</v>
      </c>
      <c r="B117" s="152" t="s">
        <v>80</v>
      </c>
      <c r="C117" s="183" t="s">
        <v>71</v>
      </c>
      <c r="D117" s="167">
        <f t="shared" ca="1" si="33"/>
        <v>1995</v>
      </c>
      <c r="E117" s="132">
        <f t="shared" ca="1" si="34"/>
        <v>7.0000000000000009</v>
      </c>
      <c r="F117" s="121">
        <f t="shared" ca="1" si="35"/>
        <v>1855</v>
      </c>
      <c r="G117" s="132">
        <f t="shared" ca="1" si="36"/>
        <v>8.3000000000000007</v>
      </c>
      <c r="H117" s="132">
        <f t="shared" ca="1" si="37"/>
        <v>17.599999999999998</v>
      </c>
      <c r="I117" s="132">
        <f t="shared" ca="1" si="38"/>
        <v>60.699999999999996</v>
      </c>
      <c r="J117" s="132">
        <f t="shared" ca="1" si="39"/>
        <v>68</v>
      </c>
      <c r="K117" s="132">
        <f t="shared" ca="1" si="40"/>
        <v>74.099999999999994</v>
      </c>
      <c r="L117" s="106">
        <f t="shared" ca="1" si="29"/>
        <v>1045</v>
      </c>
      <c r="M117" s="34">
        <f t="shared" ca="1" si="30"/>
        <v>9000</v>
      </c>
      <c r="N117" s="34">
        <f t="shared" ca="1" si="31"/>
        <v>13500</v>
      </c>
      <c r="O117" s="35">
        <f t="shared" ca="1" si="32"/>
        <v>17500</v>
      </c>
      <c r="P117" s="44"/>
    </row>
    <row r="118" spans="1:16" s="5" customFormat="1" x14ac:dyDescent="0.2">
      <c r="A118" s="161" t="s">
        <v>54</v>
      </c>
      <c r="B118" s="152"/>
      <c r="C118" s="183"/>
      <c r="D118" s="167" t="str">
        <f t="shared" ca="1" si="33"/>
        <v/>
      </c>
      <c r="E118" s="132" t="str">
        <f t="shared" ca="1" si="34"/>
        <v/>
      </c>
      <c r="F118" s="121" t="str">
        <f t="shared" ca="1" si="35"/>
        <v/>
      </c>
      <c r="G118" s="132" t="str">
        <f t="shared" ca="1" si="36"/>
        <v/>
      </c>
      <c r="H118" s="132" t="str">
        <f t="shared" ca="1" si="37"/>
        <v/>
      </c>
      <c r="I118" s="132" t="str">
        <f t="shared" ca="1" si="38"/>
        <v/>
      </c>
      <c r="J118" s="132" t="str">
        <f t="shared" ca="1" si="39"/>
        <v/>
      </c>
      <c r="K118" s="132" t="str">
        <f t="shared" ca="1" si="40"/>
        <v/>
      </c>
      <c r="L118" s="106" t="str">
        <f t="shared" ca="1" si="29"/>
        <v/>
      </c>
      <c r="M118" s="34" t="str">
        <f t="shared" ca="1" si="30"/>
        <v/>
      </c>
      <c r="N118" s="34" t="str">
        <f t="shared" ca="1" si="31"/>
        <v/>
      </c>
      <c r="O118" s="35" t="str">
        <f t="shared" ca="1" si="32"/>
        <v/>
      </c>
      <c r="P118" s="44"/>
    </row>
    <row r="119" spans="1:16" s="5" customFormat="1" x14ac:dyDescent="0.2">
      <c r="A119" s="164" t="s">
        <v>27</v>
      </c>
      <c r="B119" s="77" t="s">
        <v>81</v>
      </c>
      <c r="C119" s="190" t="s">
        <v>39</v>
      </c>
      <c r="D119" s="106">
        <f t="shared" ca="1" si="33"/>
        <v>15990</v>
      </c>
      <c r="E119" s="162">
        <f t="shared" ca="1" si="34"/>
        <v>1.9</v>
      </c>
      <c r="F119" s="121">
        <f t="shared" ca="1" si="35"/>
        <v>15685</v>
      </c>
      <c r="G119" s="162">
        <f t="shared" ca="1" si="36"/>
        <v>9.4</v>
      </c>
      <c r="H119" s="162">
        <f t="shared" ca="1" si="37"/>
        <v>11.5</v>
      </c>
      <c r="I119" s="162">
        <f t="shared" ca="1" si="38"/>
        <v>47.7</v>
      </c>
      <c r="J119" s="162">
        <f t="shared" ca="1" si="39"/>
        <v>67</v>
      </c>
      <c r="K119" s="162">
        <f t="shared" ca="1" si="40"/>
        <v>79.2</v>
      </c>
      <c r="L119" s="106">
        <f t="shared" ca="1" si="29"/>
        <v>7035</v>
      </c>
      <c r="M119" s="121">
        <f t="shared" ca="1" si="30"/>
        <v>10000</v>
      </c>
      <c r="N119" s="121">
        <f t="shared" ca="1" si="31"/>
        <v>15000</v>
      </c>
      <c r="O119" s="163">
        <f t="shared" ca="1" si="32"/>
        <v>20000</v>
      </c>
      <c r="P119" s="44"/>
    </row>
    <row r="120" spans="1:16" s="5" customFormat="1" x14ac:dyDescent="0.2">
      <c r="A120" s="161" t="s">
        <v>27</v>
      </c>
      <c r="B120" s="152" t="s">
        <v>81</v>
      </c>
      <c r="C120" s="183" t="s">
        <v>772</v>
      </c>
      <c r="D120" s="167">
        <f t="shared" ca="1" si="33"/>
        <v>3100</v>
      </c>
      <c r="E120" s="132">
        <f t="shared" ca="1" si="34"/>
        <v>0</v>
      </c>
      <c r="F120" s="121">
        <f t="shared" ca="1" si="35"/>
        <v>3100</v>
      </c>
      <c r="G120" s="132">
        <f t="shared" ca="1" si="36"/>
        <v>10.9</v>
      </c>
      <c r="H120" s="132">
        <f t="shared" ca="1" si="37"/>
        <v>11</v>
      </c>
      <c r="I120" s="132">
        <f t="shared" ca="1" si="38"/>
        <v>43.5</v>
      </c>
      <c r="J120" s="132">
        <f t="shared" ca="1" si="39"/>
        <v>63.800000000000004</v>
      </c>
      <c r="K120" s="132">
        <f t="shared" ca="1" si="40"/>
        <v>78.100000000000009</v>
      </c>
      <c r="L120" s="106">
        <f t="shared" ca="1" si="29"/>
        <v>1250</v>
      </c>
      <c r="M120" s="34">
        <f t="shared" ca="1" si="30"/>
        <v>11000</v>
      </c>
      <c r="N120" s="34">
        <f t="shared" ca="1" si="31"/>
        <v>17500</v>
      </c>
      <c r="O120" s="35">
        <f t="shared" ca="1" si="32"/>
        <v>22500</v>
      </c>
      <c r="P120" s="44"/>
    </row>
    <row r="121" spans="1:16" s="5" customFormat="1" x14ac:dyDescent="0.2">
      <c r="A121" s="161" t="s">
        <v>27</v>
      </c>
      <c r="B121" s="152" t="s">
        <v>81</v>
      </c>
      <c r="C121" s="183" t="s">
        <v>773</v>
      </c>
      <c r="D121" s="167">
        <f t="shared" ca="1" si="33"/>
        <v>4455</v>
      </c>
      <c r="E121" s="132">
        <f t="shared" ca="1" si="34"/>
        <v>0</v>
      </c>
      <c r="F121" s="121">
        <f t="shared" ca="1" si="35"/>
        <v>4455</v>
      </c>
      <c r="G121" s="132">
        <f t="shared" ca="1" si="36"/>
        <v>8.1</v>
      </c>
      <c r="H121" s="132">
        <f t="shared" ca="1" si="37"/>
        <v>11.8</v>
      </c>
      <c r="I121" s="132">
        <f t="shared" ca="1" si="38"/>
        <v>48.8</v>
      </c>
      <c r="J121" s="132">
        <f t="shared" ca="1" si="39"/>
        <v>68.7</v>
      </c>
      <c r="K121" s="132">
        <f t="shared" ca="1" si="40"/>
        <v>80.100000000000009</v>
      </c>
      <c r="L121" s="106">
        <f t="shared" ca="1" si="29"/>
        <v>2055</v>
      </c>
      <c r="M121" s="34">
        <f t="shared" ca="1" si="30"/>
        <v>10500</v>
      </c>
      <c r="N121" s="34">
        <f t="shared" ca="1" si="31"/>
        <v>15500</v>
      </c>
      <c r="O121" s="35">
        <f t="shared" ca="1" si="32"/>
        <v>20000</v>
      </c>
      <c r="P121" s="44"/>
    </row>
    <row r="122" spans="1:16" s="5" customFormat="1" x14ac:dyDescent="0.2">
      <c r="A122" s="161" t="s">
        <v>27</v>
      </c>
      <c r="B122" s="152" t="s">
        <v>81</v>
      </c>
      <c r="C122" s="183" t="s">
        <v>774</v>
      </c>
      <c r="D122" s="167">
        <f t="shared" ca="1" si="33"/>
        <v>2750</v>
      </c>
      <c r="E122" s="132">
        <f t="shared" ca="1" si="34"/>
        <v>0</v>
      </c>
      <c r="F122" s="121">
        <f t="shared" ca="1" si="35"/>
        <v>2750</v>
      </c>
      <c r="G122" s="132">
        <f t="shared" ca="1" si="36"/>
        <v>9.4</v>
      </c>
      <c r="H122" s="132">
        <f t="shared" ca="1" si="37"/>
        <v>11.5</v>
      </c>
      <c r="I122" s="132">
        <f t="shared" ca="1" si="38"/>
        <v>52.6</v>
      </c>
      <c r="J122" s="132">
        <f t="shared" ca="1" si="39"/>
        <v>69.600000000000009</v>
      </c>
      <c r="K122" s="132">
        <f t="shared" ca="1" si="40"/>
        <v>79.100000000000009</v>
      </c>
      <c r="L122" s="106">
        <f t="shared" ca="1" si="29"/>
        <v>1385</v>
      </c>
      <c r="M122" s="34">
        <f t="shared" ca="1" si="30"/>
        <v>10000</v>
      </c>
      <c r="N122" s="34">
        <f t="shared" ca="1" si="31"/>
        <v>15000</v>
      </c>
      <c r="O122" s="35">
        <f t="shared" ca="1" si="32"/>
        <v>18500</v>
      </c>
      <c r="P122" s="44"/>
    </row>
    <row r="123" spans="1:16" s="5" customFormat="1" x14ac:dyDescent="0.2">
      <c r="A123" s="161" t="s">
        <v>27</v>
      </c>
      <c r="B123" s="152" t="s">
        <v>81</v>
      </c>
      <c r="C123" s="183" t="s">
        <v>60</v>
      </c>
      <c r="D123" s="167">
        <f t="shared" ca="1" si="33"/>
        <v>2095</v>
      </c>
      <c r="E123" s="132">
        <f t="shared" ca="1" si="34"/>
        <v>0</v>
      </c>
      <c r="F123" s="121">
        <f t="shared" ca="1" si="35"/>
        <v>2095</v>
      </c>
      <c r="G123" s="132">
        <f t="shared" ca="1" si="36"/>
        <v>6.9</v>
      </c>
      <c r="H123" s="132">
        <f t="shared" ca="1" si="37"/>
        <v>13.5</v>
      </c>
      <c r="I123" s="132">
        <f t="shared" ca="1" si="38"/>
        <v>54.2</v>
      </c>
      <c r="J123" s="132">
        <f t="shared" ca="1" si="39"/>
        <v>71.899999999999991</v>
      </c>
      <c r="K123" s="132">
        <f t="shared" ca="1" si="40"/>
        <v>79.600000000000009</v>
      </c>
      <c r="L123" s="106">
        <f t="shared" ca="1" si="29"/>
        <v>1090</v>
      </c>
      <c r="M123" s="34">
        <f t="shared" ca="1" si="30"/>
        <v>9000</v>
      </c>
      <c r="N123" s="34">
        <f t="shared" ca="1" si="31"/>
        <v>13500</v>
      </c>
      <c r="O123" s="35">
        <f t="shared" ca="1" si="32"/>
        <v>17000</v>
      </c>
      <c r="P123" s="44"/>
    </row>
    <row r="124" spans="1:16" s="5" customFormat="1" x14ac:dyDescent="0.2">
      <c r="A124" s="161" t="s">
        <v>27</v>
      </c>
      <c r="B124" s="152" t="s">
        <v>81</v>
      </c>
      <c r="C124" s="183" t="s">
        <v>71</v>
      </c>
      <c r="D124" s="167">
        <f t="shared" ca="1" si="33"/>
        <v>3590</v>
      </c>
      <c r="E124" s="132">
        <f t="shared" ca="1" si="34"/>
        <v>8.5</v>
      </c>
      <c r="F124" s="121">
        <f t="shared" ca="1" si="35"/>
        <v>3285</v>
      </c>
      <c r="G124" s="132">
        <f t="shared" ca="1" si="36"/>
        <v>11.200000000000001</v>
      </c>
      <c r="H124" s="132">
        <f t="shared" ca="1" si="37"/>
        <v>10.100000000000001</v>
      </c>
      <c r="I124" s="132">
        <f t="shared" ca="1" si="38"/>
        <v>41.9</v>
      </c>
      <c r="J124" s="132">
        <f t="shared" ca="1" si="39"/>
        <v>62.5</v>
      </c>
      <c r="K124" s="132">
        <f t="shared" ca="1" si="40"/>
        <v>78.7</v>
      </c>
      <c r="L124" s="106">
        <f t="shared" ca="1" si="29"/>
        <v>1260</v>
      </c>
      <c r="M124" s="34">
        <f t="shared" ca="1" si="30"/>
        <v>9000</v>
      </c>
      <c r="N124" s="34">
        <f t="shared" ca="1" si="31"/>
        <v>15000</v>
      </c>
      <c r="O124" s="35">
        <f t="shared" ca="1" si="32"/>
        <v>21000</v>
      </c>
      <c r="P124" s="44"/>
    </row>
    <row r="125" spans="1:16" s="5" customFormat="1" x14ac:dyDescent="0.2">
      <c r="A125" s="161" t="s">
        <v>54</v>
      </c>
      <c r="B125" s="152"/>
      <c r="C125" s="183"/>
      <c r="D125" s="167" t="str">
        <f t="shared" ca="1" si="33"/>
        <v/>
      </c>
      <c r="E125" s="132" t="str">
        <f t="shared" ca="1" si="34"/>
        <v/>
      </c>
      <c r="F125" s="121" t="str">
        <f t="shared" ca="1" si="35"/>
        <v/>
      </c>
      <c r="G125" s="132" t="str">
        <f t="shared" ca="1" si="36"/>
        <v/>
      </c>
      <c r="H125" s="132" t="str">
        <f t="shared" ca="1" si="37"/>
        <v/>
      </c>
      <c r="I125" s="132" t="str">
        <f t="shared" ca="1" si="38"/>
        <v/>
      </c>
      <c r="J125" s="132" t="str">
        <f t="shared" ca="1" si="39"/>
        <v/>
      </c>
      <c r="K125" s="132" t="str">
        <f t="shared" ca="1" si="40"/>
        <v/>
      </c>
      <c r="L125" s="106" t="str">
        <f t="shared" ca="1" si="29"/>
        <v/>
      </c>
      <c r="M125" s="34" t="str">
        <f t="shared" ca="1" si="30"/>
        <v/>
      </c>
      <c r="N125" s="34" t="str">
        <f t="shared" ca="1" si="31"/>
        <v/>
      </c>
      <c r="O125" s="35" t="str">
        <f t="shared" ca="1" si="32"/>
        <v/>
      </c>
      <c r="P125" s="44"/>
    </row>
    <row r="126" spans="1:16" s="5" customFormat="1" x14ac:dyDescent="0.2">
      <c r="A126" s="164" t="s">
        <v>33</v>
      </c>
      <c r="B126" s="77" t="s">
        <v>82</v>
      </c>
      <c r="C126" s="190" t="s">
        <v>39</v>
      </c>
      <c r="D126" s="106">
        <f t="shared" ca="1" si="33"/>
        <v>12960</v>
      </c>
      <c r="E126" s="162">
        <f t="shared" ca="1" si="34"/>
        <v>1.5</v>
      </c>
      <c r="F126" s="121">
        <f t="shared" ca="1" si="35"/>
        <v>12765</v>
      </c>
      <c r="G126" s="162">
        <f t="shared" ca="1" si="36"/>
        <v>8.3000000000000007</v>
      </c>
      <c r="H126" s="162">
        <f t="shared" ca="1" si="37"/>
        <v>11.4</v>
      </c>
      <c r="I126" s="162">
        <f t="shared" ca="1" si="38"/>
        <v>45.5</v>
      </c>
      <c r="J126" s="162">
        <f t="shared" ca="1" si="39"/>
        <v>66.400000000000006</v>
      </c>
      <c r="K126" s="162">
        <f t="shared" ca="1" si="40"/>
        <v>80.300000000000011</v>
      </c>
      <c r="L126" s="106">
        <f t="shared" ca="1" si="29"/>
        <v>5440</v>
      </c>
      <c r="M126" s="121">
        <f t="shared" ca="1" si="30"/>
        <v>9500</v>
      </c>
      <c r="N126" s="121">
        <f t="shared" ca="1" si="31"/>
        <v>14500</v>
      </c>
      <c r="O126" s="163">
        <f t="shared" ca="1" si="32"/>
        <v>20000</v>
      </c>
      <c r="P126" s="44"/>
    </row>
    <row r="127" spans="1:16" s="5" customFormat="1" x14ac:dyDescent="0.2">
      <c r="A127" s="161" t="s">
        <v>33</v>
      </c>
      <c r="B127" s="152" t="s">
        <v>82</v>
      </c>
      <c r="C127" s="183" t="s">
        <v>772</v>
      </c>
      <c r="D127" s="167">
        <f t="shared" ca="1" si="33"/>
        <v>2310</v>
      </c>
      <c r="E127" s="132">
        <f t="shared" ca="1" si="34"/>
        <v>0</v>
      </c>
      <c r="F127" s="121">
        <f t="shared" ca="1" si="35"/>
        <v>2310</v>
      </c>
      <c r="G127" s="132">
        <f t="shared" ca="1" si="36"/>
        <v>8.1</v>
      </c>
      <c r="H127" s="132">
        <f t="shared" ca="1" si="37"/>
        <v>11.1</v>
      </c>
      <c r="I127" s="132">
        <f t="shared" ca="1" si="38"/>
        <v>39.900000000000006</v>
      </c>
      <c r="J127" s="132">
        <f t="shared" ca="1" si="39"/>
        <v>62.2</v>
      </c>
      <c r="K127" s="132">
        <f t="shared" ca="1" si="40"/>
        <v>80.800000000000011</v>
      </c>
      <c r="L127" s="106">
        <f t="shared" ca="1" si="29"/>
        <v>855</v>
      </c>
      <c r="M127" s="34">
        <f t="shared" ca="1" si="30"/>
        <v>11000</v>
      </c>
      <c r="N127" s="34">
        <f t="shared" ca="1" si="31"/>
        <v>18000</v>
      </c>
      <c r="O127" s="35">
        <f t="shared" ca="1" si="32"/>
        <v>24500</v>
      </c>
      <c r="P127" s="44"/>
    </row>
    <row r="128" spans="1:16" s="5" customFormat="1" x14ac:dyDescent="0.2">
      <c r="A128" s="161" t="s">
        <v>33</v>
      </c>
      <c r="B128" s="152" t="s">
        <v>82</v>
      </c>
      <c r="C128" s="183" t="s">
        <v>773</v>
      </c>
      <c r="D128" s="167">
        <f t="shared" ca="1" si="33"/>
        <v>3515</v>
      </c>
      <c r="E128" s="132">
        <f t="shared" ca="1" si="34"/>
        <v>0</v>
      </c>
      <c r="F128" s="121">
        <f t="shared" ca="1" si="35"/>
        <v>3515</v>
      </c>
      <c r="G128" s="132">
        <f t="shared" ca="1" si="36"/>
        <v>7.7</v>
      </c>
      <c r="H128" s="132">
        <f t="shared" ca="1" si="37"/>
        <v>11.700000000000001</v>
      </c>
      <c r="I128" s="132">
        <f t="shared" ca="1" si="38"/>
        <v>46</v>
      </c>
      <c r="J128" s="132">
        <f t="shared" ca="1" si="39"/>
        <v>67.7</v>
      </c>
      <c r="K128" s="132">
        <f t="shared" ca="1" si="40"/>
        <v>80.600000000000009</v>
      </c>
      <c r="L128" s="106">
        <f t="shared" ca="1" si="29"/>
        <v>1535</v>
      </c>
      <c r="M128" s="34">
        <f t="shared" ca="1" si="30"/>
        <v>10000</v>
      </c>
      <c r="N128" s="34">
        <f t="shared" ca="1" si="31"/>
        <v>15000</v>
      </c>
      <c r="O128" s="35">
        <f t="shared" ca="1" si="32"/>
        <v>20000</v>
      </c>
      <c r="P128" s="44"/>
    </row>
    <row r="129" spans="1:17" s="5" customFormat="1" x14ac:dyDescent="0.2">
      <c r="A129" s="161" t="s">
        <v>33</v>
      </c>
      <c r="B129" s="152" t="s">
        <v>82</v>
      </c>
      <c r="C129" s="183" t="s">
        <v>774</v>
      </c>
      <c r="D129" s="167">
        <f t="shared" ca="1" si="33"/>
        <v>2105</v>
      </c>
      <c r="E129" s="132">
        <f t="shared" ca="1" si="34"/>
        <v>0</v>
      </c>
      <c r="F129" s="121">
        <f t="shared" ca="1" si="35"/>
        <v>2105</v>
      </c>
      <c r="G129" s="132">
        <f t="shared" ca="1" si="36"/>
        <v>7.2000000000000011</v>
      </c>
      <c r="H129" s="132">
        <f t="shared" ca="1" si="37"/>
        <v>12.7</v>
      </c>
      <c r="I129" s="132">
        <f t="shared" ca="1" si="38"/>
        <v>49.9</v>
      </c>
      <c r="J129" s="132">
        <f t="shared" ca="1" si="39"/>
        <v>69</v>
      </c>
      <c r="K129" s="132">
        <f t="shared" ca="1" si="40"/>
        <v>80.100000000000009</v>
      </c>
      <c r="L129" s="106">
        <f t="shared" ca="1" si="29"/>
        <v>1000</v>
      </c>
      <c r="M129" s="34">
        <f t="shared" ca="1" si="30"/>
        <v>9500</v>
      </c>
      <c r="N129" s="34">
        <f t="shared" ca="1" si="31"/>
        <v>13500</v>
      </c>
      <c r="O129" s="35">
        <f t="shared" ca="1" si="32"/>
        <v>17500</v>
      </c>
      <c r="P129" s="44"/>
    </row>
    <row r="130" spans="1:17" s="5" customFormat="1" x14ac:dyDescent="0.2">
      <c r="A130" s="161" t="s">
        <v>33</v>
      </c>
      <c r="B130" s="152" t="s">
        <v>82</v>
      </c>
      <c r="C130" s="183" t="s">
        <v>60</v>
      </c>
      <c r="D130" s="167">
        <f t="shared" ca="1" si="33"/>
        <v>1700</v>
      </c>
      <c r="E130" s="132">
        <f t="shared" ca="1" si="34"/>
        <v>0</v>
      </c>
      <c r="F130" s="121">
        <f t="shared" ca="1" si="35"/>
        <v>1700</v>
      </c>
      <c r="G130" s="132">
        <f t="shared" ca="1" si="36"/>
        <v>6.1</v>
      </c>
      <c r="H130" s="132">
        <f t="shared" ca="1" si="37"/>
        <v>13.4</v>
      </c>
      <c r="I130" s="132">
        <f t="shared" ca="1" si="38"/>
        <v>54.7</v>
      </c>
      <c r="J130" s="132">
        <f t="shared" ca="1" si="39"/>
        <v>71.8</v>
      </c>
      <c r="K130" s="132">
        <f t="shared" ca="1" si="40"/>
        <v>80.5</v>
      </c>
      <c r="L130" s="106">
        <f t="shared" ca="1" si="29"/>
        <v>895</v>
      </c>
      <c r="M130" s="34">
        <f t="shared" ca="1" si="30"/>
        <v>9000</v>
      </c>
      <c r="N130" s="34">
        <f t="shared" ca="1" si="31"/>
        <v>13000</v>
      </c>
      <c r="O130" s="35">
        <f t="shared" ca="1" si="32"/>
        <v>17000</v>
      </c>
      <c r="P130" s="44"/>
    </row>
    <row r="131" spans="1:17" s="5" customFormat="1" x14ac:dyDescent="0.2">
      <c r="A131" s="161" t="s">
        <v>33</v>
      </c>
      <c r="B131" s="152" t="s">
        <v>82</v>
      </c>
      <c r="C131" s="183" t="s">
        <v>71</v>
      </c>
      <c r="D131" s="167">
        <f t="shared" ca="1" si="33"/>
        <v>3335</v>
      </c>
      <c r="E131" s="132">
        <f t="shared" ca="1" si="34"/>
        <v>5.8000000000000007</v>
      </c>
      <c r="F131" s="121">
        <f t="shared" ca="1" si="35"/>
        <v>3140</v>
      </c>
      <c r="G131" s="132">
        <f t="shared" ca="1" si="36"/>
        <v>11.1</v>
      </c>
      <c r="H131" s="132">
        <f t="shared" ca="1" si="37"/>
        <v>9.1999999999999993</v>
      </c>
      <c r="I131" s="132">
        <f t="shared" ca="1" si="38"/>
        <v>41.2</v>
      </c>
      <c r="J131" s="132">
        <f t="shared" ca="1" si="39"/>
        <v>63.4</v>
      </c>
      <c r="K131" s="132">
        <f t="shared" ca="1" si="40"/>
        <v>79.7</v>
      </c>
      <c r="L131" s="106">
        <f t="shared" ca="1" si="29"/>
        <v>1160</v>
      </c>
      <c r="M131" s="34">
        <f t="shared" ca="1" si="30"/>
        <v>9500</v>
      </c>
      <c r="N131" s="34">
        <f t="shared" ca="1" si="31"/>
        <v>15500</v>
      </c>
      <c r="O131" s="35">
        <f t="shared" ca="1" si="32"/>
        <v>22500</v>
      </c>
      <c r="P131" s="44"/>
    </row>
    <row r="132" spans="1:17" s="5" customFormat="1" x14ac:dyDescent="0.2">
      <c r="A132" s="161" t="s">
        <v>54</v>
      </c>
      <c r="B132" s="152"/>
      <c r="C132" s="183"/>
      <c r="D132" s="167" t="str">
        <f t="shared" ca="1" si="33"/>
        <v/>
      </c>
      <c r="E132" s="132" t="str">
        <f t="shared" ca="1" si="34"/>
        <v/>
      </c>
      <c r="F132" s="121" t="str">
        <f t="shared" ca="1" si="35"/>
        <v/>
      </c>
      <c r="G132" s="132" t="str">
        <f t="shared" ca="1" si="36"/>
        <v/>
      </c>
      <c r="H132" s="132" t="str">
        <f t="shared" ca="1" si="37"/>
        <v/>
      </c>
      <c r="I132" s="132" t="str">
        <f t="shared" ca="1" si="38"/>
        <v/>
      </c>
      <c r="J132" s="132" t="str">
        <f t="shared" ca="1" si="39"/>
        <v/>
      </c>
      <c r="K132" s="132" t="str">
        <f t="shared" ca="1" si="40"/>
        <v/>
      </c>
      <c r="L132" s="106" t="str">
        <f t="shared" ca="1" si="29"/>
        <v/>
      </c>
      <c r="M132" s="34" t="str">
        <f t="shared" ca="1" si="30"/>
        <v/>
      </c>
      <c r="N132" s="34" t="str">
        <f t="shared" ca="1" si="31"/>
        <v/>
      </c>
      <c r="O132" s="35" t="str">
        <f t="shared" ca="1" si="32"/>
        <v/>
      </c>
      <c r="P132" s="44"/>
    </row>
    <row r="133" spans="1:17" s="5" customFormat="1" x14ac:dyDescent="0.2">
      <c r="A133" s="164" t="s">
        <v>34</v>
      </c>
      <c r="B133" s="77" t="s">
        <v>83</v>
      </c>
      <c r="C133" s="190" t="s">
        <v>39</v>
      </c>
      <c r="D133" s="106">
        <f t="shared" ca="1" si="33"/>
        <v>27370</v>
      </c>
      <c r="E133" s="162">
        <f t="shared" ca="1" si="34"/>
        <v>2.2999999999999998</v>
      </c>
      <c r="F133" s="121">
        <f t="shared" ca="1" si="35"/>
        <v>26750</v>
      </c>
      <c r="G133" s="162">
        <f t="shared" ca="1" si="36"/>
        <v>8.9</v>
      </c>
      <c r="H133" s="162">
        <f t="shared" ca="1" si="37"/>
        <v>16.2</v>
      </c>
      <c r="I133" s="162">
        <f t="shared" ca="1" si="38"/>
        <v>60</v>
      </c>
      <c r="J133" s="162">
        <f t="shared" ca="1" si="39"/>
        <v>69.2</v>
      </c>
      <c r="K133" s="162">
        <f t="shared" ca="1" si="40"/>
        <v>74.8</v>
      </c>
      <c r="L133" s="106">
        <f t="shared" ca="1" si="29"/>
        <v>15005</v>
      </c>
      <c r="M133" s="121">
        <f t="shared" ca="1" si="30"/>
        <v>7500</v>
      </c>
      <c r="N133" s="121">
        <f t="shared" ca="1" si="31"/>
        <v>12500</v>
      </c>
      <c r="O133" s="163">
        <f t="shared" ca="1" si="32"/>
        <v>16500</v>
      </c>
      <c r="P133" s="44"/>
      <c r="Q133" s="5" t="s">
        <v>54</v>
      </c>
    </row>
    <row r="134" spans="1:17" s="5" customFormat="1" x14ac:dyDescent="0.2">
      <c r="A134" s="161" t="s">
        <v>34</v>
      </c>
      <c r="B134" s="152" t="s">
        <v>83</v>
      </c>
      <c r="C134" s="183" t="s">
        <v>772</v>
      </c>
      <c r="D134" s="167">
        <f t="shared" ca="1" si="33"/>
        <v>945</v>
      </c>
      <c r="E134" s="132">
        <f t="shared" ca="1" si="34"/>
        <v>0</v>
      </c>
      <c r="F134" s="121">
        <f t="shared" ca="1" si="35"/>
        <v>945</v>
      </c>
      <c r="G134" s="132">
        <f t="shared" ca="1" si="36"/>
        <v>9.1999999999999993</v>
      </c>
      <c r="H134" s="132">
        <f t="shared" ca="1" si="37"/>
        <v>12.9</v>
      </c>
      <c r="I134" s="132">
        <f t="shared" ca="1" si="38"/>
        <v>50.3</v>
      </c>
      <c r="J134" s="132">
        <f t="shared" ca="1" si="39"/>
        <v>65.400000000000006</v>
      </c>
      <c r="K134" s="132">
        <f t="shared" ca="1" si="40"/>
        <v>77.900000000000006</v>
      </c>
      <c r="L134" s="106">
        <f t="shared" ca="1" si="29"/>
        <v>435</v>
      </c>
      <c r="M134" s="34">
        <f t="shared" ca="1" si="30"/>
        <v>7500</v>
      </c>
      <c r="N134" s="34">
        <f t="shared" ca="1" si="31"/>
        <v>13500</v>
      </c>
      <c r="O134" s="35">
        <f t="shared" ca="1" si="32"/>
        <v>18500</v>
      </c>
      <c r="P134" s="44"/>
    </row>
    <row r="135" spans="1:17" s="5" customFormat="1" x14ac:dyDescent="0.2">
      <c r="A135" s="161" t="s">
        <v>34</v>
      </c>
      <c r="B135" s="152" t="s">
        <v>83</v>
      </c>
      <c r="C135" s="183" t="s">
        <v>773</v>
      </c>
      <c r="D135" s="167">
        <f t="shared" ca="1" si="33"/>
        <v>3785</v>
      </c>
      <c r="E135" s="132">
        <f t="shared" ca="1" si="34"/>
        <v>0</v>
      </c>
      <c r="F135" s="121">
        <f t="shared" ca="1" si="35"/>
        <v>3785</v>
      </c>
      <c r="G135" s="132">
        <f t="shared" ca="1" si="36"/>
        <v>8.1</v>
      </c>
      <c r="H135" s="132">
        <f t="shared" ca="1" si="37"/>
        <v>14.100000000000001</v>
      </c>
      <c r="I135" s="132">
        <f t="shared" ca="1" si="38"/>
        <v>58.099999999999994</v>
      </c>
      <c r="J135" s="132">
        <f t="shared" ca="1" si="39"/>
        <v>70.8</v>
      </c>
      <c r="K135" s="132">
        <f t="shared" ca="1" si="40"/>
        <v>77.900000000000006</v>
      </c>
      <c r="L135" s="106">
        <f t="shared" ca="1" si="29"/>
        <v>2070</v>
      </c>
      <c r="M135" s="34">
        <f t="shared" ca="1" si="30"/>
        <v>8000</v>
      </c>
      <c r="N135" s="34">
        <f t="shared" ca="1" si="31"/>
        <v>13000</v>
      </c>
      <c r="O135" s="35">
        <f t="shared" ca="1" si="32"/>
        <v>17500</v>
      </c>
      <c r="P135" s="44"/>
    </row>
    <row r="136" spans="1:17" s="5" customFormat="1" x14ac:dyDescent="0.2">
      <c r="A136" s="161" t="s">
        <v>34</v>
      </c>
      <c r="B136" s="152" t="s">
        <v>83</v>
      </c>
      <c r="C136" s="183" t="s">
        <v>774</v>
      </c>
      <c r="D136" s="167">
        <f t="shared" ca="1" si="33"/>
        <v>4370</v>
      </c>
      <c r="E136" s="132">
        <f t="shared" ca="1" si="34"/>
        <v>0</v>
      </c>
      <c r="F136" s="121">
        <f t="shared" ca="1" si="35"/>
        <v>4370</v>
      </c>
      <c r="G136" s="132">
        <f t="shared" ca="1" si="36"/>
        <v>7.5</v>
      </c>
      <c r="H136" s="132">
        <f t="shared" ca="1" si="37"/>
        <v>14.3</v>
      </c>
      <c r="I136" s="132">
        <f t="shared" ca="1" si="38"/>
        <v>63.1</v>
      </c>
      <c r="J136" s="132">
        <f t="shared" ca="1" si="39"/>
        <v>72.899999999999991</v>
      </c>
      <c r="K136" s="132">
        <f t="shared" ca="1" si="40"/>
        <v>78.2</v>
      </c>
      <c r="L136" s="106">
        <f t="shared" ca="1" si="29"/>
        <v>2585</v>
      </c>
      <c r="M136" s="34">
        <f t="shared" ca="1" si="30"/>
        <v>8000</v>
      </c>
      <c r="N136" s="34">
        <f t="shared" ca="1" si="31"/>
        <v>12500</v>
      </c>
      <c r="O136" s="35">
        <f t="shared" ca="1" si="32"/>
        <v>17000</v>
      </c>
      <c r="P136" s="44"/>
    </row>
    <row r="137" spans="1:17" s="5" customFormat="1" x14ac:dyDescent="0.2">
      <c r="A137" s="161" t="s">
        <v>34</v>
      </c>
      <c r="B137" s="152" t="s">
        <v>83</v>
      </c>
      <c r="C137" s="183" t="s">
        <v>60</v>
      </c>
      <c r="D137" s="167">
        <f t="shared" ca="1" si="33"/>
        <v>7365</v>
      </c>
      <c r="E137" s="132">
        <f t="shared" ca="1" si="34"/>
        <v>0</v>
      </c>
      <c r="F137" s="121">
        <f t="shared" ca="1" si="35"/>
        <v>7365</v>
      </c>
      <c r="G137" s="132">
        <f t="shared" ca="1" si="36"/>
        <v>7.7</v>
      </c>
      <c r="H137" s="132">
        <f t="shared" ca="1" si="37"/>
        <v>15.4</v>
      </c>
      <c r="I137" s="132">
        <f t="shared" ca="1" si="38"/>
        <v>65.600000000000009</v>
      </c>
      <c r="J137" s="132">
        <f t="shared" ca="1" si="39"/>
        <v>73.2</v>
      </c>
      <c r="K137" s="132">
        <f t="shared" ca="1" si="40"/>
        <v>76.900000000000006</v>
      </c>
      <c r="L137" s="106">
        <f t="shared" ca="1" si="29"/>
        <v>4590</v>
      </c>
      <c r="M137" s="34">
        <f t="shared" ca="1" si="30"/>
        <v>8000</v>
      </c>
      <c r="N137" s="34">
        <f t="shared" ca="1" si="31"/>
        <v>12500</v>
      </c>
      <c r="O137" s="35">
        <f t="shared" ca="1" si="32"/>
        <v>16500</v>
      </c>
      <c r="P137" s="44"/>
    </row>
    <row r="138" spans="1:17" s="5" customFormat="1" x14ac:dyDescent="0.2">
      <c r="A138" s="161" t="s">
        <v>34</v>
      </c>
      <c r="B138" s="152" t="s">
        <v>83</v>
      </c>
      <c r="C138" s="183" t="s">
        <v>71</v>
      </c>
      <c r="D138" s="167">
        <f t="shared" ca="1" si="33"/>
        <v>10910</v>
      </c>
      <c r="E138" s="132">
        <f t="shared" ca="1" si="34"/>
        <v>5.7</v>
      </c>
      <c r="F138" s="121">
        <f t="shared" ca="1" si="35"/>
        <v>10290</v>
      </c>
      <c r="G138" s="132">
        <f t="shared" ca="1" si="36"/>
        <v>10.7</v>
      </c>
      <c r="H138" s="132">
        <f t="shared" ca="1" si="37"/>
        <v>18.8</v>
      </c>
      <c r="I138" s="132">
        <f t="shared" ca="1" si="38"/>
        <v>56.400000000000006</v>
      </c>
      <c r="J138" s="132">
        <f t="shared" ca="1" si="39"/>
        <v>64.600000000000009</v>
      </c>
      <c r="K138" s="132">
        <f t="shared" ca="1" si="40"/>
        <v>70.599999999999994</v>
      </c>
      <c r="L138" s="106">
        <f t="shared" ca="1" si="29"/>
        <v>5325</v>
      </c>
      <c r="M138" s="34">
        <f t="shared" ca="1" si="30"/>
        <v>7000</v>
      </c>
      <c r="N138" s="34">
        <f t="shared" ca="1" si="31"/>
        <v>12000</v>
      </c>
      <c r="O138" s="35">
        <f t="shared" ca="1" si="32"/>
        <v>16000</v>
      </c>
      <c r="P138" s="44"/>
    </row>
    <row r="139" spans="1:17" s="5" customFormat="1" x14ac:dyDescent="0.2">
      <c r="A139" s="161" t="s">
        <v>54</v>
      </c>
      <c r="B139" s="152"/>
      <c r="C139" s="183"/>
      <c r="D139" s="167" t="str">
        <f t="shared" ca="1" si="33"/>
        <v/>
      </c>
      <c r="E139" s="132" t="str">
        <f t="shared" ca="1" si="34"/>
        <v/>
      </c>
      <c r="F139" s="121" t="str">
        <f t="shared" ca="1" si="35"/>
        <v/>
      </c>
      <c r="G139" s="132" t="str">
        <f t="shared" ca="1" si="36"/>
        <v/>
      </c>
      <c r="H139" s="132" t="str">
        <f t="shared" ca="1" si="37"/>
        <v/>
      </c>
      <c r="I139" s="132" t="str">
        <f t="shared" ca="1" si="38"/>
        <v/>
      </c>
      <c r="J139" s="132" t="str">
        <f t="shared" ca="1" si="39"/>
        <v/>
      </c>
      <c r="K139" s="132" t="str">
        <f t="shared" ca="1" si="40"/>
        <v/>
      </c>
      <c r="L139" s="106" t="str">
        <f t="shared" ca="1" si="29"/>
        <v/>
      </c>
      <c r="M139" s="34" t="str">
        <f t="shared" ca="1" si="30"/>
        <v/>
      </c>
      <c r="N139" s="34" t="str">
        <f t="shared" ca="1" si="31"/>
        <v/>
      </c>
      <c r="O139" s="35" t="str">
        <f t="shared" ca="1" si="32"/>
        <v/>
      </c>
      <c r="P139" s="44"/>
    </row>
    <row r="140" spans="1:17" s="5" customFormat="1" x14ac:dyDescent="0.2">
      <c r="A140" s="164" t="s">
        <v>35</v>
      </c>
      <c r="B140" s="77" t="s">
        <v>84</v>
      </c>
      <c r="C140" s="190" t="s">
        <v>39</v>
      </c>
      <c r="D140" s="106">
        <f t="shared" ca="1" si="33"/>
        <v>12015</v>
      </c>
      <c r="E140" s="162">
        <f t="shared" ca="1" si="34"/>
        <v>3.3000000000000003</v>
      </c>
      <c r="F140" s="121">
        <f t="shared" ca="1" si="35"/>
        <v>11620</v>
      </c>
      <c r="G140" s="162">
        <f t="shared" ca="1" si="36"/>
        <v>7.0000000000000009</v>
      </c>
      <c r="H140" s="162">
        <f t="shared" ca="1" si="37"/>
        <v>6</v>
      </c>
      <c r="I140" s="162">
        <f t="shared" ca="1" si="38"/>
        <v>63.2</v>
      </c>
      <c r="J140" s="162">
        <f t="shared" ca="1" si="39"/>
        <v>81.600000000000009</v>
      </c>
      <c r="K140" s="162">
        <f t="shared" ca="1" si="40"/>
        <v>87</v>
      </c>
      <c r="L140" s="106">
        <f t="shared" ca="1" si="29"/>
        <v>7165</v>
      </c>
      <c r="M140" s="121">
        <f t="shared" ca="1" si="30"/>
        <v>12500</v>
      </c>
      <c r="N140" s="121">
        <f t="shared" ca="1" si="31"/>
        <v>18500</v>
      </c>
      <c r="O140" s="163">
        <f t="shared" ca="1" si="32"/>
        <v>21500</v>
      </c>
      <c r="P140" s="44"/>
    </row>
    <row r="141" spans="1:17" s="5" customFormat="1" x14ac:dyDescent="0.2">
      <c r="A141" s="161" t="s">
        <v>35</v>
      </c>
      <c r="B141" s="152" t="s">
        <v>84</v>
      </c>
      <c r="C141" s="183" t="s">
        <v>772</v>
      </c>
      <c r="D141" s="167">
        <f t="shared" ca="1" si="33"/>
        <v>60</v>
      </c>
      <c r="E141" s="132">
        <f t="shared" ca="1" si="34"/>
        <v>0</v>
      </c>
      <c r="F141" s="121">
        <f t="shared" ca="1" si="35"/>
        <v>60</v>
      </c>
      <c r="G141" s="132" t="str">
        <f t="shared" ca="1" si="36"/>
        <v>x</v>
      </c>
      <c r="H141" s="132" t="str">
        <f t="shared" ca="1" si="37"/>
        <v>x</v>
      </c>
      <c r="I141" s="132">
        <f t="shared" ca="1" si="38"/>
        <v>45.6</v>
      </c>
      <c r="J141" s="132">
        <f t="shared" ca="1" si="39"/>
        <v>82.5</v>
      </c>
      <c r="K141" s="132">
        <f t="shared" ca="1" si="40"/>
        <v>91.8</v>
      </c>
      <c r="L141" s="106">
        <f t="shared" ca="1" si="29"/>
        <v>30</v>
      </c>
      <c r="M141" s="34">
        <f t="shared" ca="1" si="30"/>
        <v>13500</v>
      </c>
      <c r="N141" s="34">
        <f t="shared" ca="1" si="31"/>
        <v>21000</v>
      </c>
      <c r="O141" s="35">
        <f t="shared" ca="1" si="32"/>
        <v>21500</v>
      </c>
      <c r="P141" s="44"/>
    </row>
    <row r="142" spans="1:17" s="5" customFormat="1" x14ac:dyDescent="0.2">
      <c r="A142" s="161" t="s">
        <v>35</v>
      </c>
      <c r="B142" s="152" t="s">
        <v>84</v>
      </c>
      <c r="C142" s="183" t="s">
        <v>773</v>
      </c>
      <c r="D142" s="167">
        <f t="shared" ref="D142:D152" ca="1" si="41">IFERROR(VLOOKUP($A142&amp;VLOOKUP($C142,$U$16:$V$21,2,FALSE),INDIRECT(VLOOKUP($C142,$U$16:$X$21,4,FALSE)),AD$18,FALSE),"")</f>
        <v>645</v>
      </c>
      <c r="E142" s="132">
        <f t="shared" ref="E142:E152" ca="1" si="42">IFERROR(VLOOKUP($A142&amp;VLOOKUP($C142,$U$16:$V$21,2,FALSE),INDIRECT(VLOOKUP($C142,$U$16:$X$21,4,FALSE)),AE$18,FALSE),"")</f>
        <v>0</v>
      </c>
      <c r="F142" s="121">
        <f t="shared" ref="F142:F152" ca="1" si="43">IFERROR(VLOOKUP($A142&amp;VLOOKUP($C142,$U$16:$V$21,2,FALSE),INDIRECT(VLOOKUP($C142,$U$16:$X$21,4,FALSE)),AF$18,FALSE),"")</f>
        <v>645</v>
      </c>
      <c r="G142" s="132">
        <f t="shared" ref="G142:G152" ca="1" si="44">IFERROR(VLOOKUP($A142&amp;VLOOKUP($C142,$U$16:$V$21,2,FALSE),INDIRECT(VLOOKUP($C142,$U$16:$X$21,4,FALSE)),AG$18,FALSE),"")</f>
        <v>5.9</v>
      </c>
      <c r="H142" s="132">
        <f t="shared" ref="H142:H152" ca="1" si="45">IFERROR(VLOOKUP($A142&amp;VLOOKUP($C142,$U$16:$V$21,2,FALSE),INDIRECT(VLOOKUP($C142,$U$16:$X$21,4,FALSE)),AH$18,FALSE),"")</f>
        <v>5.3</v>
      </c>
      <c r="I142" s="132">
        <f t="shared" ref="I142:I152" ca="1" si="46">IFERROR(VLOOKUP($A142&amp;VLOOKUP($C142,$U$16:$V$21,2,FALSE),INDIRECT(VLOOKUP($C142,$U$16:$X$21,4,FALSE)),AI$18,FALSE),"")</f>
        <v>59.099999999999994</v>
      </c>
      <c r="J142" s="132">
        <f t="shared" ref="J142:J152" ca="1" si="47">IFERROR(VLOOKUP($A142&amp;VLOOKUP($C142,$U$16:$V$21,2,FALSE),INDIRECT(VLOOKUP($C142,$U$16:$X$21,4,FALSE)),AJ$18,FALSE),"")</f>
        <v>84</v>
      </c>
      <c r="K142" s="132">
        <f t="shared" ref="K142:K152" ca="1" si="48">IFERROR(VLOOKUP($A142&amp;VLOOKUP($C142,$U$16:$V$21,2,FALSE),INDIRECT(VLOOKUP($C142,$U$16:$X$21,4,FALSE)),AK$18,FALSE),"")</f>
        <v>88.9</v>
      </c>
      <c r="L142" s="106">
        <f t="shared" ca="1" si="29"/>
        <v>375</v>
      </c>
      <c r="M142" s="34">
        <f t="shared" ca="1" si="30"/>
        <v>17000</v>
      </c>
      <c r="N142" s="34">
        <f t="shared" ca="1" si="31"/>
        <v>21000</v>
      </c>
      <c r="O142" s="35">
        <f t="shared" ca="1" si="32"/>
        <v>21500</v>
      </c>
      <c r="P142" s="44"/>
    </row>
    <row r="143" spans="1:17" s="5" customFormat="1" x14ac:dyDescent="0.2">
      <c r="A143" s="161" t="s">
        <v>35</v>
      </c>
      <c r="B143" s="152" t="s">
        <v>84</v>
      </c>
      <c r="C143" s="183" t="s">
        <v>774</v>
      </c>
      <c r="D143" s="167">
        <f t="shared" ca="1" si="41"/>
        <v>1505</v>
      </c>
      <c r="E143" s="132">
        <f t="shared" ca="1" si="42"/>
        <v>0</v>
      </c>
      <c r="F143" s="121">
        <f t="shared" ca="1" si="43"/>
        <v>1505</v>
      </c>
      <c r="G143" s="132">
        <f t="shared" ca="1" si="44"/>
        <v>6</v>
      </c>
      <c r="H143" s="132">
        <f t="shared" ca="1" si="45"/>
        <v>5</v>
      </c>
      <c r="I143" s="132">
        <f t="shared" ca="1" si="46"/>
        <v>66.5</v>
      </c>
      <c r="J143" s="132">
        <f t="shared" ca="1" si="47"/>
        <v>84.3</v>
      </c>
      <c r="K143" s="132">
        <f t="shared" ca="1" si="48"/>
        <v>89</v>
      </c>
      <c r="L143" s="106">
        <f t="shared" ca="1" si="29"/>
        <v>980</v>
      </c>
      <c r="M143" s="34">
        <f t="shared" ca="1" si="30"/>
        <v>14000</v>
      </c>
      <c r="N143" s="34">
        <f t="shared" ca="1" si="31"/>
        <v>21000</v>
      </c>
      <c r="O143" s="35">
        <f t="shared" ca="1" si="32"/>
        <v>21500</v>
      </c>
      <c r="P143" s="44"/>
    </row>
    <row r="144" spans="1:17" s="5" customFormat="1" x14ac:dyDescent="0.2">
      <c r="A144" s="161" t="s">
        <v>35</v>
      </c>
      <c r="B144" s="152" t="s">
        <v>84</v>
      </c>
      <c r="C144" s="183" t="s">
        <v>60</v>
      </c>
      <c r="D144" s="167">
        <f t="shared" ca="1" si="41"/>
        <v>3135</v>
      </c>
      <c r="E144" s="132">
        <f t="shared" ca="1" si="42"/>
        <v>0</v>
      </c>
      <c r="F144" s="121">
        <f t="shared" ca="1" si="43"/>
        <v>3135</v>
      </c>
      <c r="G144" s="132" t="str">
        <f t="shared" ca="1" si="44"/>
        <v>x</v>
      </c>
      <c r="H144" s="132" t="str">
        <f t="shared" ca="1" si="45"/>
        <v>x</v>
      </c>
      <c r="I144" s="132">
        <f t="shared" ca="1" si="46"/>
        <v>63.4</v>
      </c>
      <c r="J144" s="132">
        <f t="shared" ca="1" si="47"/>
        <v>82.5</v>
      </c>
      <c r="K144" s="132">
        <f t="shared" ca="1" si="48"/>
        <v>87.9</v>
      </c>
      <c r="L144" s="106">
        <f t="shared" ca="1" si="29"/>
        <v>1945</v>
      </c>
      <c r="M144" s="34">
        <f t="shared" ca="1" si="30"/>
        <v>11500</v>
      </c>
      <c r="N144" s="34">
        <f t="shared" ca="1" si="31"/>
        <v>17500</v>
      </c>
      <c r="O144" s="35">
        <f t="shared" ca="1" si="32"/>
        <v>21000</v>
      </c>
      <c r="P144" s="44"/>
    </row>
    <row r="145" spans="1:16" s="5" customFormat="1" x14ac:dyDescent="0.2">
      <c r="A145" s="161" t="s">
        <v>35</v>
      </c>
      <c r="B145" s="152" t="s">
        <v>84</v>
      </c>
      <c r="C145" s="183" t="s">
        <v>71</v>
      </c>
      <c r="D145" s="167">
        <f t="shared" ca="1" si="41"/>
        <v>6670</v>
      </c>
      <c r="E145" s="132">
        <f t="shared" ca="1" si="42"/>
        <v>5.9</v>
      </c>
      <c r="F145" s="121">
        <f t="shared" ca="1" si="43"/>
        <v>6280</v>
      </c>
      <c r="G145" s="132">
        <f t="shared" ca="1" si="44"/>
        <v>7.8</v>
      </c>
      <c r="H145" s="132">
        <f t="shared" ca="1" si="45"/>
        <v>6.3</v>
      </c>
      <c r="I145" s="132">
        <f t="shared" ca="1" si="46"/>
        <v>62.8</v>
      </c>
      <c r="J145" s="132">
        <f t="shared" ca="1" si="47"/>
        <v>80.300000000000011</v>
      </c>
      <c r="K145" s="132">
        <f t="shared" ca="1" si="48"/>
        <v>85.9</v>
      </c>
      <c r="L145" s="106">
        <f t="shared" ca="1" si="29"/>
        <v>3835</v>
      </c>
      <c r="M145" s="34">
        <f t="shared" ca="1" si="30"/>
        <v>12000</v>
      </c>
      <c r="N145" s="34">
        <f t="shared" ca="1" si="31"/>
        <v>18000</v>
      </c>
      <c r="O145" s="35">
        <f t="shared" ca="1" si="32"/>
        <v>22000</v>
      </c>
      <c r="P145" s="44"/>
    </row>
    <row r="146" spans="1:16" s="5" customFormat="1" x14ac:dyDescent="0.2">
      <c r="A146" s="161" t="s">
        <v>54</v>
      </c>
      <c r="B146" s="152"/>
      <c r="C146" s="183"/>
      <c r="D146" s="167" t="str">
        <f t="shared" ca="1" si="41"/>
        <v/>
      </c>
      <c r="E146" s="132" t="str">
        <f t="shared" ca="1" si="42"/>
        <v/>
      </c>
      <c r="F146" s="121" t="str">
        <f t="shared" ca="1" si="43"/>
        <v/>
      </c>
      <c r="G146" s="132" t="str">
        <f t="shared" ca="1" si="44"/>
        <v/>
      </c>
      <c r="H146" s="132" t="str">
        <f t="shared" ca="1" si="45"/>
        <v/>
      </c>
      <c r="I146" s="132" t="str">
        <f t="shared" ca="1" si="46"/>
        <v/>
      </c>
      <c r="J146" s="132" t="str">
        <f t="shared" ca="1" si="47"/>
        <v/>
      </c>
      <c r="K146" s="132" t="str">
        <f t="shared" ca="1" si="48"/>
        <v/>
      </c>
      <c r="L146" s="106" t="str">
        <f t="shared" ca="1" si="29"/>
        <v/>
      </c>
      <c r="M146" s="34" t="str">
        <f t="shared" ca="1" si="30"/>
        <v/>
      </c>
      <c r="N146" s="34" t="str">
        <f t="shared" ca="1" si="31"/>
        <v/>
      </c>
      <c r="O146" s="35" t="str">
        <f t="shared" ca="1" si="32"/>
        <v/>
      </c>
      <c r="P146" s="44"/>
    </row>
    <row r="147" spans="1:16" s="5" customFormat="1" x14ac:dyDescent="0.2">
      <c r="A147" s="164" t="s">
        <v>36</v>
      </c>
      <c r="B147" s="77" t="s">
        <v>85</v>
      </c>
      <c r="C147" s="190" t="s">
        <v>39</v>
      </c>
      <c r="D147" s="106">
        <f t="shared" ca="1" si="41"/>
        <v>4370</v>
      </c>
      <c r="E147" s="162">
        <f t="shared" ca="1" si="42"/>
        <v>3.9</v>
      </c>
      <c r="F147" s="121">
        <f t="shared" ca="1" si="43"/>
        <v>4200</v>
      </c>
      <c r="G147" s="162">
        <f t="shared" ca="1" si="44"/>
        <v>11.5</v>
      </c>
      <c r="H147" s="162">
        <f t="shared" ca="1" si="45"/>
        <v>5.9</v>
      </c>
      <c r="I147" s="162">
        <f t="shared" ca="1" si="46"/>
        <v>44</v>
      </c>
      <c r="J147" s="162">
        <f t="shared" ca="1" si="47"/>
        <v>70.2</v>
      </c>
      <c r="K147" s="162">
        <f t="shared" ca="1" si="48"/>
        <v>82.600000000000009</v>
      </c>
      <c r="L147" s="106">
        <f t="shared" ca="1" si="29"/>
        <v>1710</v>
      </c>
      <c r="M147" s="121">
        <f t="shared" ca="1" si="30"/>
        <v>12000</v>
      </c>
      <c r="N147" s="121">
        <f t="shared" ca="1" si="31"/>
        <v>19500</v>
      </c>
      <c r="O147" s="163">
        <f t="shared" ca="1" si="32"/>
        <v>30000</v>
      </c>
      <c r="P147" s="44" t="s">
        <v>54</v>
      </c>
    </row>
    <row r="148" spans="1:16" s="5" customFormat="1" x14ac:dyDescent="0.2">
      <c r="A148" s="161" t="s">
        <v>36</v>
      </c>
      <c r="B148" s="152" t="s">
        <v>85</v>
      </c>
      <c r="C148" s="183" t="s">
        <v>772</v>
      </c>
      <c r="D148" s="167">
        <f t="shared" ca="1" si="41"/>
        <v>85</v>
      </c>
      <c r="E148" s="132">
        <f t="shared" ca="1" si="42"/>
        <v>0</v>
      </c>
      <c r="F148" s="121">
        <f t="shared" ca="1" si="43"/>
        <v>85</v>
      </c>
      <c r="G148" s="132">
        <f t="shared" ca="1" si="44"/>
        <v>10.8</v>
      </c>
      <c r="H148" s="132">
        <f t="shared" ca="1" si="45"/>
        <v>4.8</v>
      </c>
      <c r="I148" s="132">
        <f t="shared" ca="1" si="46"/>
        <v>47.900000000000006</v>
      </c>
      <c r="J148" s="132">
        <f t="shared" ca="1" si="47"/>
        <v>67.7</v>
      </c>
      <c r="K148" s="132">
        <f t="shared" ca="1" si="48"/>
        <v>84.399999999999991</v>
      </c>
      <c r="L148" s="106">
        <f t="shared" ca="1" si="29"/>
        <v>40</v>
      </c>
      <c r="M148" s="34">
        <f t="shared" ca="1" si="30"/>
        <v>16500</v>
      </c>
      <c r="N148" s="34">
        <f t="shared" ca="1" si="31"/>
        <v>21500</v>
      </c>
      <c r="O148" s="35">
        <f t="shared" ca="1" si="32"/>
        <v>25500</v>
      </c>
      <c r="P148" s="44"/>
    </row>
    <row r="149" spans="1:16" s="5" customFormat="1" x14ac:dyDescent="0.2">
      <c r="A149" s="161" t="s">
        <v>36</v>
      </c>
      <c r="B149" s="152" t="s">
        <v>85</v>
      </c>
      <c r="C149" s="183" t="s">
        <v>773</v>
      </c>
      <c r="D149" s="167">
        <f t="shared" ca="1" si="41"/>
        <v>180</v>
      </c>
      <c r="E149" s="132">
        <f t="shared" ca="1" si="42"/>
        <v>0</v>
      </c>
      <c r="F149" s="121">
        <f t="shared" ca="1" si="43"/>
        <v>180</v>
      </c>
      <c r="G149" s="132">
        <f t="shared" ca="1" si="44"/>
        <v>7.8</v>
      </c>
      <c r="H149" s="132">
        <f t="shared" ca="1" si="45"/>
        <v>8.1</v>
      </c>
      <c r="I149" s="132">
        <f t="shared" ca="1" si="46"/>
        <v>47.6</v>
      </c>
      <c r="J149" s="132">
        <f t="shared" ca="1" si="47"/>
        <v>72.3</v>
      </c>
      <c r="K149" s="132">
        <f t="shared" ca="1" si="48"/>
        <v>84</v>
      </c>
      <c r="L149" s="106">
        <f t="shared" ca="1" si="29"/>
        <v>80</v>
      </c>
      <c r="M149" s="34">
        <f t="shared" ca="1" si="30"/>
        <v>9500</v>
      </c>
      <c r="N149" s="34">
        <f t="shared" ca="1" si="31"/>
        <v>15000</v>
      </c>
      <c r="O149" s="35">
        <f t="shared" ca="1" si="32"/>
        <v>21500</v>
      </c>
      <c r="P149" s="44"/>
    </row>
    <row r="150" spans="1:16" s="5" customFormat="1" x14ac:dyDescent="0.2">
      <c r="A150" s="161" t="s">
        <v>36</v>
      </c>
      <c r="B150" s="152" t="s">
        <v>85</v>
      </c>
      <c r="C150" s="183" t="s">
        <v>774</v>
      </c>
      <c r="D150" s="167">
        <f t="shared" ca="1" si="41"/>
        <v>115</v>
      </c>
      <c r="E150" s="132">
        <f t="shared" ca="1" si="42"/>
        <v>0</v>
      </c>
      <c r="F150" s="121">
        <f t="shared" ca="1" si="43"/>
        <v>115</v>
      </c>
      <c r="G150" s="132">
        <f t="shared" ca="1" si="44"/>
        <v>8.7000000000000011</v>
      </c>
      <c r="H150" s="132">
        <f t="shared" ca="1" si="45"/>
        <v>17</v>
      </c>
      <c r="I150" s="132">
        <f t="shared" ca="1" si="46"/>
        <v>50.2</v>
      </c>
      <c r="J150" s="132">
        <f t="shared" ca="1" si="47"/>
        <v>65.100000000000009</v>
      </c>
      <c r="K150" s="132">
        <f t="shared" ca="1" si="48"/>
        <v>74.2</v>
      </c>
      <c r="L150" s="106">
        <f t="shared" ref="L150:L152" ca="1" si="49">IFERROR(VLOOKUP($A150&amp;VLOOKUP($C150,$U$16:$V$21,2,FALSE),INDIRECT(VLOOKUP($C150,$U$16:$W$21,3,FALSE)),Z$18,FALSE),"")</f>
        <v>55</v>
      </c>
      <c r="M150" s="34">
        <f t="shared" ref="M150:M152" ca="1" si="50">IFERROR(VLOOKUP($A150&amp;VLOOKUP($C150,$U$16:$V$21,2,FALSE),INDIRECT(VLOOKUP($C150,$U$16:$W$21,3,FALSE)),AA$18,FALSE),"")</f>
        <v>13000</v>
      </c>
      <c r="N150" s="34">
        <f t="shared" ref="N150:N152" ca="1" si="51">IFERROR(VLOOKUP($A150&amp;VLOOKUP($C150,$U$16:$V$21,2,FALSE),INDIRECT(VLOOKUP($C150,$U$16:$W$21,3,FALSE)),AB$18,FALSE),"")</f>
        <v>15500</v>
      </c>
      <c r="O150" s="35">
        <f t="shared" ref="O150:O152" ca="1" si="52">IFERROR(VLOOKUP($A150&amp;VLOOKUP($C150,$U$16:$V$21,2,FALSE),INDIRECT(VLOOKUP($C150,$U$16:$W$21,3,FALSE)),AC$18,FALSE),"")</f>
        <v>19500</v>
      </c>
      <c r="P150" s="44"/>
    </row>
    <row r="151" spans="1:16" s="5" customFormat="1" x14ac:dyDescent="0.2">
      <c r="A151" s="161" t="s">
        <v>36</v>
      </c>
      <c r="B151" s="152" t="s">
        <v>85</v>
      </c>
      <c r="C151" s="183" t="s">
        <v>60</v>
      </c>
      <c r="D151" s="167">
        <f t="shared" ca="1" si="41"/>
        <v>165</v>
      </c>
      <c r="E151" s="132">
        <f t="shared" ca="1" si="42"/>
        <v>0</v>
      </c>
      <c r="F151" s="121">
        <f t="shared" ca="1" si="43"/>
        <v>165</v>
      </c>
      <c r="G151" s="132">
        <f t="shared" ca="1" si="44"/>
        <v>5.8000000000000007</v>
      </c>
      <c r="H151" s="132">
        <f t="shared" ca="1" si="45"/>
        <v>13.3</v>
      </c>
      <c r="I151" s="132">
        <f t="shared" ca="1" si="46"/>
        <v>54.1</v>
      </c>
      <c r="J151" s="132">
        <f t="shared" ca="1" si="47"/>
        <v>72.2</v>
      </c>
      <c r="K151" s="132">
        <f t="shared" ca="1" si="48"/>
        <v>81</v>
      </c>
      <c r="L151" s="106">
        <f t="shared" ca="1" si="49"/>
        <v>85</v>
      </c>
      <c r="M151" s="34">
        <f t="shared" ca="1" si="50"/>
        <v>10000</v>
      </c>
      <c r="N151" s="34">
        <f t="shared" ca="1" si="51"/>
        <v>14000</v>
      </c>
      <c r="O151" s="35">
        <f t="shared" ca="1" si="52"/>
        <v>17500</v>
      </c>
      <c r="P151" s="44"/>
    </row>
    <row r="152" spans="1:16" s="5" customFormat="1" x14ac:dyDescent="0.2">
      <c r="A152" s="191" t="s">
        <v>36</v>
      </c>
      <c r="B152" s="192" t="s">
        <v>85</v>
      </c>
      <c r="C152" s="186" t="s">
        <v>71</v>
      </c>
      <c r="D152" s="167">
        <f t="shared" ca="1" si="41"/>
        <v>3825</v>
      </c>
      <c r="E152" s="132">
        <f t="shared" ca="1" si="42"/>
        <v>4.5</v>
      </c>
      <c r="F152" s="121">
        <f t="shared" ca="1" si="43"/>
        <v>3655</v>
      </c>
      <c r="G152" s="132">
        <f t="shared" ca="1" si="44"/>
        <v>12.1</v>
      </c>
      <c r="H152" s="132">
        <f t="shared" ca="1" si="45"/>
        <v>5.1000000000000005</v>
      </c>
      <c r="I152" s="132">
        <f t="shared" ca="1" si="46"/>
        <v>43.1</v>
      </c>
      <c r="J152" s="132">
        <f t="shared" ca="1" si="47"/>
        <v>70.300000000000011</v>
      </c>
      <c r="K152" s="154">
        <f t="shared" ca="1" si="48"/>
        <v>82.800000000000011</v>
      </c>
      <c r="L152" s="106">
        <f t="shared" ca="1" si="49"/>
        <v>1455</v>
      </c>
      <c r="M152" s="34">
        <f t="shared" ca="1" si="50"/>
        <v>12500</v>
      </c>
      <c r="N152" s="34">
        <f t="shared" ca="1" si="51"/>
        <v>21000</v>
      </c>
      <c r="O152" s="35">
        <f t="shared" ca="1" si="52"/>
        <v>32500</v>
      </c>
      <c r="P152" s="44"/>
    </row>
    <row r="153" spans="1:16" s="5" customFormat="1" hidden="1" x14ac:dyDescent="0.2">
      <c r="A153" s="151"/>
      <c r="B153" s="152"/>
      <c r="C153" s="38"/>
      <c r="D153" s="34"/>
      <c r="E153" s="132"/>
      <c r="F153" s="121"/>
      <c r="G153" s="132"/>
      <c r="H153" s="132"/>
      <c r="I153" s="132"/>
      <c r="J153" s="132"/>
      <c r="K153" s="132"/>
      <c r="L153" s="121"/>
      <c r="M153" s="34"/>
      <c r="N153" s="34"/>
      <c r="O153" s="34"/>
      <c r="P153" s="44"/>
    </row>
    <row r="154" spans="1:16" s="5" customFormat="1" x14ac:dyDescent="0.2">
      <c r="A154" s="18"/>
      <c r="B154" s="80"/>
      <c r="C154" s="80"/>
      <c r="D154" s="80"/>
      <c r="E154" s="147"/>
      <c r="F154" s="153"/>
      <c r="G154" s="147"/>
      <c r="H154" s="147"/>
      <c r="I154" s="147"/>
      <c r="J154" s="147"/>
      <c r="K154" s="147"/>
      <c r="L154" s="148"/>
      <c r="M154" s="149"/>
      <c r="N154" s="149"/>
      <c r="O154" s="150" t="s">
        <v>758</v>
      </c>
      <c r="P154" s="44"/>
    </row>
    <row r="155" spans="1:16" s="5" customFormat="1" x14ac:dyDescent="0.2">
      <c r="A155" s="4" t="s">
        <v>86</v>
      </c>
      <c r="B155" s="4"/>
      <c r="C155" s="4"/>
      <c r="D155" s="4"/>
      <c r="E155" s="50"/>
      <c r="F155" s="46"/>
      <c r="G155" s="50"/>
      <c r="H155" s="50"/>
      <c r="I155" s="46"/>
      <c r="J155" s="46"/>
      <c r="K155" s="46"/>
      <c r="L155" s="46"/>
      <c r="M155" s="50"/>
      <c r="N155" s="50"/>
      <c r="O155" s="51"/>
      <c r="P155" s="44"/>
    </row>
    <row r="156" spans="1:16" s="5" customFormat="1" x14ac:dyDescent="0.2">
      <c r="A156" s="4" t="s">
        <v>87</v>
      </c>
      <c r="B156" s="4"/>
      <c r="C156" s="4"/>
      <c r="D156" s="4"/>
      <c r="E156" s="50"/>
      <c r="F156" s="46"/>
      <c r="G156" s="50"/>
      <c r="H156" s="50"/>
      <c r="I156" s="46"/>
      <c r="J156" s="46"/>
      <c r="K156" s="46"/>
      <c r="L156" s="46"/>
      <c r="M156" s="50"/>
      <c r="N156" s="50"/>
      <c r="O156" s="51"/>
      <c r="P156" s="44"/>
    </row>
    <row r="157" spans="1:16" s="5" customFormat="1" x14ac:dyDescent="0.2">
      <c r="B157" s="4"/>
      <c r="C157" s="4" t="s">
        <v>54</v>
      </c>
      <c r="D157" s="4"/>
      <c r="E157" s="50"/>
      <c r="F157" s="46"/>
      <c r="G157" s="50"/>
      <c r="H157" s="50"/>
      <c r="I157" s="46"/>
      <c r="J157" s="46"/>
      <c r="K157" s="46"/>
      <c r="L157" s="46"/>
      <c r="M157" s="50"/>
      <c r="N157" s="50"/>
      <c r="O157" s="51"/>
      <c r="P157" s="44"/>
    </row>
    <row r="158" spans="1:16" s="5" customFormat="1" x14ac:dyDescent="0.2">
      <c r="A158" s="4" t="s">
        <v>801</v>
      </c>
      <c r="B158" s="4"/>
      <c r="C158" s="4"/>
      <c r="D158" s="4"/>
      <c r="E158" s="50"/>
      <c r="F158" s="46"/>
      <c r="G158" s="50"/>
      <c r="H158" s="50"/>
      <c r="I158" s="46"/>
      <c r="J158" s="46"/>
      <c r="K158" s="46"/>
      <c r="L158" s="46"/>
      <c r="M158" s="50"/>
      <c r="N158" s="50"/>
      <c r="O158" s="46"/>
      <c r="P158" s="44"/>
    </row>
    <row r="159" spans="1:16" s="5" customFormat="1" x14ac:dyDescent="0.2">
      <c r="A159" s="104" t="s">
        <v>800</v>
      </c>
      <c r="B159" s="4"/>
      <c r="C159" s="4"/>
      <c r="D159" s="4"/>
      <c r="E159" s="50"/>
      <c r="F159" s="46"/>
      <c r="G159" s="50"/>
      <c r="H159" s="50"/>
      <c r="I159" s="46"/>
      <c r="J159" s="46"/>
      <c r="K159" s="46"/>
      <c r="L159" s="46"/>
      <c r="M159" s="50"/>
      <c r="N159" s="50"/>
      <c r="O159" s="47"/>
      <c r="P159" s="44"/>
    </row>
    <row r="160" spans="1:16" s="5" customFormat="1" ht="25.5" customHeight="1" x14ac:dyDescent="0.2">
      <c r="A160" s="194" t="s">
        <v>752</v>
      </c>
      <c r="B160" s="194"/>
      <c r="C160" s="194"/>
      <c r="D160" s="194"/>
      <c r="E160" s="194"/>
      <c r="F160" s="194"/>
      <c r="G160" s="194"/>
      <c r="H160" s="194"/>
      <c r="I160" s="194"/>
      <c r="J160" s="194"/>
      <c r="K160" s="194"/>
      <c r="L160" s="194"/>
      <c r="M160" s="194"/>
      <c r="N160" s="194"/>
      <c r="O160" s="47"/>
      <c r="P160" s="44"/>
    </row>
    <row r="161" spans="1:16" s="5" customFormat="1" x14ac:dyDescent="0.2">
      <c r="A161" s="194" t="s">
        <v>753</v>
      </c>
      <c r="B161" s="194"/>
      <c r="C161" s="194"/>
      <c r="D161" s="194"/>
      <c r="E161" s="194"/>
      <c r="F161" s="194"/>
      <c r="G161" s="194"/>
      <c r="H161" s="194"/>
      <c r="I161" s="194"/>
      <c r="J161" s="194"/>
      <c r="K161" s="194"/>
      <c r="L161" s="194"/>
      <c r="M161" s="194"/>
      <c r="N161" s="194"/>
      <c r="O161" s="47"/>
      <c r="P161" s="44"/>
    </row>
    <row r="162" spans="1:16" s="5" customFormat="1" x14ac:dyDescent="0.2">
      <c r="A162" s="144" t="s">
        <v>789</v>
      </c>
      <c r="B162" s="144"/>
      <c r="C162" s="144"/>
      <c r="D162" s="143"/>
      <c r="E162" s="143"/>
      <c r="F162" s="143"/>
      <c r="G162" s="143"/>
      <c r="H162" s="143"/>
      <c r="I162" s="143"/>
      <c r="J162" s="143"/>
      <c r="K162" s="143"/>
      <c r="L162" s="143"/>
      <c r="M162" s="143"/>
      <c r="N162" s="143"/>
      <c r="O162" s="47"/>
      <c r="P162" s="44"/>
    </row>
    <row r="163" spans="1:16" s="5" customFormat="1" ht="14.25" customHeight="1" x14ac:dyDescent="0.2">
      <c r="A163" s="194" t="s">
        <v>790</v>
      </c>
      <c r="B163" s="194"/>
      <c r="C163" s="194"/>
      <c r="D163" s="194"/>
      <c r="E163" s="194"/>
      <c r="F163" s="194"/>
      <c r="G163" s="194"/>
      <c r="H163" s="194"/>
      <c r="I163" s="194"/>
      <c r="J163" s="194"/>
      <c r="K163" s="194"/>
      <c r="L163" s="194"/>
      <c r="M163" s="194"/>
      <c r="N163" s="194"/>
      <c r="O163" s="48"/>
      <c r="P163" s="44"/>
    </row>
    <row r="164" spans="1:16" s="5" customFormat="1" ht="14.25" customHeight="1" x14ac:dyDescent="0.2">
      <c r="A164" s="194" t="s">
        <v>754</v>
      </c>
      <c r="B164" s="194"/>
      <c r="C164" s="194"/>
      <c r="D164" s="194"/>
      <c r="E164" s="194"/>
      <c r="F164" s="194"/>
      <c r="G164" s="194"/>
      <c r="H164" s="194"/>
      <c r="I164" s="194"/>
      <c r="J164" s="194"/>
      <c r="K164" s="194"/>
      <c r="L164" s="194"/>
      <c r="M164" s="194"/>
      <c r="N164" s="194"/>
      <c r="O164" s="48"/>
      <c r="P164" s="44"/>
    </row>
    <row r="165" spans="1:16" s="5" customFormat="1" ht="34.5" customHeight="1" x14ac:dyDescent="0.2">
      <c r="A165" s="194" t="s">
        <v>755</v>
      </c>
      <c r="B165" s="194"/>
      <c r="C165" s="194"/>
      <c r="D165" s="194"/>
      <c r="E165" s="194"/>
      <c r="F165" s="194"/>
      <c r="G165" s="194"/>
      <c r="H165" s="194"/>
      <c r="I165" s="194"/>
      <c r="J165" s="194"/>
      <c r="K165" s="194"/>
      <c r="L165" s="194"/>
      <c r="M165" s="48"/>
      <c r="N165" s="48"/>
      <c r="P165" s="44"/>
    </row>
    <row r="166" spans="1:16" s="5" customFormat="1" x14ac:dyDescent="0.2">
      <c r="A166" s="194" t="s">
        <v>756</v>
      </c>
      <c r="B166" s="194"/>
      <c r="C166" s="194"/>
      <c r="D166" s="194"/>
      <c r="E166" s="194"/>
      <c r="F166" s="194"/>
      <c r="G166" s="194"/>
      <c r="H166" s="194"/>
      <c r="I166" s="194"/>
      <c r="J166" s="194"/>
      <c r="K166" s="194"/>
      <c r="L166" s="194"/>
      <c r="M166" s="48"/>
      <c r="N166" s="48"/>
      <c r="O166" s="48"/>
      <c r="P166" s="44"/>
    </row>
    <row r="167" spans="1:16" s="5" customFormat="1" x14ac:dyDescent="0.2">
      <c r="A167" s="144" t="s">
        <v>786</v>
      </c>
      <c r="B167" s="104"/>
      <c r="C167" s="104"/>
      <c r="D167" s="104"/>
      <c r="E167" s="104"/>
      <c r="F167" s="104"/>
      <c r="G167" s="104"/>
      <c r="H167" s="104"/>
      <c r="P167" s="44"/>
    </row>
    <row r="168" spans="1:16" s="5" customFormat="1" x14ac:dyDescent="0.2">
      <c r="A168" s="195" t="s">
        <v>757</v>
      </c>
      <c r="B168" s="195"/>
      <c r="C168" s="195"/>
      <c r="D168" s="195"/>
      <c r="E168" s="195"/>
      <c r="F168" s="195"/>
      <c r="G168" s="195"/>
      <c r="H168" s="195"/>
      <c r="I168" s="48"/>
      <c r="J168" s="48"/>
      <c r="K168" s="48"/>
      <c r="L168" s="48"/>
      <c r="M168" s="48"/>
      <c r="O168" s="50"/>
      <c r="P168" s="44"/>
    </row>
    <row r="169" spans="1:16" s="5" customFormat="1" x14ac:dyDescent="0.2">
      <c r="E169" s="116"/>
      <c r="G169" s="116"/>
      <c r="H169" s="116"/>
      <c r="I169" s="116"/>
      <c r="J169" s="116"/>
      <c r="K169" s="116"/>
      <c r="O169" s="50"/>
      <c r="P169" s="44"/>
    </row>
    <row r="170" spans="1:16" s="5" customFormat="1" x14ac:dyDescent="0.2">
      <c r="E170" s="116"/>
      <c r="G170" s="116"/>
      <c r="H170" s="116"/>
      <c r="I170" s="116"/>
      <c r="J170" s="116"/>
      <c r="K170" s="116"/>
      <c r="O170" s="50"/>
      <c r="P170" s="44"/>
    </row>
    <row r="171" spans="1:16" s="5" customFormat="1" x14ac:dyDescent="0.2">
      <c r="E171" s="116"/>
      <c r="G171" s="116"/>
      <c r="H171" s="116"/>
      <c r="I171" s="116"/>
      <c r="J171" s="116"/>
      <c r="K171" s="116"/>
      <c r="O171" s="50"/>
      <c r="P171" s="44"/>
    </row>
    <row r="172" spans="1:16" s="5" customFormat="1" x14ac:dyDescent="0.2">
      <c r="E172" s="116"/>
      <c r="G172" s="116"/>
      <c r="H172" s="116"/>
      <c r="I172" s="116"/>
      <c r="J172" s="116"/>
      <c r="K172" s="116"/>
      <c r="O172" s="44"/>
      <c r="P172" s="44"/>
    </row>
    <row r="173" spans="1:16" s="5" customFormat="1" x14ac:dyDescent="0.2">
      <c r="E173" s="116"/>
      <c r="G173" s="116"/>
      <c r="H173" s="116"/>
      <c r="I173" s="116"/>
      <c r="J173" s="116"/>
      <c r="K173" s="116"/>
      <c r="O173" s="44"/>
      <c r="P173" s="44"/>
    </row>
    <row r="174" spans="1:16" s="5" customFormat="1" x14ac:dyDescent="0.2">
      <c r="E174" s="116"/>
      <c r="G174" s="116"/>
      <c r="H174" s="116"/>
      <c r="I174" s="116"/>
      <c r="J174" s="116"/>
      <c r="K174" s="116"/>
      <c r="O174" s="44"/>
      <c r="P174" s="44"/>
    </row>
    <row r="175" spans="1:16" s="5" customFormat="1" x14ac:dyDescent="0.2">
      <c r="E175" s="116"/>
      <c r="G175" s="116"/>
      <c r="H175" s="116"/>
      <c r="I175" s="116"/>
      <c r="J175" s="116"/>
      <c r="K175" s="116"/>
      <c r="O175" s="44"/>
      <c r="P175" s="44"/>
    </row>
    <row r="176" spans="1:16" s="5" customFormat="1" x14ac:dyDescent="0.2">
      <c r="E176" s="116"/>
      <c r="G176" s="116"/>
      <c r="H176" s="116"/>
      <c r="I176" s="116"/>
      <c r="J176" s="116"/>
      <c r="K176" s="116"/>
      <c r="O176" s="44"/>
      <c r="P176" s="44"/>
    </row>
    <row r="177" spans="2:16" s="5" customFormat="1" x14ac:dyDescent="0.2">
      <c r="E177" s="116"/>
      <c r="G177" s="116"/>
      <c r="H177" s="116"/>
      <c r="I177" s="116"/>
      <c r="J177" s="116"/>
      <c r="K177" s="116"/>
      <c r="O177" s="44"/>
      <c r="P177" s="44"/>
    </row>
    <row r="178" spans="2:16" s="5" customFormat="1" x14ac:dyDescent="0.2">
      <c r="B178" s="3"/>
      <c r="C178" s="3"/>
      <c r="D178" s="3"/>
      <c r="E178" s="116"/>
      <c r="F178" s="52"/>
      <c r="G178" s="116"/>
      <c r="H178" s="116"/>
      <c r="I178" s="116"/>
      <c r="J178" s="116"/>
      <c r="K178" s="116"/>
      <c r="L178" s="52"/>
      <c r="M178" s="44"/>
      <c r="N178" s="44"/>
      <c r="O178" s="44"/>
      <c r="P178" s="44"/>
    </row>
    <row r="179" spans="2:16" s="5" customFormat="1" x14ac:dyDescent="0.2">
      <c r="B179" s="3"/>
      <c r="C179" s="3"/>
      <c r="D179" s="3"/>
      <c r="E179" s="116"/>
      <c r="F179" s="52"/>
      <c r="G179" s="116"/>
      <c r="H179" s="116"/>
      <c r="I179" s="116"/>
      <c r="J179" s="116"/>
      <c r="K179" s="116"/>
      <c r="L179" s="52"/>
      <c r="M179" s="44"/>
      <c r="N179" s="44"/>
      <c r="O179" s="44"/>
      <c r="P179" s="44"/>
    </row>
    <row r="180" spans="2:16" s="5" customFormat="1" x14ac:dyDescent="0.2">
      <c r="B180" s="3"/>
      <c r="C180" s="3"/>
      <c r="D180" s="3"/>
      <c r="E180" s="116"/>
      <c r="F180" s="52"/>
      <c r="G180" s="116"/>
      <c r="H180" s="116"/>
      <c r="I180" s="116"/>
      <c r="J180" s="116"/>
      <c r="K180" s="116"/>
      <c r="L180" s="52"/>
      <c r="M180" s="44"/>
      <c r="N180" s="44"/>
      <c r="O180" s="44"/>
      <c r="P180" s="44"/>
    </row>
    <row r="181" spans="2:16" s="5" customFormat="1" x14ac:dyDescent="0.2">
      <c r="B181" s="3"/>
      <c r="C181" s="3"/>
      <c r="D181" s="3"/>
      <c r="E181" s="116"/>
      <c r="F181" s="52"/>
      <c r="G181" s="116"/>
      <c r="H181" s="116"/>
      <c r="I181" s="116"/>
      <c r="J181" s="116"/>
      <c r="K181" s="116"/>
      <c r="L181" s="52"/>
      <c r="M181" s="44"/>
      <c r="N181" s="44"/>
      <c r="O181" s="44"/>
      <c r="P181" s="44"/>
    </row>
    <row r="182" spans="2:16" s="5" customFormat="1" x14ac:dyDescent="0.2">
      <c r="B182" s="3"/>
      <c r="C182" s="3"/>
      <c r="D182" s="3"/>
      <c r="E182" s="116"/>
      <c r="F182" s="52"/>
      <c r="G182" s="116"/>
      <c r="H182" s="116"/>
      <c r="I182" s="116"/>
      <c r="J182" s="116"/>
      <c r="K182" s="116"/>
      <c r="L182" s="52"/>
      <c r="M182" s="44"/>
      <c r="N182" s="44"/>
      <c r="O182" s="44"/>
      <c r="P182" s="44"/>
    </row>
    <row r="183" spans="2:16" s="5" customFormat="1" x14ac:dyDescent="0.2">
      <c r="B183" s="3"/>
      <c r="C183" s="3"/>
      <c r="D183" s="3"/>
      <c r="E183" s="116"/>
      <c r="F183" s="52"/>
      <c r="G183" s="116"/>
      <c r="H183" s="116"/>
      <c r="I183" s="116"/>
      <c r="J183" s="116"/>
      <c r="K183" s="116"/>
      <c r="L183" s="52"/>
      <c r="M183" s="44"/>
      <c r="N183" s="44"/>
      <c r="O183" s="44"/>
      <c r="P183" s="44"/>
    </row>
    <row r="184" spans="2:16" s="5" customFormat="1" x14ac:dyDescent="0.2">
      <c r="B184" s="3"/>
      <c r="C184" s="3"/>
      <c r="D184" s="3"/>
      <c r="E184" s="116"/>
      <c r="F184" s="52"/>
      <c r="G184" s="116"/>
      <c r="H184" s="116"/>
      <c r="I184" s="116"/>
      <c r="J184" s="116"/>
      <c r="K184" s="116"/>
      <c r="L184" s="52"/>
      <c r="M184" s="44"/>
      <c r="N184" s="44"/>
      <c r="O184" s="44"/>
      <c r="P184" s="44"/>
    </row>
    <row r="185" spans="2:16" s="5" customFormat="1" x14ac:dyDescent="0.2">
      <c r="B185" s="3"/>
      <c r="C185" s="3"/>
      <c r="D185" s="3"/>
      <c r="E185" s="116"/>
      <c r="F185" s="52"/>
      <c r="G185" s="116"/>
      <c r="H185" s="116"/>
      <c r="I185" s="116"/>
      <c r="J185" s="116"/>
      <c r="K185" s="116"/>
      <c r="L185" s="52"/>
      <c r="M185" s="44"/>
      <c r="N185" s="44"/>
      <c r="O185" s="44"/>
      <c r="P185" s="44"/>
    </row>
    <row r="186" spans="2:16" s="5" customFormat="1" x14ac:dyDescent="0.2">
      <c r="B186" s="3"/>
      <c r="C186" s="3"/>
      <c r="D186" s="3"/>
      <c r="E186" s="116"/>
      <c r="F186" s="52"/>
      <c r="G186" s="116"/>
      <c r="H186" s="116"/>
      <c r="I186" s="116"/>
      <c r="J186" s="116"/>
      <c r="K186" s="116"/>
      <c r="L186" s="52"/>
      <c r="M186" s="44"/>
      <c r="N186" s="44"/>
      <c r="O186" s="44"/>
      <c r="P186" s="44"/>
    </row>
    <row r="187" spans="2:16" s="5" customFormat="1" x14ac:dyDescent="0.2">
      <c r="B187" s="3"/>
      <c r="C187" s="3"/>
      <c r="D187" s="3"/>
      <c r="E187" s="116"/>
      <c r="F187" s="52"/>
      <c r="G187" s="116"/>
      <c r="H187" s="116"/>
      <c r="I187" s="116"/>
      <c r="J187" s="116"/>
      <c r="K187" s="116"/>
      <c r="L187" s="52"/>
      <c r="M187" s="44"/>
      <c r="N187" s="44"/>
      <c r="O187" s="44"/>
      <c r="P187" s="44"/>
    </row>
    <row r="188" spans="2:16" s="5" customFormat="1" x14ac:dyDescent="0.2">
      <c r="B188" s="3"/>
      <c r="C188" s="3"/>
      <c r="D188" s="3"/>
      <c r="E188" s="116"/>
      <c r="F188" s="52"/>
      <c r="G188" s="116"/>
      <c r="H188" s="116"/>
      <c r="I188" s="116"/>
      <c r="J188" s="116"/>
      <c r="K188" s="116"/>
      <c r="L188" s="52"/>
      <c r="M188" s="44"/>
      <c r="N188" s="44"/>
      <c r="O188" s="44"/>
      <c r="P188" s="44"/>
    </row>
    <row r="189" spans="2:16" s="5" customFormat="1" x14ac:dyDescent="0.2">
      <c r="B189" s="3"/>
      <c r="C189" s="3"/>
      <c r="D189" s="3"/>
      <c r="E189" s="116"/>
      <c r="F189" s="52"/>
      <c r="G189" s="116"/>
      <c r="H189" s="116"/>
      <c r="I189" s="116"/>
      <c r="J189" s="116"/>
      <c r="K189" s="116"/>
      <c r="L189" s="52"/>
      <c r="M189" s="44"/>
      <c r="N189" s="44"/>
      <c r="O189" s="44"/>
      <c r="P189" s="44"/>
    </row>
    <row r="190" spans="2:16" s="5" customFormat="1" x14ac:dyDescent="0.2">
      <c r="B190" s="3"/>
      <c r="C190" s="3"/>
      <c r="D190" s="3"/>
      <c r="E190" s="116"/>
      <c r="F190" s="52"/>
      <c r="G190" s="116"/>
      <c r="H190" s="116"/>
      <c r="I190" s="116"/>
      <c r="J190" s="116"/>
      <c r="K190" s="116"/>
      <c r="L190" s="52"/>
      <c r="M190" s="44"/>
      <c r="N190" s="44"/>
      <c r="O190" s="44"/>
      <c r="P190" s="44"/>
    </row>
    <row r="191" spans="2:16" s="5" customFormat="1" x14ac:dyDescent="0.2">
      <c r="B191" s="3"/>
      <c r="C191" s="3"/>
      <c r="D191" s="3"/>
      <c r="E191" s="116"/>
      <c r="F191" s="52"/>
      <c r="G191" s="116"/>
      <c r="H191" s="116"/>
      <c r="I191" s="116"/>
      <c r="J191" s="116"/>
      <c r="K191" s="116"/>
      <c r="L191" s="52"/>
      <c r="M191" s="44"/>
      <c r="N191" s="44"/>
      <c r="O191" s="44"/>
      <c r="P191" s="44"/>
    </row>
    <row r="192" spans="2:16" s="5" customFormat="1" x14ac:dyDescent="0.2">
      <c r="B192" s="3"/>
      <c r="C192" s="3"/>
      <c r="D192" s="3"/>
      <c r="E192" s="116"/>
      <c r="F192" s="52"/>
      <c r="G192" s="116"/>
      <c r="H192" s="116"/>
      <c r="I192" s="116"/>
      <c r="J192" s="116"/>
      <c r="K192" s="116"/>
      <c r="L192" s="52"/>
      <c r="M192" s="44"/>
      <c r="N192" s="44"/>
      <c r="O192" s="44"/>
      <c r="P192" s="44"/>
    </row>
    <row r="193" spans="2:16" s="5" customFormat="1" x14ac:dyDescent="0.2">
      <c r="B193" s="3"/>
      <c r="C193" s="3"/>
      <c r="D193" s="3"/>
      <c r="E193" s="116"/>
      <c r="F193" s="52"/>
      <c r="G193" s="116"/>
      <c r="H193" s="116"/>
      <c r="I193" s="116"/>
      <c r="J193" s="116"/>
      <c r="K193" s="116"/>
      <c r="L193" s="52"/>
      <c r="M193" s="44"/>
      <c r="N193" s="44"/>
      <c r="O193" s="44"/>
      <c r="P193" s="44"/>
    </row>
    <row r="194" spans="2:16" s="5" customFormat="1" x14ac:dyDescent="0.2">
      <c r="B194" s="3"/>
      <c r="C194" s="3"/>
      <c r="D194" s="3"/>
      <c r="E194" s="116"/>
      <c r="F194" s="52"/>
      <c r="G194" s="116"/>
      <c r="H194" s="116"/>
      <c r="I194" s="116"/>
      <c r="J194" s="116"/>
      <c r="K194" s="116"/>
      <c r="L194" s="52"/>
      <c r="M194" s="44"/>
      <c r="N194" s="44"/>
      <c r="O194" s="44"/>
      <c r="P194" s="44"/>
    </row>
    <row r="195" spans="2:16" s="5" customFormat="1" x14ac:dyDescent="0.2">
      <c r="B195" s="3"/>
      <c r="C195" s="3"/>
      <c r="D195" s="3"/>
      <c r="E195" s="116"/>
      <c r="F195" s="52"/>
      <c r="G195" s="116"/>
      <c r="H195" s="116"/>
      <c r="I195" s="116"/>
      <c r="J195" s="116"/>
      <c r="K195" s="116"/>
      <c r="L195" s="52"/>
      <c r="M195" s="44"/>
      <c r="N195" s="44"/>
      <c r="O195" s="44"/>
      <c r="P195" s="44"/>
    </row>
    <row r="196" spans="2:16" s="5" customFormat="1" x14ac:dyDescent="0.2">
      <c r="B196" s="3"/>
      <c r="C196" s="3"/>
      <c r="D196" s="3"/>
      <c r="E196" s="116"/>
      <c r="F196" s="52"/>
      <c r="G196" s="116"/>
      <c r="H196" s="116"/>
      <c r="I196" s="116"/>
      <c r="J196" s="116"/>
      <c r="K196" s="116"/>
      <c r="L196" s="52"/>
      <c r="M196" s="44"/>
      <c r="N196" s="44"/>
      <c r="O196" s="44"/>
      <c r="P196" s="44"/>
    </row>
    <row r="197" spans="2:16" s="5" customFormat="1" x14ac:dyDescent="0.2">
      <c r="B197" s="3"/>
      <c r="C197" s="3"/>
      <c r="D197" s="3"/>
      <c r="E197" s="116"/>
      <c r="F197" s="52"/>
      <c r="G197" s="116"/>
      <c r="H197" s="116"/>
      <c r="I197" s="116"/>
      <c r="J197" s="116"/>
      <c r="K197" s="116"/>
      <c r="L197" s="52"/>
      <c r="M197" s="44"/>
      <c r="N197" s="44"/>
      <c r="O197" s="44"/>
      <c r="P197" s="44"/>
    </row>
    <row r="198" spans="2:16" s="5" customFormat="1" x14ac:dyDescent="0.2">
      <c r="B198" s="3"/>
      <c r="C198" s="3"/>
      <c r="D198" s="3"/>
      <c r="E198" s="116"/>
      <c r="F198" s="52"/>
      <c r="G198" s="116"/>
      <c r="H198" s="116"/>
      <c r="I198" s="116"/>
      <c r="J198" s="116"/>
      <c r="K198" s="116"/>
      <c r="L198" s="52"/>
      <c r="M198" s="44"/>
      <c r="N198" s="44"/>
      <c r="O198" s="44"/>
      <c r="P198" s="44"/>
    </row>
    <row r="199" spans="2:16" s="5" customFormat="1" x14ac:dyDescent="0.2">
      <c r="B199" s="3"/>
      <c r="C199" s="3"/>
      <c r="D199" s="3"/>
      <c r="E199" s="116"/>
      <c r="F199" s="52"/>
      <c r="G199" s="116"/>
      <c r="H199" s="116"/>
      <c r="I199" s="116"/>
      <c r="J199" s="116"/>
      <c r="K199" s="116"/>
      <c r="L199" s="52"/>
      <c r="M199" s="44"/>
      <c r="N199" s="44"/>
      <c r="O199" s="44"/>
      <c r="P199" s="44"/>
    </row>
    <row r="200" spans="2:16" s="5" customFormat="1" x14ac:dyDescent="0.2">
      <c r="B200" s="3"/>
      <c r="C200" s="3"/>
      <c r="D200" s="3"/>
      <c r="E200" s="116"/>
      <c r="F200" s="52"/>
      <c r="G200" s="116"/>
      <c r="H200" s="116"/>
      <c r="I200" s="116"/>
      <c r="J200" s="116"/>
      <c r="K200" s="116"/>
      <c r="L200" s="52"/>
      <c r="M200" s="44"/>
      <c r="N200" s="44"/>
      <c r="O200" s="44"/>
      <c r="P200" s="44"/>
    </row>
    <row r="201" spans="2:16" s="5" customFormat="1" x14ac:dyDescent="0.2">
      <c r="B201" s="3"/>
      <c r="C201" s="3"/>
      <c r="D201" s="3"/>
      <c r="E201" s="116"/>
      <c r="F201" s="52"/>
      <c r="G201" s="116"/>
      <c r="H201" s="116"/>
      <c r="I201" s="116"/>
      <c r="J201" s="116"/>
      <c r="K201" s="116"/>
      <c r="L201" s="52"/>
      <c r="M201" s="44"/>
      <c r="N201" s="44"/>
      <c r="O201" s="44"/>
      <c r="P201" s="44"/>
    </row>
    <row r="202" spans="2:16" s="5" customFormat="1" x14ac:dyDescent="0.2">
      <c r="B202" s="3"/>
      <c r="C202" s="3"/>
      <c r="D202" s="3"/>
      <c r="E202" s="116"/>
      <c r="F202" s="52"/>
      <c r="G202" s="116"/>
      <c r="H202" s="116"/>
      <c r="I202" s="116"/>
      <c r="J202" s="116"/>
      <c r="K202" s="116"/>
      <c r="L202" s="52"/>
      <c r="M202" s="44"/>
      <c r="N202" s="44"/>
      <c r="O202" s="44"/>
      <c r="P202" s="44"/>
    </row>
    <row r="203" spans="2:16" s="5" customFormat="1" x14ac:dyDescent="0.2">
      <c r="B203" s="3"/>
      <c r="C203" s="3"/>
      <c r="D203" s="3"/>
      <c r="E203" s="116"/>
      <c r="F203" s="52"/>
      <c r="G203" s="116"/>
      <c r="H203" s="116"/>
      <c r="I203" s="116"/>
      <c r="J203" s="116"/>
      <c r="K203" s="116"/>
      <c r="L203" s="52"/>
      <c r="M203" s="44"/>
      <c r="N203" s="44"/>
      <c r="O203" s="44"/>
      <c r="P203" s="44"/>
    </row>
    <row r="204" spans="2:16" s="5" customFormat="1" x14ac:dyDescent="0.2">
      <c r="B204" s="3"/>
      <c r="C204" s="3"/>
      <c r="D204" s="3"/>
      <c r="E204" s="116"/>
      <c r="F204" s="52"/>
      <c r="G204" s="116"/>
      <c r="H204" s="116"/>
      <c r="I204" s="116"/>
      <c r="J204" s="116"/>
      <c r="K204" s="116"/>
      <c r="L204" s="52"/>
      <c r="M204" s="44"/>
      <c r="N204" s="44"/>
      <c r="O204" s="44"/>
      <c r="P204" s="44"/>
    </row>
    <row r="205" spans="2:16" s="5" customFormat="1" x14ac:dyDescent="0.2">
      <c r="B205" s="3"/>
      <c r="C205" s="3"/>
      <c r="D205" s="3"/>
      <c r="E205" s="116"/>
      <c r="F205" s="52"/>
      <c r="G205" s="116"/>
      <c r="H205" s="116"/>
      <c r="I205" s="116"/>
      <c r="J205" s="116"/>
      <c r="K205" s="116"/>
      <c r="L205" s="52"/>
      <c r="M205" s="44"/>
      <c r="N205" s="44"/>
      <c r="O205" s="44"/>
      <c r="P205" s="44"/>
    </row>
    <row r="206" spans="2:16" s="5" customFormat="1" x14ac:dyDescent="0.2">
      <c r="B206" s="3"/>
      <c r="C206" s="3"/>
      <c r="D206" s="3"/>
      <c r="E206" s="116"/>
      <c r="F206" s="52"/>
      <c r="G206" s="116"/>
      <c r="H206" s="116"/>
      <c r="I206" s="116"/>
      <c r="J206" s="116"/>
      <c r="K206" s="116"/>
      <c r="L206" s="52"/>
      <c r="M206" s="44"/>
      <c r="N206" s="44"/>
      <c r="O206" s="44"/>
      <c r="P206" s="44"/>
    </row>
    <row r="207" spans="2:16" s="5" customFormat="1" x14ac:dyDescent="0.2">
      <c r="B207" s="3"/>
      <c r="C207" s="3"/>
      <c r="D207" s="3"/>
      <c r="E207" s="116"/>
      <c r="F207" s="52"/>
      <c r="G207" s="116"/>
      <c r="H207" s="116"/>
      <c r="I207" s="116"/>
      <c r="J207" s="116"/>
      <c r="K207" s="116"/>
      <c r="L207" s="52"/>
      <c r="M207" s="44"/>
      <c r="N207" s="44"/>
      <c r="O207" s="44"/>
      <c r="P207" s="44"/>
    </row>
    <row r="208" spans="2:16" s="5" customFormat="1" x14ac:dyDescent="0.2">
      <c r="B208" s="3"/>
      <c r="C208" s="3"/>
      <c r="D208" s="3"/>
      <c r="E208" s="116"/>
      <c r="F208" s="52"/>
      <c r="G208" s="116"/>
      <c r="H208" s="116"/>
      <c r="I208" s="116"/>
      <c r="J208" s="116"/>
      <c r="K208" s="116"/>
      <c r="L208" s="52"/>
      <c r="M208" s="44"/>
      <c r="N208" s="44"/>
      <c r="O208" s="44"/>
      <c r="P208" s="44"/>
    </row>
    <row r="209" spans="2:16" s="5" customFormat="1" x14ac:dyDescent="0.2">
      <c r="B209" s="3"/>
      <c r="C209" s="3"/>
      <c r="D209" s="3"/>
      <c r="E209" s="116"/>
      <c r="F209" s="52"/>
      <c r="G209" s="116"/>
      <c r="H209" s="116"/>
      <c r="I209" s="116"/>
      <c r="J209" s="116"/>
      <c r="K209" s="116"/>
      <c r="L209" s="52"/>
      <c r="M209" s="44"/>
      <c r="N209" s="44"/>
      <c r="O209" s="44"/>
      <c r="P209" s="44"/>
    </row>
    <row r="210" spans="2:16" s="5" customFormat="1" x14ac:dyDescent="0.2">
      <c r="B210" s="3"/>
      <c r="C210" s="3"/>
      <c r="D210" s="3"/>
      <c r="E210" s="116"/>
      <c r="F210" s="52"/>
      <c r="G210" s="116"/>
      <c r="H210" s="116"/>
      <c r="I210" s="116"/>
      <c r="J210" s="116"/>
      <c r="K210" s="116"/>
      <c r="L210" s="52"/>
      <c r="M210" s="44"/>
      <c r="N210" s="44"/>
      <c r="O210" s="44"/>
      <c r="P210" s="44"/>
    </row>
    <row r="211" spans="2:16" s="5" customFormat="1" x14ac:dyDescent="0.2">
      <c r="B211" s="3"/>
      <c r="C211" s="3"/>
      <c r="D211" s="3"/>
      <c r="E211" s="116"/>
      <c r="F211" s="52"/>
      <c r="G211" s="116"/>
      <c r="H211" s="116"/>
      <c r="I211" s="116"/>
      <c r="J211" s="116"/>
      <c r="K211" s="116"/>
      <c r="L211" s="52"/>
      <c r="M211" s="44"/>
      <c r="N211" s="44"/>
      <c r="O211" s="44"/>
      <c r="P211" s="44"/>
    </row>
    <row r="212" spans="2:16" s="5" customFormat="1" x14ac:dyDescent="0.2">
      <c r="B212" s="3"/>
      <c r="C212" s="3"/>
      <c r="D212" s="3"/>
      <c r="E212" s="116"/>
      <c r="F212" s="52"/>
      <c r="G212" s="116"/>
      <c r="H212" s="116"/>
      <c r="I212" s="116"/>
      <c r="J212" s="116"/>
      <c r="K212" s="116"/>
      <c r="L212" s="52"/>
      <c r="M212" s="44"/>
      <c r="N212" s="44"/>
      <c r="O212" s="44"/>
      <c r="P212" s="44"/>
    </row>
    <row r="213" spans="2:16" s="5" customFormat="1" x14ac:dyDescent="0.2">
      <c r="B213" s="3"/>
      <c r="C213" s="3"/>
      <c r="D213" s="3"/>
      <c r="E213" s="116"/>
      <c r="F213" s="52"/>
      <c r="G213" s="116"/>
      <c r="H213" s="116"/>
      <c r="I213" s="116"/>
      <c r="J213" s="116"/>
      <c r="K213" s="116"/>
      <c r="L213" s="52"/>
      <c r="M213" s="44"/>
      <c r="N213" s="44"/>
      <c r="O213" s="44"/>
      <c r="P213" s="44"/>
    </row>
    <row r="214" spans="2:16" s="5" customFormat="1" x14ac:dyDescent="0.2">
      <c r="B214" s="3"/>
      <c r="C214" s="3"/>
      <c r="D214" s="3"/>
      <c r="E214" s="116"/>
      <c r="F214" s="52"/>
      <c r="G214" s="116"/>
      <c r="H214" s="116"/>
      <c r="I214" s="116"/>
      <c r="J214" s="116"/>
      <c r="K214" s="116"/>
      <c r="L214" s="52"/>
      <c r="M214" s="44"/>
      <c r="N214" s="44"/>
      <c r="O214" s="44"/>
      <c r="P214" s="44"/>
    </row>
    <row r="215" spans="2:16" s="5" customFormat="1" x14ac:dyDescent="0.2">
      <c r="B215" s="3"/>
      <c r="C215" s="3"/>
      <c r="D215" s="3"/>
      <c r="E215" s="116"/>
      <c r="F215" s="52"/>
      <c r="G215" s="116"/>
      <c r="H215" s="116"/>
      <c r="I215" s="116"/>
      <c r="J215" s="116"/>
      <c r="K215" s="116"/>
      <c r="L215" s="52"/>
      <c r="M215" s="44"/>
      <c r="N215" s="44"/>
      <c r="O215" s="44"/>
      <c r="P215" s="44"/>
    </row>
    <row r="216" spans="2:16" s="5" customFormat="1" x14ac:dyDescent="0.2">
      <c r="B216" s="3"/>
      <c r="C216" s="3"/>
      <c r="D216" s="3"/>
      <c r="E216" s="116"/>
      <c r="F216" s="52"/>
      <c r="G216" s="116"/>
      <c r="H216" s="116"/>
      <c r="I216" s="116"/>
      <c r="J216" s="116"/>
      <c r="K216" s="116"/>
      <c r="L216" s="52"/>
      <c r="M216" s="44"/>
      <c r="N216" s="44"/>
      <c r="O216" s="44"/>
      <c r="P216" s="44"/>
    </row>
    <row r="217" spans="2:16" s="5" customFormat="1" x14ac:dyDescent="0.2">
      <c r="B217" s="3"/>
      <c r="C217" s="3"/>
      <c r="D217" s="3"/>
      <c r="E217" s="116"/>
      <c r="F217" s="52"/>
      <c r="G217" s="116"/>
      <c r="H217" s="116"/>
      <c r="I217" s="116"/>
      <c r="J217" s="116"/>
      <c r="K217" s="116"/>
      <c r="L217" s="52"/>
      <c r="M217" s="44"/>
      <c r="N217" s="44"/>
      <c r="O217" s="44"/>
      <c r="P217" s="44"/>
    </row>
    <row r="218" spans="2:16" s="5" customFormat="1" x14ac:dyDescent="0.2">
      <c r="B218" s="3"/>
      <c r="C218" s="3"/>
      <c r="D218" s="3"/>
      <c r="E218" s="116"/>
      <c r="F218" s="52"/>
      <c r="G218" s="116"/>
      <c r="H218" s="116"/>
      <c r="I218" s="116"/>
      <c r="J218" s="116"/>
      <c r="K218" s="116"/>
      <c r="L218" s="52"/>
      <c r="M218" s="44"/>
      <c r="N218" s="44"/>
      <c r="O218" s="44"/>
      <c r="P218" s="44"/>
    </row>
    <row r="219" spans="2:16" s="5" customFormat="1" x14ac:dyDescent="0.2">
      <c r="B219" s="3"/>
      <c r="C219" s="3"/>
      <c r="D219" s="3"/>
      <c r="E219" s="116"/>
      <c r="F219" s="52"/>
      <c r="G219" s="116"/>
      <c r="H219" s="116"/>
      <c r="I219" s="116"/>
      <c r="J219" s="116"/>
      <c r="K219" s="116"/>
      <c r="L219" s="52"/>
      <c r="M219" s="44"/>
      <c r="N219" s="44"/>
      <c r="O219" s="44"/>
      <c r="P219" s="44"/>
    </row>
    <row r="220" spans="2:16" s="5" customFormat="1" x14ac:dyDescent="0.2">
      <c r="B220" s="3"/>
      <c r="C220" s="3"/>
      <c r="D220" s="3"/>
      <c r="E220" s="116"/>
      <c r="F220" s="52"/>
      <c r="G220" s="116"/>
      <c r="H220" s="116"/>
      <c r="I220" s="116"/>
      <c r="J220" s="116"/>
      <c r="K220" s="116"/>
      <c r="L220" s="52"/>
      <c r="M220" s="44"/>
      <c r="N220" s="44"/>
      <c r="O220" s="44"/>
      <c r="P220" s="44"/>
    </row>
    <row r="221" spans="2:16" s="5" customFormat="1" x14ac:dyDescent="0.2">
      <c r="B221" s="3"/>
      <c r="C221" s="3"/>
      <c r="D221" s="3"/>
      <c r="E221" s="116"/>
      <c r="F221" s="52"/>
      <c r="G221" s="116"/>
      <c r="H221" s="116"/>
      <c r="I221" s="116"/>
      <c r="J221" s="116"/>
      <c r="K221" s="116"/>
      <c r="L221" s="52"/>
      <c r="M221" s="44"/>
      <c r="N221" s="44"/>
      <c r="O221" s="44"/>
      <c r="P221" s="44"/>
    </row>
    <row r="222" spans="2:16" s="5" customFormat="1" x14ac:dyDescent="0.2">
      <c r="B222" s="3"/>
      <c r="C222" s="3"/>
      <c r="D222" s="3"/>
      <c r="E222" s="116"/>
      <c r="F222" s="52"/>
      <c r="G222" s="116"/>
      <c r="H222" s="116"/>
      <c r="I222" s="116"/>
      <c r="J222" s="116"/>
      <c r="K222" s="116"/>
      <c r="L222" s="52"/>
      <c r="M222" s="44"/>
      <c r="N222" s="44"/>
      <c r="O222" s="44"/>
      <c r="P222" s="44"/>
    </row>
    <row r="223" spans="2:16" s="5" customFormat="1" x14ac:dyDescent="0.2">
      <c r="B223" s="3"/>
      <c r="C223" s="3"/>
      <c r="D223" s="3"/>
      <c r="E223" s="116"/>
      <c r="F223" s="52"/>
      <c r="G223" s="116"/>
      <c r="H223" s="116"/>
      <c r="I223" s="116"/>
      <c r="J223" s="116"/>
      <c r="K223" s="116"/>
      <c r="L223" s="52"/>
      <c r="M223" s="44"/>
      <c r="N223" s="44"/>
      <c r="O223" s="44"/>
      <c r="P223" s="44"/>
    </row>
    <row r="224" spans="2:16" s="5" customFormat="1" x14ac:dyDescent="0.2">
      <c r="B224" s="3"/>
      <c r="C224" s="3"/>
      <c r="D224" s="3"/>
      <c r="E224" s="116"/>
      <c r="F224" s="52"/>
      <c r="G224" s="116"/>
      <c r="H224" s="116"/>
      <c r="I224" s="116"/>
      <c r="J224" s="116"/>
      <c r="K224" s="116"/>
      <c r="L224" s="52"/>
      <c r="M224" s="44"/>
      <c r="N224" s="44"/>
      <c r="O224" s="44"/>
      <c r="P224" s="44"/>
    </row>
    <row r="225" spans="2:16" s="5" customFormat="1" x14ac:dyDescent="0.2">
      <c r="B225" s="3"/>
      <c r="C225" s="3"/>
      <c r="D225" s="3"/>
      <c r="E225" s="116"/>
      <c r="F225" s="52"/>
      <c r="G225" s="116"/>
      <c r="H225" s="116"/>
      <c r="I225" s="116"/>
      <c r="J225" s="116"/>
      <c r="K225" s="116"/>
      <c r="L225" s="52"/>
      <c r="M225" s="44"/>
      <c r="N225" s="44"/>
      <c r="O225" s="44"/>
      <c r="P225" s="44"/>
    </row>
    <row r="226" spans="2:16" s="5" customFormat="1" x14ac:dyDescent="0.2">
      <c r="B226" s="3"/>
      <c r="C226" s="3"/>
      <c r="D226" s="3"/>
      <c r="E226" s="116"/>
      <c r="F226" s="52"/>
      <c r="G226" s="116"/>
      <c r="H226" s="116"/>
      <c r="I226" s="116"/>
      <c r="J226" s="116"/>
      <c r="K226" s="116"/>
      <c r="L226" s="52"/>
      <c r="M226" s="44"/>
      <c r="N226" s="44"/>
      <c r="O226" s="44"/>
      <c r="P226" s="44"/>
    </row>
    <row r="227" spans="2:16" s="5" customFormat="1" x14ac:dyDescent="0.2">
      <c r="B227" s="3"/>
      <c r="C227" s="3"/>
      <c r="D227" s="3"/>
      <c r="E227" s="116"/>
      <c r="F227" s="52"/>
      <c r="G227" s="116"/>
      <c r="H227" s="116"/>
      <c r="I227" s="116"/>
      <c r="J227" s="116"/>
      <c r="K227" s="116"/>
      <c r="L227" s="52"/>
      <c r="M227" s="44"/>
      <c r="N227" s="44"/>
      <c r="O227" s="44"/>
      <c r="P227" s="44"/>
    </row>
    <row r="228" spans="2:16" s="5" customFormat="1" x14ac:dyDescent="0.2">
      <c r="B228" s="3"/>
      <c r="C228" s="3"/>
      <c r="D228" s="3"/>
      <c r="E228" s="116"/>
      <c r="F228" s="52"/>
      <c r="G228" s="116"/>
      <c r="H228" s="116"/>
      <c r="I228" s="116"/>
      <c r="J228" s="116"/>
      <c r="K228" s="116"/>
      <c r="L228" s="52"/>
      <c r="M228" s="44"/>
      <c r="N228" s="44"/>
      <c r="O228" s="44"/>
      <c r="P228" s="44"/>
    </row>
    <row r="229" spans="2:16" s="5" customFormat="1" x14ac:dyDescent="0.2">
      <c r="B229" s="3"/>
      <c r="C229" s="3"/>
      <c r="D229" s="3"/>
      <c r="E229" s="116"/>
      <c r="F229" s="52"/>
      <c r="G229" s="116"/>
      <c r="H229" s="116"/>
      <c r="I229" s="116"/>
      <c r="J229" s="116"/>
      <c r="K229" s="116"/>
      <c r="L229" s="52"/>
      <c r="M229" s="44"/>
      <c r="N229" s="44"/>
      <c r="O229" s="44"/>
      <c r="P229" s="44"/>
    </row>
    <row r="230" spans="2:16" s="5" customFormat="1" x14ac:dyDescent="0.2">
      <c r="B230" s="3"/>
      <c r="C230" s="3"/>
      <c r="D230" s="3"/>
      <c r="E230" s="116"/>
      <c r="F230" s="52"/>
      <c r="G230" s="116"/>
      <c r="H230" s="116"/>
      <c r="I230" s="116"/>
      <c r="J230" s="116"/>
      <c r="K230" s="116"/>
      <c r="L230" s="52"/>
      <c r="M230" s="44"/>
      <c r="N230" s="44"/>
      <c r="O230" s="44"/>
      <c r="P230" s="44"/>
    </row>
    <row r="231" spans="2:16" s="5" customFormat="1" x14ac:dyDescent="0.2">
      <c r="B231" s="3"/>
      <c r="C231" s="3"/>
      <c r="D231" s="3"/>
      <c r="E231" s="116"/>
      <c r="F231" s="52"/>
      <c r="G231" s="116"/>
      <c r="H231" s="116"/>
      <c r="I231" s="116"/>
      <c r="J231" s="116"/>
      <c r="K231" s="116"/>
      <c r="L231" s="52"/>
      <c r="M231" s="44"/>
      <c r="N231" s="44"/>
      <c r="O231" s="44"/>
      <c r="P231" s="44"/>
    </row>
    <row r="232" spans="2:16" s="5" customFormat="1" x14ac:dyDescent="0.2">
      <c r="B232" s="3"/>
      <c r="C232" s="3"/>
      <c r="D232" s="3"/>
      <c r="E232" s="116"/>
      <c r="F232" s="52"/>
      <c r="G232" s="116"/>
      <c r="H232" s="116"/>
      <c r="I232" s="116"/>
      <c r="J232" s="116"/>
      <c r="K232" s="116"/>
      <c r="L232" s="52"/>
      <c r="M232" s="44"/>
      <c r="N232" s="44"/>
      <c r="O232" s="44"/>
      <c r="P232" s="44"/>
    </row>
    <row r="233" spans="2:16" s="5" customFormat="1" x14ac:dyDescent="0.2">
      <c r="B233" s="3"/>
      <c r="C233" s="3"/>
      <c r="D233" s="3"/>
      <c r="E233" s="116"/>
      <c r="F233" s="52"/>
      <c r="G233" s="116"/>
      <c r="H233" s="116"/>
      <c r="I233" s="116"/>
      <c r="J233" s="116"/>
      <c r="K233" s="116"/>
      <c r="L233" s="52"/>
      <c r="M233" s="44"/>
      <c r="N233" s="44"/>
      <c r="O233" s="44"/>
      <c r="P233" s="44"/>
    </row>
    <row r="234" spans="2:16" s="5" customFormat="1" x14ac:dyDescent="0.2">
      <c r="B234" s="3"/>
      <c r="C234" s="3"/>
      <c r="D234" s="3"/>
      <c r="E234" s="116"/>
      <c r="F234" s="52"/>
      <c r="G234" s="116"/>
      <c r="H234" s="116"/>
      <c r="I234" s="116"/>
      <c r="J234" s="116"/>
      <c r="K234" s="116"/>
      <c r="L234" s="52"/>
      <c r="M234" s="44"/>
      <c r="N234" s="44"/>
      <c r="O234" s="44"/>
      <c r="P234" s="44"/>
    </row>
    <row r="235" spans="2:16" s="5" customFormat="1" x14ac:dyDescent="0.2">
      <c r="B235" s="3"/>
      <c r="C235" s="3"/>
      <c r="D235" s="3"/>
      <c r="E235" s="116"/>
      <c r="F235" s="52"/>
      <c r="G235" s="116"/>
      <c r="H235" s="116"/>
      <c r="I235" s="116"/>
      <c r="J235" s="116"/>
      <c r="K235" s="116"/>
      <c r="L235" s="52"/>
      <c r="M235" s="44"/>
      <c r="N235" s="44"/>
      <c r="O235" s="44"/>
      <c r="P235" s="44"/>
    </row>
    <row r="236" spans="2:16" s="5" customFormat="1" x14ac:dyDescent="0.2">
      <c r="B236" s="3"/>
      <c r="C236" s="3"/>
      <c r="D236" s="3"/>
      <c r="E236" s="116"/>
      <c r="F236" s="52"/>
      <c r="G236" s="116"/>
      <c r="H236" s="116"/>
      <c r="I236" s="116"/>
      <c r="J236" s="116"/>
      <c r="K236" s="116"/>
      <c r="L236" s="52"/>
      <c r="M236" s="44"/>
      <c r="N236" s="44"/>
      <c r="O236" s="44"/>
      <c r="P236" s="44"/>
    </row>
    <row r="237" spans="2:16" s="5" customFormat="1" x14ac:dyDescent="0.2">
      <c r="B237" s="3"/>
      <c r="C237" s="3"/>
      <c r="D237" s="3"/>
      <c r="E237" s="116"/>
      <c r="F237" s="52"/>
      <c r="G237" s="116"/>
      <c r="H237" s="116"/>
      <c r="I237" s="116"/>
      <c r="J237" s="116"/>
      <c r="K237" s="116"/>
      <c r="L237" s="52"/>
      <c r="M237" s="44"/>
      <c r="N237" s="44"/>
      <c r="O237" s="44"/>
      <c r="P237" s="44"/>
    </row>
    <row r="238" spans="2:16" s="5" customFormat="1" x14ac:dyDescent="0.2">
      <c r="B238" s="3"/>
      <c r="C238" s="3"/>
      <c r="D238" s="3"/>
      <c r="E238" s="116"/>
      <c r="F238" s="52"/>
      <c r="G238" s="116"/>
      <c r="H238" s="116"/>
      <c r="I238" s="116"/>
      <c r="J238" s="116"/>
      <c r="K238" s="116"/>
      <c r="L238" s="52"/>
      <c r="M238" s="44"/>
      <c r="N238" s="44"/>
      <c r="O238" s="44"/>
      <c r="P238" s="44"/>
    </row>
    <row r="239" spans="2:16" s="5" customFormat="1" x14ac:dyDescent="0.2">
      <c r="B239" s="3"/>
      <c r="C239" s="3"/>
      <c r="D239" s="3"/>
      <c r="E239" s="116"/>
      <c r="F239" s="52"/>
      <c r="G239" s="116"/>
      <c r="H239" s="116"/>
      <c r="I239" s="116"/>
      <c r="J239" s="116"/>
      <c r="K239" s="116"/>
      <c r="L239" s="52"/>
      <c r="M239" s="44"/>
      <c r="N239" s="44"/>
      <c r="O239" s="44"/>
      <c r="P239" s="44"/>
    </row>
    <row r="240" spans="2:16" s="5" customFormat="1" x14ac:dyDescent="0.2">
      <c r="B240" s="3"/>
      <c r="C240" s="3"/>
      <c r="D240" s="3"/>
      <c r="E240" s="116"/>
      <c r="F240" s="52"/>
      <c r="G240" s="116"/>
      <c r="H240" s="116"/>
      <c r="I240" s="116"/>
      <c r="J240" s="116"/>
      <c r="K240" s="116"/>
      <c r="L240" s="52"/>
      <c r="M240" s="44"/>
      <c r="N240" s="44"/>
      <c r="O240" s="44"/>
      <c r="P240" s="44"/>
    </row>
    <row r="241" spans="2:16" s="5" customFormat="1" x14ac:dyDescent="0.2">
      <c r="B241" s="3"/>
      <c r="C241" s="3"/>
      <c r="D241" s="3"/>
      <c r="E241" s="116"/>
      <c r="F241" s="52"/>
      <c r="G241" s="116"/>
      <c r="H241" s="116"/>
      <c r="I241" s="116"/>
      <c r="J241" s="116"/>
      <c r="K241" s="116"/>
      <c r="L241" s="52"/>
      <c r="M241" s="44"/>
      <c r="N241" s="44"/>
      <c r="O241" s="44"/>
      <c r="P241" s="44"/>
    </row>
    <row r="242" spans="2:16" s="5" customFormat="1" x14ac:dyDescent="0.2">
      <c r="B242" s="3"/>
      <c r="C242" s="3"/>
      <c r="D242" s="3"/>
      <c r="E242" s="116"/>
      <c r="F242" s="52"/>
      <c r="G242" s="116"/>
      <c r="H242" s="116"/>
      <c r="I242" s="116"/>
      <c r="J242" s="116"/>
      <c r="K242" s="116"/>
      <c r="L242" s="52"/>
      <c r="M242" s="44"/>
      <c r="N242" s="44"/>
      <c r="O242" s="44"/>
      <c r="P242" s="44"/>
    </row>
    <row r="243" spans="2:16" s="5" customFormat="1" x14ac:dyDescent="0.2">
      <c r="B243" s="3"/>
      <c r="C243" s="3"/>
      <c r="D243" s="3"/>
      <c r="E243" s="116"/>
      <c r="F243" s="52"/>
      <c r="G243" s="116"/>
      <c r="H243" s="116"/>
      <c r="I243" s="116"/>
      <c r="J243" s="116"/>
      <c r="K243" s="116"/>
      <c r="L243" s="52"/>
      <c r="M243" s="44"/>
      <c r="N243" s="44"/>
      <c r="O243" s="44"/>
      <c r="P243" s="44"/>
    </row>
    <row r="244" spans="2:16" s="5" customFormat="1" x14ac:dyDescent="0.2">
      <c r="B244" s="3"/>
      <c r="C244" s="3"/>
      <c r="D244" s="3"/>
      <c r="E244" s="116"/>
      <c r="F244" s="52"/>
      <c r="G244" s="116"/>
      <c r="H244" s="116"/>
      <c r="I244" s="116"/>
      <c r="J244" s="116"/>
      <c r="K244" s="116"/>
      <c r="L244" s="52"/>
      <c r="M244" s="44"/>
      <c r="N244" s="44"/>
      <c r="O244" s="44"/>
      <c r="P244" s="44"/>
    </row>
    <row r="245" spans="2:16" s="5" customFormat="1" x14ac:dyDescent="0.2">
      <c r="B245" s="3"/>
      <c r="C245" s="3"/>
      <c r="D245" s="3"/>
      <c r="E245" s="116"/>
      <c r="F245" s="52"/>
      <c r="G245" s="116"/>
      <c r="H245" s="116"/>
      <c r="I245" s="116"/>
      <c r="J245" s="116"/>
      <c r="K245" s="116"/>
      <c r="L245" s="52"/>
      <c r="M245" s="44"/>
      <c r="N245" s="44"/>
      <c r="O245" s="44"/>
      <c r="P245" s="44"/>
    </row>
    <row r="246" spans="2:16" s="5" customFormat="1" x14ac:dyDescent="0.2">
      <c r="B246" s="3"/>
      <c r="C246" s="3"/>
      <c r="D246" s="3"/>
      <c r="E246" s="116"/>
      <c r="F246" s="52"/>
      <c r="G246" s="116"/>
      <c r="H246" s="116"/>
      <c r="I246" s="116"/>
      <c r="J246" s="116"/>
      <c r="K246" s="116"/>
      <c r="L246" s="52"/>
      <c r="M246" s="44"/>
      <c r="N246" s="44"/>
      <c r="O246" s="44"/>
      <c r="P246" s="44"/>
    </row>
    <row r="247" spans="2:16" s="5" customFormat="1" x14ac:dyDescent="0.2">
      <c r="B247" s="3"/>
      <c r="C247" s="3"/>
      <c r="D247" s="3"/>
      <c r="E247" s="116"/>
      <c r="F247" s="52"/>
      <c r="G247" s="116"/>
      <c r="H247" s="116"/>
      <c r="I247" s="116"/>
      <c r="J247" s="116"/>
      <c r="K247" s="116"/>
      <c r="L247" s="52"/>
      <c r="M247" s="44"/>
      <c r="N247" s="44"/>
      <c r="O247" s="44"/>
      <c r="P247" s="44"/>
    </row>
    <row r="248" spans="2:16" s="5" customFormat="1" x14ac:dyDescent="0.2">
      <c r="B248" s="3"/>
      <c r="C248" s="3"/>
      <c r="D248" s="3"/>
      <c r="E248" s="116"/>
      <c r="F248" s="52"/>
      <c r="G248" s="116"/>
      <c r="H248" s="116"/>
      <c r="I248" s="116"/>
      <c r="J248" s="116"/>
      <c r="K248" s="116"/>
      <c r="L248" s="52"/>
      <c r="M248" s="44"/>
      <c r="N248" s="44"/>
      <c r="O248" s="44"/>
      <c r="P248" s="44"/>
    </row>
    <row r="249" spans="2:16" s="5" customFormat="1" x14ac:dyDescent="0.2">
      <c r="B249" s="3"/>
      <c r="C249" s="3"/>
      <c r="D249" s="3"/>
      <c r="E249" s="116"/>
      <c r="F249" s="52"/>
      <c r="G249" s="116"/>
      <c r="H249" s="116"/>
      <c r="I249" s="116"/>
      <c r="J249" s="116"/>
      <c r="K249" s="116"/>
      <c r="L249" s="52"/>
      <c r="M249" s="44"/>
      <c r="N249" s="44"/>
      <c r="O249" s="44"/>
      <c r="P249" s="44"/>
    </row>
    <row r="250" spans="2:16" s="5" customFormat="1" x14ac:dyDescent="0.2">
      <c r="B250" s="3"/>
      <c r="C250" s="3"/>
      <c r="D250" s="3"/>
      <c r="E250" s="116"/>
      <c r="F250" s="52"/>
      <c r="G250" s="116"/>
      <c r="H250" s="116"/>
      <c r="I250" s="116"/>
      <c r="J250" s="116"/>
      <c r="K250" s="116"/>
      <c r="L250" s="52"/>
      <c r="M250" s="44"/>
      <c r="N250" s="44"/>
      <c r="O250" s="44"/>
      <c r="P250" s="44"/>
    </row>
    <row r="251" spans="2:16" s="5" customFormat="1" x14ac:dyDescent="0.2">
      <c r="B251" s="3"/>
      <c r="C251" s="3"/>
      <c r="D251" s="3"/>
      <c r="E251" s="116"/>
      <c r="F251" s="52"/>
      <c r="G251" s="116"/>
      <c r="H251" s="116"/>
      <c r="I251" s="116"/>
      <c r="J251" s="116"/>
      <c r="K251" s="116"/>
      <c r="L251" s="52"/>
      <c r="M251" s="44"/>
      <c r="N251" s="44"/>
      <c r="O251" s="44"/>
      <c r="P251" s="44"/>
    </row>
    <row r="252" spans="2:16" s="5" customFormat="1" x14ac:dyDescent="0.2">
      <c r="B252" s="3"/>
      <c r="C252" s="3"/>
      <c r="D252" s="3"/>
      <c r="E252" s="116"/>
      <c r="F252" s="52"/>
      <c r="G252" s="116"/>
      <c r="H252" s="116"/>
      <c r="I252" s="116"/>
      <c r="J252" s="116"/>
      <c r="K252" s="116"/>
      <c r="L252" s="52"/>
      <c r="M252" s="44"/>
      <c r="N252" s="44"/>
      <c r="O252" s="44"/>
      <c r="P252" s="44"/>
    </row>
    <row r="253" spans="2:16" s="5" customFormat="1" x14ac:dyDescent="0.2">
      <c r="B253" s="3"/>
      <c r="C253" s="3"/>
      <c r="D253" s="3"/>
      <c r="E253" s="116"/>
      <c r="F253" s="52"/>
      <c r="G253" s="116"/>
      <c r="H253" s="116"/>
      <c r="I253" s="116"/>
      <c r="J253" s="116"/>
      <c r="K253" s="116"/>
      <c r="L253" s="52"/>
      <c r="M253" s="44"/>
      <c r="N253" s="44"/>
      <c r="O253" s="44"/>
      <c r="P253" s="44"/>
    </row>
    <row r="254" spans="2:16" s="5" customFormat="1" x14ac:dyDescent="0.2">
      <c r="B254" s="3"/>
      <c r="C254" s="3"/>
      <c r="D254" s="3"/>
      <c r="E254" s="116"/>
      <c r="F254" s="52"/>
      <c r="G254" s="116"/>
      <c r="H254" s="116"/>
      <c r="I254" s="116"/>
      <c r="J254" s="116"/>
      <c r="K254" s="116"/>
      <c r="L254" s="52"/>
      <c r="M254" s="44"/>
      <c r="N254" s="44"/>
      <c r="O254" s="44"/>
      <c r="P254" s="44"/>
    </row>
    <row r="255" spans="2:16" s="5" customFormat="1" x14ac:dyDescent="0.2">
      <c r="B255" s="3"/>
      <c r="C255" s="3"/>
      <c r="D255" s="3"/>
      <c r="E255" s="116"/>
      <c r="F255" s="52"/>
      <c r="G255" s="116"/>
      <c r="H255" s="116"/>
      <c r="I255" s="116"/>
      <c r="J255" s="116"/>
      <c r="K255" s="116"/>
      <c r="L255" s="52"/>
      <c r="M255" s="44"/>
      <c r="N255" s="44"/>
      <c r="O255" s="44"/>
      <c r="P255" s="44"/>
    </row>
    <row r="256" spans="2:16" s="5" customFormat="1" x14ac:dyDescent="0.2">
      <c r="B256" s="3"/>
      <c r="C256" s="3"/>
      <c r="D256" s="3"/>
      <c r="E256" s="116"/>
      <c r="F256" s="52"/>
      <c r="G256" s="116"/>
      <c r="H256" s="116"/>
      <c r="I256" s="116"/>
      <c r="J256" s="116"/>
      <c r="K256" s="116"/>
      <c r="L256" s="52"/>
      <c r="M256" s="44"/>
      <c r="N256" s="44"/>
      <c r="O256" s="44"/>
      <c r="P256" s="44"/>
    </row>
    <row r="257" spans="2:16" s="5" customFormat="1" x14ac:dyDescent="0.2">
      <c r="B257" s="3"/>
      <c r="C257" s="3"/>
      <c r="D257" s="3"/>
      <c r="E257" s="116"/>
      <c r="F257" s="52"/>
      <c r="G257" s="116"/>
      <c r="H257" s="116"/>
      <c r="I257" s="116"/>
      <c r="J257" s="116"/>
      <c r="K257" s="116"/>
      <c r="L257" s="52"/>
      <c r="M257" s="44"/>
      <c r="N257" s="44"/>
      <c r="O257" s="44"/>
      <c r="P257" s="44"/>
    </row>
    <row r="258" spans="2:16" s="5" customFormat="1" x14ac:dyDescent="0.2">
      <c r="B258" s="3"/>
      <c r="C258" s="3"/>
      <c r="D258" s="3"/>
      <c r="E258" s="116"/>
      <c r="F258" s="52"/>
      <c r="G258" s="116"/>
      <c r="H258" s="116"/>
      <c r="I258" s="116"/>
      <c r="J258" s="116"/>
      <c r="K258" s="116"/>
      <c r="L258" s="52"/>
      <c r="M258" s="44"/>
      <c r="N258" s="44"/>
      <c r="O258" s="44"/>
      <c r="P258" s="44"/>
    </row>
    <row r="259" spans="2:16" s="5" customFormat="1" x14ac:dyDescent="0.2">
      <c r="B259" s="3"/>
      <c r="C259" s="3"/>
      <c r="D259" s="3"/>
      <c r="E259" s="116"/>
      <c r="F259" s="52"/>
      <c r="G259" s="116"/>
      <c r="H259" s="116"/>
      <c r="I259" s="116"/>
      <c r="J259" s="116"/>
      <c r="K259" s="116"/>
      <c r="L259" s="52"/>
      <c r="M259" s="44"/>
      <c r="N259" s="44"/>
      <c r="O259" s="44"/>
      <c r="P259" s="44"/>
    </row>
    <row r="260" spans="2:16" s="5" customFormat="1" x14ac:dyDescent="0.2">
      <c r="B260" s="3"/>
      <c r="C260" s="3"/>
      <c r="D260" s="3"/>
      <c r="E260" s="116"/>
      <c r="F260" s="52"/>
      <c r="G260" s="116"/>
      <c r="H260" s="116"/>
      <c r="I260" s="116"/>
      <c r="J260" s="116"/>
      <c r="K260" s="116"/>
      <c r="L260" s="52"/>
      <c r="M260" s="44"/>
      <c r="N260" s="44"/>
      <c r="O260" s="44"/>
      <c r="P260" s="44"/>
    </row>
    <row r="261" spans="2:16" s="5" customFormat="1" x14ac:dyDescent="0.2">
      <c r="B261" s="3"/>
      <c r="C261" s="3"/>
      <c r="D261" s="3"/>
      <c r="E261" s="116"/>
      <c r="F261" s="52"/>
      <c r="G261" s="116"/>
      <c r="H261" s="116"/>
      <c r="I261" s="116"/>
      <c r="J261" s="116"/>
      <c r="K261" s="116"/>
      <c r="L261" s="52"/>
      <c r="M261" s="44"/>
      <c r="N261" s="44"/>
      <c r="O261" s="44"/>
      <c r="P261" s="44"/>
    </row>
    <row r="262" spans="2:16" s="5" customFormat="1" x14ac:dyDescent="0.2">
      <c r="B262" s="3"/>
      <c r="C262" s="3"/>
      <c r="D262" s="3"/>
      <c r="E262" s="116"/>
      <c r="F262" s="52"/>
      <c r="G262" s="116"/>
      <c r="H262" s="116"/>
      <c r="I262" s="116"/>
      <c r="J262" s="116"/>
      <c r="K262" s="116"/>
      <c r="L262" s="52"/>
      <c r="M262" s="44"/>
      <c r="N262" s="44"/>
      <c r="O262" s="44"/>
      <c r="P262" s="44"/>
    </row>
    <row r="263" spans="2:16" s="5" customFormat="1" x14ac:dyDescent="0.2">
      <c r="B263" s="3"/>
      <c r="C263" s="3"/>
      <c r="D263" s="3"/>
      <c r="E263" s="116"/>
      <c r="F263" s="52"/>
      <c r="G263" s="116"/>
      <c r="H263" s="116"/>
      <c r="I263" s="116"/>
      <c r="J263" s="116"/>
      <c r="K263" s="116"/>
      <c r="L263" s="52"/>
      <c r="M263" s="44"/>
      <c r="N263" s="44"/>
      <c r="O263" s="44"/>
      <c r="P263" s="44"/>
    </row>
    <row r="264" spans="2:16" s="5" customFormat="1" x14ac:dyDescent="0.2">
      <c r="B264" s="3"/>
      <c r="C264" s="3"/>
      <c r="D264" s="3"/>
      <c r="E264" s="116"/>
      <c r="F264" s="52"/>
      <c r="G264" s="116"/>
      <c r="H264" s="116"/>
      <c r="I264" s="116"/>
      <c r="J264" s="116"/>
      <c r="K264" s="116"/>
      <c r="L264" s="52"/>
      <c r="M264" s="44"/>
      <c r="N264" s="44"/>
      <c r="O264" s="44"/>
      <c r="P264" s="44"/>
    </row>
    <row r="265" spans="2:16" s="5" customFormat="1" x14ac:dyDescent="0.2">
      <c r="B265" s="3"/>
      <c r="C265" s="3"/>
      <c r="D265" s="3"/>
      <c r="E265" s="116"/>
      <c r="F265" s="52"/>
      <c r="G265" s="116"/>
      <c r="H265" s="116"/>
      <c r="I265" s="116"/>
      <c r="J265" s="116"/>
      <c r="K265" s="116"/>
      <c r="L265" s="52"/>
      <c r="M265" s="44"/>
      <c r="N265" s="44"/>
      <c r="O265" s="44"/>
      <c r="P265" s="44"/>
    </row>
    <row r="266" spans="2:16" s="5" customFormat="1" x14ac:dyDescent="0.2">
      <c r="B266" s="3"/>
      <c r="C266" s="3"/>
      <c r="D266" s="3"/>
      <c r="E266" s="116"/>
      <c r="F266" s="52"/>
      <c r="G266" s="116"/>
      <c r="H266" s="116"/>
      <c r="I266" s="116"/>
      <c r="J266" s="116"/>
      <c r="K266" s="116"/>
      <c r="L266" s="52"/>
      <c r="M266" s="44"/>
      <c r="N266" s="44"/>
      <c r="O266" s="44"/>
      <c r="P266" s="44"/>
    </row>
    <row r="267" spans="2:16" s="5" customFormat="1" x14ac:dyDescent="0.2">
      <c r="B267" s="3"/>
      <c r="C267" s="3"/>
      <c r="D267" s="3"/>
      <c r="E267" s="116"/>
      <c r="F267" s="52"/>
      <c r="G267" s="116"/>
      <c r="H267" s="116"/>
      <c r="I267" s="116"/>
      <c r="J267" s="116"/>
      <c r="K267" s="116"/>
      <c r="L267" s="52"/>
      <c r="M267" s="44"/>
      <c r="N267" s="44"/>
      <c r="O267" s="44"/>
      <c r="P267" s="44"/>
    </row>
    <row r="268" spans="2:16" s="5" customFormat="1" x14ac:dyDescent="0.2">
      <c r="B268" s="3"/>
      <c r="C268" s="3"/>
      <c r="D268" s="3"/>
      <c r="E268" s="116"/>
      <c r="F268" s="52"/>
      <c r="G268" s="116"/>
      <c r="H268" s="116"/>
      <c r="I268" s="116"/>
      <c r="J268" s="116"/>
      <c r="K268" s="116"/>
      <c r="L268" s="52"/>
      <c r="M268" s="44"/>
      <c r="N268" s="44"/>
      <c r="O268" s="44"/>
      <c r="P268" s="44"/>
    </row>
    <row r="269" spans="2:16" s="5" customFormat="1" x14ac:dyDescent="0.2">
      <c r="B269" s="3"/>
      <c r="C269" s="3"/>
      <c r="D269" s="3"/>
      <c r="E269" s="116"/>
      <c r="F269" s="52"/>
      <c r="G269" s="116"/>
      <c r="H269" s="116"/>
      <c r="I269" s="116"/>
      <c r="J269" s="116"/>
      <c r="K269" s="116"/>
      <c r="L269" s="52"/>
      <c r="M269" s="44"/>
      <c r="N269" s="44"/>
      <c r="O269" s="44"/>
      <c r="P269" s="44"/>
    </row>
    <row r="270" spans="2:16" s="5" customFormat="1" x14ac:dyDescent="0.2">
      <c r="B270" s="3"/>
      <c r="C270" s="3"/>
      <c r="D270" s="3"/>
      <c r="E270" s="116"/>
      <c r="F270" s="52"/>
      <c r="G270" s="116"/>
      <c r="H270" s="116"/>
      <c r="I270" s="116"/>
      <c r="J270" s="116"/>
      <c r="K270" s="116"/>
      <c r="L270" s="52"/>
      <c r="M270" s="44"/>
      <c r="N270" s="44"/>
      <c r="O270" s="44"/>
      <c r="P270" s="44"/>
    </row>
    <row r="271" spans="2:16" s="5" customFormat="1" x14ac:dyDescent="0.2">
      <c r="B271" s="3"/>
      <c r="C271" s="3"/>
      <c r="D271" s="3"/>
      <c r="E271" s="116"/>
      <c r="F271" s="52"/>
      <c r="G271" s="116"/>
      <c r="H271" s="116"/>
      <c r="I271" s="116"/>
      <c r="J271" s="116"/>
      <c r="K271" s="116"/>
      <c r="L271" s="52"/>
      <c r="M271" s="44"/>
      <c r="N271" s="44"/>
      <c r="O271" s="44"/>
      <c r="P271" s="44"/>
    </row>
    <row r="272" spans="2:16" s="5" customFormat="1" x14ac:dyDescent="0.2">
      <c r="B272" s="3"/>
      <c r="C272" s="3"/>
      <c r="D272" s="3"/>
      <c r="E272" s="116"/>
      <c r="F272" s="52"/>
      <c r="G272" s="116"/>
      <c r="H272" s="116"/>
      <c r="I272" s="116"/>
      <c r="J272" s="116"/>
      <c r="K272" s="116"/>
      <c r="L272" s="52"/>
      <c r="M272" s="44"/>
      <c r="N272" s="44"/>
      <c r="O272" s="44"/>
      <c r="P272" s="44"/>
    </row>
    <row r="273" spans="2:16" s="5" customFormat="1" x14ac:dyDescent="0.2">
      <c r="B273" s="3"/>
      <c r="C273" s="3"/>
      <c r="D273" s="3"/>
      <c r="E273" s="116"/>
      <c r="F273" s="52"/>
      <c r="G273" s="116"/>
      <c r="H273" s="116"/>
      <c r="I273" s="116"/>
      <c r="J273" s="116"/>
      <c r="K273" s="116"/>
      <c r="L273" s="52"/>
      <c r="M273" s="44"/>
      <c r="N273" s="44"/>
      <c r="O273" s="44"/>
      <c r="P273" s="44"/>
    </row>
    <row r="274" spans="2:16" s="5" customFormat="1" x14ac:dyDescent="0.2">
      <c r="B274" s="3"/>
      <c r="C274" s="3"/>
      <c r="D274" s="3"/>
      <c r="E274" s="116"/>
      <c r="F274" s="52"/>
      <c r="G274" s="116"/>
      <c r="H274" s="116"/>
      <c r="I274" s="116"/>
      <c r="J274" s="116"/>
      <c r="K274" s="116"/>
      <c r="L274" s="52"/>
      <c r="M274" s="44"/>
      <c r="N274" s="44"/>
      <c r="O274" s="44"/>
      <c r="P274" s="44"/>
    </row>
    <row r="275" spans="2:16" s="5" customFormat="1" x14ac:dyDescent="0.2">
      <c r="B275" s="3"/>
      <c r="C275" s="3"/>
      <c r="D275" s="3"/>
      <c r="E275" s="116"/>
      <c r="F275" s="52"/>
      <c r="G275" s="116"/>
      <c r="H275" s="116"/>
      <c r="I275" s="116"/>
      <c r="J275" s="116"/>
      <c r="K275" s="116"/>
      <c r="L275" s="52"/>
      <c r="M275" s="44"/>
      <c r="N275" s="44"/>
      <c r="O275" s="44"/>
      <c r="P275" s="44"/>
    </row>
    <row r="276" spans="2:16" s="5" customFormat="1" x14ac:dyDescent="0.2">
      <c r="B276" s="3"/>
      <c r="C276" s="3"/>
      <c r="D276" s="3"/>
      <c r="E276" s="116"/>
      <c r="F276" s="52"/>
      <c r="G276" s="116"/>
      <c r="H276" s="116"/>
      <c r="I276" s="116"/>
      <c r="J276" s="116"/>
      <c r="K276" s="116"/>
      <c r="L276" s="52"/>
      <c r="M276" s="44"/>
      <c r="N276" s="44"/>
      <c r="O276" s="44"/>
      <c r="P276" s="44"/>
    </row>
    <row r="277" spans="2:16" s="5" customFormat="1" x14ac:dyDescent="0.2">
      <c r="B277" s="3"/>
      <c r="C277" s="3"/>
      <c r="D277" s="3"/>
      <c r="E277" s="116"/>
      <c r="F277" s="52"/>
      <c r="G277" s="116"/>
      <c r="H277" s="116"/>
      <c r="I277" s="116"/>
      <c r="J277" s="116"/>
      <c r="K277" s="116"/>
      <c r="L277" s="52"/>
      <c r="M277" s="44"/>
      <c r="N277" s="44"/>
      <c r="O277" s="44"/>
      <c r="P277" s="44"/>
    </row>
    <row r="278" spans="2:16" s="5" customFormat="1" x14ac:dyDescent="0.2">
      <c r="B278" s="3"/>
      <c r="C278" s="3"/>
      <c r="D278" s="3"/>
      <c r="E278" s="116"/>
      <c r="F278" s="52"/>
      <c r="G278" s="116"/>
      <c r="H278" s="116"/>
      <c r="I278" s="116"/>
      <c r="J278" s="116"/>
      <c r="K278" s="116"/>
      <c r="L278" s="52"/>
      <c r="M278" s="44"/>
      <c r="N278" s="44"/>
      <c r="O278" s="44"/>
      <c r="P278" s="44"/>
    </row>
    <row r="279" spans="2:16" s="5" customFormat="1" x14ac:dyDescent="0.2">
      <c r="B279" s="3"/>
      <c r="C279" s="3"/>
      <c r="D279" s="3"/>
      <c r="E279" s="116"/>
      <c r="F279" s="52"/>
      <c r="G279" s="116"/>
      <c r="H279" s="116"/>
      <c r="I279" s="116"/>
      <c r="J279" s="116"/>
      <c r="K279" s="116"/>
      <c r="L279" s="52"/>
      <c r="M279" s="44"/>
      <c r="N279" s="44"/>
      <c r="O279" s="44"/>
      <c r="P279" s="44"/>
    </row>
    <row r="280" spans="2:16" s="5" customFormat="1" x14ac:dyDescent="0.2">
      <c r="B280" s="3"/>
      <c r="C280" s="3"/>
      <c r="D280" s="3"/>
      <c r="E280" s="116"/>
      <c r="F280" s="52"/>
      <c r="G280" s="116"/>
      <c r="H280" s="116"/>
      <c r="I280" s="116"/>
      <c r="J280" s="116"/>
      <c r="K280" s="116"/>
      <c r="L280" s="52"/>
      <c r="M280" s="44"/>
      <c r="N280" s="44"/>
      <c r="O280" s="44"/>
      <c r="P280" s="44"/>
    </row>
    <row r="281" spans="2:16" s="5" customFormat="1" x14ac:dyDescent="0.2">
      <c r="B281" s="3"/>
      <c r="C281" s="3"/>
      <c r="D281" s="3"/>
      <c r="E281" s="116"/>
      <c r="F281" s="52"/>
      <c r="G281" s="116"/>
      <c r="H281" s="116"/>
      <c r="I281" s="116"/>
      <c r="J281" s="116"/>
      <c r="K281" s="116"/>
      <c r="L281" s="52"/>
      <c r="M281" s="44"/>
      <c r="N281" s="44"/>
      <c r="O281" s="44"/>
      <c r="P281" s="44"/>
    </row>
    <row r="282" spans="2:16" s="5" customFormat="1" x14ac:dyDescent="0.2">
      <c r="B282" s="3"/>
      <c r="C282" s="3"/>
      <c r="D282" s="3"/>
      <c r="E282" s="116"/>
      <c r="F282" s="52"/>
      <c r="G282" s="116"/>
      <c r="H282" s="116"/>
      <c r="I282" s="116"/>
      <c r="J282" s="116"/>
      <c r="K282" s="116"/>
      <c r="L282" s="52"/>
      <c r="M282" s="44"/>
      <c r="N282" s="44"/>
      <c r="O282" s="44"/>
      <c r="P282" s="44"/>
    </row>
    <row r="283" spans="2:16" s="5" customFormat="1" x14ac:dyDescent="0.2">
      <c r="B283" s="3"/>
      <c r="C283" s="3"/>
      <c r="D283" s="3"/>
      <c r="E283" s="116"/>
      <c r="F283" s="52"/>
      <c r="G283" s="116"/>
      <c r="H283" s="116"/>
      <c r="I283" s="116"/>
      <c r="J283" s="116"/>
      <c r="K283" s="116"/>
      <c r="L283" s="52"/>
      <c r="M283" s="44"/>
      <c r="N283" s="44"/>
      <c r="O283" s="44"/>
      <c r="P283" s="44"/>
    </row>
    <row r="284" spans="2:16" s="5" customFormat="1" x14ac:dyDescent="0.2">
      <c r="B284" s="3"/>
      <c r="C284" s="3"/>
      <c r="D284" s="3"/>
      <c r="E284" s="116"/>
      <c r="F284" s="52"/>
      <c r="G284" s="116"/>
      <c r="H284" s="116"/>
      <c r="I284" s="116"/>
      <c r="J284" s="116"/>
      <c r="K284" s="116"/>
      <c r="L284" s="52"/>
      <c r="M284" s="44"/>
      <c r="N284" s="44"/>
      <c r="O284" s="44"/>
      <c r="P284" s="44"/>
    </row>
    <row r="285" spans="2:16" s="5" customFormat="1" x14ac:dyDescent="0.2">
      <c r="B285" s="3"/>
      <c r="C285" s="3"/>
      <c r="D285" s="3"/>
      <c r="E285" s="116"/>
      <c r="F285" s="52"/>
      <c r="G285" s="116"/>
      <c r="H285" s="116"/>
      <c r="I285" s="116"/>
      <c r="J285" s="116"/>
      <c r="K285" s="116"/>
      <c r="L285" s="52"/>
      <c r="M285" s="44"/>
      <c r="N285" s="44"/>
      <c r="O285" s="44"/>
      <c r="P285" s="44"/>
    </row>
    <row r="286" spans="2:16" s="5" customFormat="1" x14ac:dyDescent="0.2">
      <c r="B286" s="3"/>
      <c r="C286" s="3"/>
      <c r="D286" s="3"/>
      <c r="E286" s="116"/>
      <c r="F286" s="52"/>
      <c r="G286" s="116"/>
      <c r="H286" s="116"/>
      <c r="I286" s="116"/>
      <c r="J286" s="116"/>
      <c r="K286" s="116"/>
      <c r="L286" s="52"/>
      <c r="M286" s="44"/>
      <c r="N286" s="44"/>
      <c r="O286" s="44"/>
      <c r="P286" s="44"/>
    </row>
    <row r="287" spans="2:16" s="5" customFormat="1" x14ac:dyDescent="0.2">
      <c r="B287" s="3"/>
      <c r="C287" s="3"/>
      <c r="D287" s="3"/>
      <c r="E287" s="116"/>
      <c r="F287" s="52"/>
      <c r="G287" s="116"/>
      <c r="H287" s="116"/>
      <c r="I287" s="116"/>
      <c r="J287" s="116"/>
      <c r="K287" s="116"/>
      <c r="L287" s="52"/>
      <c r="M287" s="44"/>
      <c r="N287" s="44"/>
      <c r="O287" s="44"/>
      <c r="P287" s="44"/>
    </row>
    <row r="288" spans="2:16" s="5" customFormat="1" x14ac:dyDescent="0.2">
      <c r="B288" s="3"/>
      <c r="C288" s="3"/>
      <c r="D288" s="3"/>
      <c r="E288" s="116"/>
      <c r="F288" s="52"/>
      <c r="G288" s="116"/>
      <c r="H288" s="116"/>
      <c r="I288" s="116"/>
      <c r="J288" s="116"/>
      <c r="K288" s="116"/>
      <c r="L288" s="52"/>
      <c r="M288" s="44"/>
      <c r="N288" s="44"/>
      <c r="O288" s="44"/>
      <c r="P288" s="44"/>
    </row>
    <row r="289" spans="2:16" s="5" customFormat="1" x14ac:dyDescent="0.2">
      <c r="B289" s="3"/>
      <c r="C289" s="3"/>
      <c r="D289" s="3"/>
      <c r="E289" s="116"/>
      <c r="F289" s="52"/>
      <c r="G289" s="116"/>
      <c r="H289" s="116"/>
      <c r="I289" s="116"/>
      <c r="J289" s="116"/>
      <c r="K289" s="116"/>
      <c r="L289" s="52"/>
      <c r="M289" s="44"/>
      <c r="N289" s="44"/>
      <c r="O289" s="44"/>
      <c r="P289" s="44"/>
    </row>
    <row r="290" spans="2:16" s="5" customFormat="1" x14ac:dyDescent="0.2">
      <c r="B290" s="3"/>
      <c r="C290" s="3"/>
      <c r="D290" s="3"/>
      <c r="E290" s="116"/>
      <c r="F290" s="52"/>
      <c r="G290" s="116"/>
      <c r="H290" s="116"/>
      <c r="I290" s="116"/>
      <c r="J290" s="116"/>
      <c r="K290" s="116"/>
      <c r="L290" s="52"/>
      <c r="M290" s="44"/>
      <c r="N290" s="44"/>
      <c r="O290" s="44"/>
      <c r="P290" s="44"/>
    </row>
    <row r="291" spans="2:16" s="5" customFormat="1" x14ac:dyDescent="0.2">
      <c r="B291" s="3"/>
      <c r="C291" s="3"/>
      <c r="D291" s="3"/>
      <c r="E291" s="116"/>
      <c r="F291" s="52"/>
      <c r="G291" s="116"/>
      <c r="H291" s="116"/>
      <c r="I291" s="116"/>
      <c r="J291" s="116"/>
      <c r="K291" s="116"/>
      <c r="L291" s="52"/>
      <c r="M291" s="44"/>
      <c r="N291" s="44"/>
      <c r="O291" s="44"/>
      <c r="P291" s="44"/>
    </row>
    <row r="292" spans="2:16" s="5" customFormat="1" x14ac:dyDescent="0.2">
      <c r="B292" s="3"/>
      <c r="C292" s="3"/>
      <c r="D292" s="3"/>
      <c r="E292" s="116"/>
      <c r="F292" s="52"/>
      <c r="G292" s="116"/>
      <c r="H292" s="116"/>
      <c r="I292" s="116"/>
      <c r="J292" s="116"/>
      <c r="K292" s="116"/>
      <c r="L292" s="52"/>
      <c r="M292" s="44"/>
      <c r="N292" s="44"/>
      <c r="O292" s="44"/>
      <c r="P292" s="44"/>
    </row>
    <row r="293" spans="2:16" s="5" customFormat="1" x14ac:dyDescent="0.2">
      <c r="B293" s="3"/>
      <c r="C293" s="3"/>
      <c r="D293" s="3"/>
      <c r="E293" s="116"/>
      <c r="F293" s="52"/>
      <c r="G293" s="116"/>
      <c r="H293" s="116"/>
      <c r="I293" s="116"/>
      <c r="J293" s="116"/>
      <c r="K293" s="116"/>
      <c r="L293" s="52"/>
      <c r="M293" s="44"/>
      <c r="N293" s="44"/>
      <c r="O293" s="44"/>
      <c r="P293" s="44"/>
    </row>
    <row r="294" spans="2:16" s="5" customFormat="1" x14ac:dyDescent="0.2">
      <c r="B294" s="3"/>
      <c r="C294" s="3"/>
      <c r="D294" s="3"/>
      <c r="E294" s="116"/>
      <c r="F294" s="52"/>
      <c r="G294" s="116"/>
      <c r="H294" s="116"/>
      <c r="I294" s="116"/>
      <c r="J294" s="116"/>
      <c r="K294" s="116"/>
      <c r="L294" s="52"/>
      <c r="M294" s="44"/>
      <c r="N294" s="44"/>
      <c r="O294" s="44"/>
      <c r="P294" s="44"/>
    </row>
    <row r="295" spans="2:16" s="5" customFormat="1" x14ac:dyDescent="0.2">
      <c r="B295" s="3"/>
      <c r="C295" s="3"/>
      <c r="D295" s="3"/>
      <c r="E295" s="116"/>
      <c r="F295" s="52"/>
      <c r="G295" s="116"/>
      <c r="H295" s="116"/>
      <c r="I295" s="116"/>
      <c r="J295" s="116"/>
      <c r="K295" s="116"/>
      <c r="L295" s="52"/>
      <c r="M295" s="44"/>
      <c r="N295" s="44"/>
      <c r="O295" s="44"/>
      <c r="P295" s="44"/>
    </row>
    <row r="296" spans="2:16" s="5" customFormat="1" x14ac:dyDescent="0.2">
      <c r="B296" s="3"/>
      <c r="C296" s="3"/>
      <c r="D296" s="3"/>
      <c r="E296" s="116"/>
      <c r="F296" s="52"/>
      <c r="G296" s="116"/>
      <c r="H296" s="116"/>
      <c r="I296" s="116"/>
      <c r="J296" s="116"/>
      <c r="K296" s="116"/>
      <c r="L296" s="52"/>
      <c r="M296" s="44"/>
      <c r="N296" s="44"/>
      <c r="O296" s="44"/>
      <c r="P296" s="44"/>
    </row>
    <row r="297" spans="2:16" s="5" customFormat="1" x14ac:dyDescent="0.2">
      <c r="B297" s="3"/>
      <c r="C297" s="3"/>
      <c r="D297" s="3"/>
      <c r="E297" s="116"/>
      <c r="F297" s="52"/>
      <c r="G297" s="116"/>
      <c r="H297" s="116"/>
      <c r="I297" s="116"/>
      <c r="J297" s="116"/>
      <c r="K297" s="116"/>
      <c r="L297" s="52"/>
      <c r="M297" s="44"/>
      <c r="N297" s="44"/>
      <c r="O297" s="44"/>
      <c r="P297" s="44"/>
    </row>
    <row r="298" spans="2:16" s="5" customFormat="1" x14ac:dyDescent="0.2">
      <c r="B298" s="3"/>
      <c r="C298" s="3"/>
      <c r="D298" s="3"/>
      <c r="E298" s="116"/>
      <c r="F298" s="52"/>
      <c r="G298" s="116"/>
      <c r="H298" s="116"/>
      <c r="I298" s="116"/>
      <c r="J298" s="116"/>
      <c r="K298" s="116"/>
      <c r="L298" s="52"/>
      <c r="M298" s="44"/>
      <c r="N298" s="44"/>
      <c r="O298" s="44"/>
      <c r="P298" s="44"/>
    </row>
    <row r="299" spans="2:16" s="5" customFormat="1" x14ac:dyDescent="0.2">
      <c r="B299" s="3"/>
      <c r="C299" s="3"/>
      <c r="D299" s="3"/>
      <c r="E299" s="116"/>
      <c r="F299" s="52"/>
      <c r="G299" s="116"/>
      <c r="H299" s="116"/>
      <c r="I299" s="116"/>
      <c r="J299" s="116"/>
      <c r="K299" s="116"/>
      <c r="L299" s="52"/>
      <c r="M299" s="44"/>
      <c r="N299" s="44"/>
      <c r="O299" s="44"/>
      <c r="P299" s="44"/>
    </row>
    <row r="300" spans="2:16" s="5" customFormat="1" x14ac:dyDescent="0.2">
      <c r="B300" s="3"/>
      <c r="C300" s="3"/>
      <c r="D300" s="3"/>
      <c r="E300" s="116"/>
      <c r="F300" s="52"/>
      <c r="G300" s="116"/>
      <c r="H300" s="116"/>
      <c r="I300" s="116"/>
      <c r="J300" s="116"/>
      <c r="K300" s="116"/>
      <c r="L300" s="52"/>
      <c r="M300" s="44"/>
      <c r="N300" s="44"/>
      <c r="O300" s="44"/>
      <c r="P300" s="44"/>
    </row>
    <row r="301" spans="2:16" s="5" customFormat="1" x14ac:dyDescent="0.2">
      <c r="B301" s="3"/>
      <c r="C301" s="3"/>
      <c r="D301" s="3"/>
      <c r="E301" s="116"/>
      <c r="F301" s="52"/>
      <c r="G301" s="116"/>
      <c r="H301" s="116"/>
      <c r="I301" s="116"/>
      <c r="J301" s="116"/>
      <c r="K301" s="116"/>
      <c r="L301" s="52"/>
      <c r="M301" s="44"/>
      <c r="N301" s="44"/>
      <c r="O301" s="44"/>
      <c r="P301" s="44"/>
    </row>
    <row r="302" spans="2:16" s="5" customFormat="1" x14ac:dyDescent="0.2">
      <c r="B302" s="3"/>
      <c r="C302" s="3"/>
      <c r="D302" s="3"/>
      <c r="E302" s="116"/>
      <c r="F302" s="52"/>
      <c r="G302" s="116"/>
      <c r="H302" s="116"/>
      <c r="I302" s="116"/>
      <c r="J302" s="116"/>
      <c r="K302" s="116"/>
      <c r="L302" s="52"/>
      <c r="M302" s="44"/>
      <c r="N302" s="44"/>
      <c r="O302" s="44"/>
      <c r="P302" s="44"/>
    </row>
    <row r="303" spans="2:16" s="5" customFormat="1" x14ac:dyDescent="0.2">
      <c r="B303" s="3"/>
      <c r="C303" s="3"/>
      <c r="D303" s="3"/>
      <c r="E303" s="116"/>
      <c r="F303" s="52"/>
      <c r="G303" s="116"/>
      <c r="H303" s="116"/>
      <c r="I303" s="116"/>
      <c r="J303" s="116"/>
      <c r="K303" s="116"/>
      <c r="L303" s="52"/>
      <c r="M303" s="44"/>
      <c r="N303" s="44"/>
      <c r="O303" s="44"/>
      <c r="P303" s="44"/>
    </row>
    <row r="304" spans="2:16" s="5" customFormat="1" x14ac:dyDescent="0.2">
      <c r="B304" s="3"/>
      <c r="C304" s="3"/>
      <c r="D304" s="3"/>
      <c r="E304" s="116"/>
      <c r="F304" s="52"/>
      <c r="G304" s="116"/>
      <c r="H304" s="116"/>
      <c r="I304" s="116"/>
      <c r="J304" s="116"/>
      <c r="K304" s="116"/>
      <c r="L304" s="52"/>
      <c r="M304" s="44"/>
      <c r="N304" s="44"/>
      <c r="O304" s="44"/>
      <c r="P304" s="44"/>
    </row>
    <row r="305" spans="2:16" s="5" customFormat="1" x14ac:dyDescent="0.2">
      <c r="B305" s="3"/>
      <c r="C305" s="3"/>
      <c r="D305" s="3"/>
      <c r="E305" s="116"/>
      <c r="F305" s="52"/>
      <c r="G305" s="116"/>
      <c r="H305" s="116"/>
      <c r="I305" s="116"/>
      <c r="J305" s="116"/>
      <c r="K305" s="116"/>
      <c r="L305" s="52"/>
      <c r="M305" s="44"/>
      <c r="N305" s="44"/>
      <c r="O305" s="44"/>
      <c r="P305" s="44"/>
    </row>
    <row r="306" spans="2:16" s="5" customFormat="1" x14ac:dyDescent="0.2">
      <c r="B306" s="3"/>
      <c r="C306" s="3"/>
      <c r="D306" s="3"/>
      <c r="E306" s="116"/>
      <c r="F306" s="52"/>
      <c r="G306" s="116"/>
      <c r="H306" s="116"/>
      <c r="I306" s="116"/>
      <c r="J306" s="116"/>
      <c r="K306" s="116"/>
      <c r="L306" s="52"/>
      <c r="M306" s="44"/>
      <c r="N306" s="44"/>
      <c r="O306" s="44"/>
      <c r="P306" s="44"/>
    </row>
    <row r="307" spans="2:16" s="5" customFormat="1" x14ac:dyDescent="0.2">
      <c r="B307" s="3"/>
      <c r="C307" s="3"/>
      <c r="D307" s="3"/>
      <c r="E307" s="116"/>
      <c r="F307" s="52"/>
      <c r="G307" s="116"/>
      <c r="H307" s="116"/>
      <c r="I307" s="116"/>
      <c r="J307" s="116"/>
      <c r="K307" s="116"/>
      <c r="L307" s="52"/>
      <c r="M307" s="44"/>
      <c r="N307" s="44"/>
      <c r="O307" s="44"/>
      <c r="P307" s="44"/>
    </row>
    <row r="308" spans="2:16" s="5" customFormat="1" x14ac:dyDescent="0.2">
      <c r="B308" s="3"/>
      <c r="C308" s="3"/>
      <c r="D308" s="3"/>
      <c r="E308" s="116"/>
      <c r="F308" s="52"/>
      <c r="G308" s="116"/>
      <c r="H308" s="116"/>
      <c r="I308" s="116"/>
      <c r="J308" s="116"/>
      <c r="K308" s="116"/>
      <c r="L308" s="52"/>
      <c r="M308" s="44"/>
      <c r="N308" s="44"/>
      <c r="O308" s="44"/>
      <c r="P308" s="44"/>
    </row>
    <row r="309" spans="2:16" s="5" customFormat="1" x14ac:dyDescent="0.2">
      <c r="B309" s="3"/>
      <c r="C309" s="3"/>
      <c r="D309" s="3"/>
      <c r="E309" s="116"/>
      <c r="F309" s="52"/>
      <c r="G309" s="116"/>
      <c r="H309" s="116"/>
      <c r="I309" s="116"/>
      <c r="J309" s="116"/>
      <c r="K309" s="116"/>
      <c r="L309" s="52"/>
      <c r="M309" s="44"/>
      <c r="N309" s="44"/>
      <c r="O309" s="44"/>
      <c r="P309" s="44"/>
    </row>
    <row r="310" spans="2:16" s="5" customFormat="1" x14ac:dyDescent="0.2">
      <c r="B310" s="3"/>
      <c r="C310" s="3"/>
      <c r="D310" s="3"/>
      <c r="E310" s="116"/>
      <c r="F310" s="52"/>
      <c r="G310" s="116"/>
      <c r="H310" s="116"/>
      <c r="I310" s="116"/>
      <c r="J310" s="116"/>
      <c r="K310" s="116"/>
      <c r="L310" s="52"/>
      <c r="M310" s="44"/>
      <c r="N310" s="44"/>
      <c r="O310" s="44"/>
      <c r="P310" s="44"/>
    </row>
    <row r="311" spans="2:16" s="5" customFormat="1" x14ac:dyDescent="0.2">
      <c r="B311" s="3"/>
      <c r="C311" s="3"/>
      <c r="D311" s="3"/>
      <c r="E311" s="116"/>
      <c r="F311" s="52"/>
      <c r="G311" s="116"/>
      <c r="H311" s="116"/>
      <c r="I311" s="116"/>
      <c r="J311" s="116"/>
      <c r="K311" s="116"/>
      <c r="L311" s="52"/>
      <c r="M311" s="44"/>
      <c r="N311" s="44"/>
      <c r="O311" s="44"/>
      <c r="P311" s="44"/>
    </row>
    <row r="312" spans="2:16" s="5" customFormat="1" x14ac:dyDescent="0.2">
      <c r="B312" s="3"/>
      <c r="C312" s="3"/>
      <c r="D312" s="3"/>
      <c r="E312" s="116"/>
      <c r="F312" s="52"/>
      <c r="G312" s="116"/>
      <c r="H312" s="116"/>
      <c r="I312" s="116"/>
      <c r="J312" s="116"/>
      <c r="K312" s="116"/>
      <c r="L312" s="52"/>
      <c r="M312" s="44"/>
      <c r="N312" s="44"/>
      <c r="O312" s="44"/>
      <c r="P312" s="44"/>
    </row>
    <row r="313" spans="2:16" s="5" customFormat="1" x14ac:dyDescent="0.2">
      <c r="B313" s="3"/>
      <c r="C313" s="3"/>
      <c r="D313" s="3"/>
      <c r="E313" s="116"/>
      <c r="F313" s="52"/>
      <c r="G313" s="116"/>
      <c r="H313" s="116"/>
      <c r="I313" s="116"/>
      <c r="J313" s="116"/>
      <c r="K313" s="116"/>
      <c r="L313" s="52"/>
      <c r="M313" s="44"/>
      <c r="N313" s="44"/>
      <c r="O313" s="44"/>
      <c r="P313" s="44"/>
    </row>
    <row r="314" spans="2:16" s="5" customFormat="1" x14ac:dyDescent="0.2">
      <c r="B314" s="3"/>
      <c r="C314" s="3"/>
      <c r="D314" s="3"/>
      <c r="E314" s="116"/>
      <c r="F314" s="52"/>
      <c r="G314" s="116"/>
      <c r="H314" s="116"/>
      <c r="I314" s="116"/>
      <c r="J314" s="116"/>
      <c r="K314" s="116"/>
      <c r="L314" s="52"/>
      <c r="M314" s="44"/>
      <c r="N314" s="44"/>
      <c r="O314" s="44"/>
      <c r="P314" s="44"/>
    </row>
    <row r="315" spans="2:16" s="5" customFormat="1" x14ac:dyDescent="0.2">
      <c r="B315" s="3"/>
      <c r="C315" s="3"/>
      <c r="D315" s="3"/>
      <c r="E315" s="116"/>
      <c r="F315" s="52"/>
      <c r="G315" s="116"/>
      <c r="H315" s="116"/>
      <c r="I315" s="116"/>
      <c r="J315" s="116"/>
      <c r="K315" s="116"/>
      <c r="L315" s="52"/>
      <c r="M315" s="44"/>
      <c r="N315" s="44"/>
      <c r="O315" s="44"/>
      <c r="P315" s="44"/>
    </row>
    <row r="316" spans="2:16" s="5" customFormat="1" x14ac:dyDescent="0.2">
      <c r="B316" s="3"/>
      <c r="C316" s="3"/>
      <c r="D316" s="3"/>
      <c r="E316" s="116"/>
      <c r="F316" s="52"/>
      <c r="G316" s="116"/>
      <c r="H316" s="116"/>
      <c r="I316" s="116"/>
      <c r="J316" s="116"/>
      <c r="K316" s="116"/>
      <c r="L316" s="52"/>
      <c r="M316" s="44"/>
      <c r="N316" s="44"/>
      <c r="O316" s="44"/>
      <c r="P316" s="44"/>
    </row>
    <row r="317" spans="2:16" s="5" customFormat="1" x14ac:dyDescent="0.2">
      <c r="B317" s="3"/>
      <c r="C317" s="3"/>
      <c r="D317" s="3"/>
      <c r="E317" s="116"/>
      <c r="F317" s="52"/>
      <c r="G317" s="116"/>
      <c r="H317" s="116"/>
      <c r="I317" s="116"/>
      <c r="J317" s="116"/>
      <c r="K317" s="116"/>
      <c r="L317" s="52"/>
      <c r="M317" s="44"/>
      <c r="N317" s="44"/>
      <c r="O317" s="44"/>
      <c r="P317" s="44"/>
    </row>
    <row r="318" spans="2:16" s="5" customFormat="1" x14ac:dyDescent="0.2">
      <c r="B318" s="3"/>
      <c r="C318" s="3"/>
      <c r="D318" s="3"/>
      <c r="E318" s="116"/>
      <c r="F318" s="52"/>
      <c r="G318" s="116"/>
      <c r="H318" s="116"/>
      <c r="I318" s="116"/>
      <c r="J318" s="116"/>
      <c r="K318" s="116"/>
      <c r="L318" s="52"/>
      <c r="M318" s="44"/>
      <c r="N318" s="44"/>
      <c r="O318" s="44"/>
      <c r="P318" s="44"/>
    </row>
    <row r="319" spans="2:16" s="5" customFormat="1" x14ac:dyDescent="0.2">
      <c r="B319" s="3"/>
      <c r="C319" s="3"/>
      <c r="D319" s="3"/>
      <c r="E319" s="116"/>
      <c r="F319" s="52"/>
      <c r="G319" s="116"/>
      <c r="H319" s="116"/>
      <c r="I319" s="116"/>
      <c r="J319" s="116"/>
      <c r="K319" s="116"/>
      <c r="L319" s="52"/>
      <c r="M319" s="44"/>
      <c r="N319" s="44"/>
      <c r="O319" s="44"/>
      <c r="P319" s="44"/>
    </row>
    <row r="320" spans="2:16" s="5" customFormat="1" x14ac:dyDescent="0.2">
      <c r="B320" s="3"/>
      <c r="C320" s="3"/>
      <c r="D320" s="3"/>
      <c r="E320" s="116"/>
      <c r="F320" s="52"/>
      <c r="G320" s="116"/>
      <c r="H320" s="116"/>
      <c r="I320" s="116"/>
      <c r="J320" s="116"/>
      <c r="K320" s="116"/>
      <c r="L320" s="52"/>
      <c r="M320" s="44"/>
      <c r="N320" s="44"/>
      <c r="O320" s="44"/>
      <c r="P320" s="44"/>
    </row>
    <row r="321" spans="2:16" s="5" customFormat="1" x14ac:dyDescent="0.2">
      <c r="B321" s="3"/>
      <c r="C321" s="3"/>
      <c r="D321" s="3"/>
      <c r="E321" s="116"/>
      <c r="F321" s="52"/>
      <c r="G321" s="116"/>
      <c r="H321" s="116"/>
      <c r="I321" s="116"/>
      <c r="J321" s="116"/>
      <c r="K321" s="116"/>
      <c r="L321" s="52"/>
      <c r="M321" s="44"/>
      <c r="N321" s="44"/>
      <c r="O321" s="44"/>
      <c r="P321" s="44"/>
    </row>
    <row r="322" spans="2:16" s="5" customFormat="1" x14ac:dyDescent="0.2">
      <c r="B322" s="3"/>
      <c r="C322" s="3"/>
      <c r="D322" s="3"/>
      <c r="E322" s="116"/>
      <c r="F322" s="52"/>
      <c r="G322" s="116"/>
      <c r="H322" s="116"/>
      <c r="I322" s="116"/>
      <c r="J322" s="116"/>
      <c r="K322" s="116"/>
      <c r="L322" s="52"/>
      <c r="M322" s="44"/>
      <c r="N322" s="44"/>
      <c r="O322" s="44"/>
      <c r="P322" s="44"/>
    </row>
    <row r="323" spans="2:16" s="5" customFormat="1" x14ac:dyDescent="0.2">
      <c r="B323" s="3"/>
      <c r="C323" s="3"/>
      <c r="D323" s="3"/>
      <c r="E323" s="116"/>
      <c r="F323" s="52"/>
      <c r="G323" s="116"/>
      <c r="H323" s="116"/>
      <c r="I323" s="116"/>
      <c r="J323" s="116"/>
      <c r="K323" s="116"/>
      <c r="L323" s="52"/>
      <c r="M323" s="44"/>
      <c r="N323" s="44"/>
      <c r="O323" s="44"/>
      <c r="P323" s="44"/>
    </row>
    <row r="324" spans="2:16" s="5" customFormat="1" x14ac:dyDescent="0.2">
      <c r="B324" s="3"/>
      <c r="C324" s="3"/>
      <c r="D324" s="3"/>
      <c r="E324" s="116"/>
      <c r="F324" s="52"/>
      <c r="G324" s="116"/>
      <c r="H324" s="116"/>
      <c r="I324" s="116"/>
      <c r="J324" s="116"/>
      <c r="K324" s="116"/>
      <c r="L324" s="52"/>
      <c r="M324" s="44"/>
      <c r="N324" s="44"/>
      <c r="O324" s="44"/>
      <c r="P324" s="44"/>
    </row>
    <row r="325" spans="2:16" s="5" customFormat="1" x14ac:dyDescent="0.2">
      <c r="B325" s="3"/>
      <c r="C325" s="3"/>
      <c r="D325" s="3"/>
      <c r="E325" s="116"/>
      <c r="F325" s="52"/>
      <c r="G325" s="116"/>
      <c r="H325" s="116"/>
      <c r="I325" s="116"/>
      <c r="J325" s="116"/>
      <c r="K325" s="116"/>
      <c r="L325" s="52"/>
      <c r="M325" s="44"/>
      <c r="N325" s="44"/>
      <c r="O325" s="44"/>
      <c r="P325" s="44"/>
    </row>
    <row r="326" spans="2:16" s="5" customFormat="1" x14ac:dyDescent="0.2">
      <c r="B326" s="3"/>
      <c r="C326" s="3"/>
      <c r="D326" s="3"/>
      <c r="E326" s="116"/>
      <c r="F326" s="52"/>
      <c r="G326" s="116"/>
      <c r="H326" s="116"/>
      <c r="I326" s="116"/>
      <c r="J326" s="116"/>
      <c r="K326" s="116"/>
      <c r="L326" s="52"/>
      <c r="M326" s="44"/>
      <c r="N326" s="44"/>
      <c r="O326" s="44"/>
      <c r="P326" s="44"/>
    </row>
    <row r="327" spans="2:16" s="5" customFormat="1" x14ac:dyDescent="0.2">
      <c r="B327" s="3"/>
      <c r="C327" s="3"/>
      <c r="D327" s="3"/>
      <c r="E327" s="116"/>
      <c r="F327" s="52"/>
      <c r="G327" s="116"/>
      <c r="H327" s="116"/>
      <c r="I327" s="116"/>
      <c r="J327" s="116"/>
      <c r="K327" s="116"/>
      <c r="L327" s="52"/>
      <c r="M327" s="44"/>
      <c r="N327" s="44"/>
      <c r="O327" s="44"/>
      <c r="P327" s="44"/>
    </row>
    <row r="328" spans="2:16" s="5" customFormat="1" x14ac:dyDescent="0.2">
      <c r="B328" s="3"/>
      <c r="C328" s="3"/>
      <c r="D328" s="3"/>
      <c r="E328" s="116"/>
      <c r="F328" s="52"/>
      <c r="G328" s="116"/>
      <c r="H328" s="116"/>
      <c r="I328" s="116"/>
      <c r="J328" s="116"/>
      <c r="K328" s="116"/>
      <c r="L328" s="52"/>
      <c r="M328" s="44"/>
      <c r="N328" s="44"/>
      <c r="O328" s="44"/>
      <c r="P328" s="44"/>
    </row>
    <row r="329" spans="2:16" s="5" customFormat="1" x14ac:dyDescent="0.2">
      <c r="B329" s="3"/>
      <c r="C329" s="3"/>
      <c r="D329" s="3"/>
      <c r="E329" s="116"/>
      <c r="F329" s="52"/>
      <c r="G329" s="116"/>
      <c r="H329" s="116"/>
      <c r="I329" s="116"/>
      <c r="J329" s="116"/>
      <c r="K329" s="116"/>
      <c r="L329" s="52"/>
      <c r="M329" s="44"/>
      <c r="N329" s="44"/>
      <c r="O329" s="44"/>
      <c r="P329" s="44"/>
    </row>
    <row r="330" spans="2:16" s="5" customFormat="1" x14ac:dyDescent="0.2">
      <c r="B330" s="3"/>
      <c r="C330" s="3"/>
      <c r="D330" s="3"/>
      <c r="E330" s="116"/>
      <c r="F330" s="52"/>
      <c r="G330" s="116"/>
      <c r="H330" s="116"/>
      <c r="I330" s="116"/>
      <c r="J330" s="116"/>
      <c r="K330" s="116"/>
      <c r="L330" s="52"/>
      <c r="M330" s="44"/>
      <c r="N330" s="44"/>
      <c r="O330" s="44"/>
      <c r="P330" s="44"/>
    </row>
    <row r="331" spans="2:16" s="5" customFormat="1" x14ac:dyDescent="0.2">
      <c r="B331" s="3"/>
      <c r="C331" s="3"/>
      <c r="D331" s="3"/>
      <c r="E331" s="116"/>
      <c r="F331" s="52"/>
      <c r="G331" s="116"/>
      <c r="H331" s="116"/>
      <c r="I331" s="116"/>
      <c r="J331" s="116"/>
      <c r="K331" s="116"/>
      <c r="L331" s="52"/>
      <c r="M331" s="44"/>
      <c r="N331" s="44"/>
      <c r="O331" s="44"/>
      <c r="P331" s="44"/>
    </row>
    <row r="332" spans="2:16" s="5" customFormat="1" x14ac:dyDescent="0.2">
      <c r="B332" s="3"/>
      <c r="C332" s="3"/>
      <c r="D332" s="3"/>
      <c r="E332" s="116"/>
      <c r="F332" s="52"/>
      <c r="G332" s="116"/>
      <c r="H332" s="116"/>
      <c r="I332" s="116"/>
      <c r="J332" s="116"/>
      <c r="K332" s="116"/>
      <c r="L332" s="52"/>
      <c r="M332" s="44"/>
      <c r="N332" s="44"/>
      <c r="O332" s="44"/>
      <c r="P332" s="44"/>
    </row>
    <row r="333" spans="2:16" s="5" customFormat="1" x14ac:dyDescent="0.2">
      <c r="B333" s="3"/>
      <c r="C333" s="3"/>
      <c r="D333" s="3"/>
      <c r="E333" s="116"/>
      <c r="F333" s="52"/>
      <c r="G333" s="116"/>
      <c r="H333" s="116"/>
      <c r="I333" s="116"/>
      <c r="J333" s="116"/>
      <c r="K333" s="116"/>
      <c r="L333" s="52"/>
      <c r="M333" s="44"/>
      <c r="N333" s="44"/>
      <c r="O333" s="44"/>
      <c r="P333" s="44"/>
    </row>
    <row r="334" spans="2:16" s="5" customFormat="1" x14ac:dyDescent="0.2">
      <c r="B334" s="3"/>
      <c r="C334" s="3"/>
      <c r="D334" s="3"/>
      <c r="E334" s="116"/>
      <c r="F334" s="52"/>
      <c r="G334" s="116"/>
      <c r="H334" s="116"/>
      <c r="I334" s="116"/>
      <c r="J334" s="116"/>
      <c r="K334" s="116"/>
      <c r="L334" s="52"/>
      <c r="M334" s="44"/>
      <c r="N334" s="44"/>
      <c r="O334" s="44"/>
      <c r="P334" s="44"/>
    </row>
    <row r="335" spans="2:16" s="5" customFormat="1" x14ac:dyDescent="0.2">
      <c r="B335" s="3"/>
      <c r="C335" s="3"/>
      <c r="D335" s="3"/>
      <c r="E335" s="116"/>
      <c r="F335" s="52"/>
      <c r="G335" s="116"/>
      <c r="H335" s="116"/>
      <c r="I335" s="116"/>
      <c r="J335" s="116"/>
      <c r="K335" s="116"/>
      <c r="L335" s="52"/>
      <c r="M335" s="44"/>
      <c r="N335" s="44"/>
      <c r="O335" s="44"/>
      <c r="P335" s="44"/>
    </row>
    <row r="336" spans="2:16" s="5" customFormat="1" x14ac:dyDescent="0.2">
      <c r="B336" s="3"/>
      <c r="C336" s="3"/>
      <c r="D336" s="3"/>
      <c r="E336" s="116"/>
      <c r="F336" s="52"/>
      <c r="G336" s="116"/>
      <c r="H336" s="116"/>
      <c r="I336" s="116"/>
      <c r="J336" s="116"/>
      <c r="K336" s="116"/>
      <c r="L336" s="52"/>
      <c r="M336" s="44"/>
      <c r="N336" s="44"/>
      <c r="O336" s="44"/>
      <c r="P336" s="44"/>
    </row>
    <row r="337" spans="2:16" s="5" customFormat="1" x14ac:dyDescent="0.2">
      <c r="B337" s="3"/>
      <c r="C337" s="3"/>
      <c r="D337" s="3"/>
      <c r="E337" s="116"/>
      <c r="F337" s="52"/>
      <c r="G337" s="116"/>
      <c r="H337" s="116"/>
      <c r="I337" s="116"/>
      <c r="J337" s="116"/>
      <c r="K337" s="116"/>
      <c r="L337" s="52"/>
      <c r="M337" s="44"/>
      <c r="N337" s="44"/>
      <c r="O337" s="44"/>
      <c r="P337" s="44"/>
    </row>
    <row r="338" spans="2:16" s="5" customFormat="1" x14ac:dyDescent="0.2">
      <c r="B338" s="3"/>
      <c r="C338" s="3"/>
      <c r="D338" s="3"/>
      <c r="E338" s="116"/>
      <c r="F338" s="52"/>
      <c r="G338" s="116"/>
      <c r="H338" s="116"/>
      <c r="I338" s="116"/>
      <c r="J338" s="116"/>
      <c r="K338" s="116"/>
      <c r="L338" s="52"/>
      <c r="M338" s="44"/>
      <c r="N338" s="44"/>
      <c r="O338" s="44"/>
      <c r="P338" s="44"/>
    </row>
    <row r="339" spans="2:16" s="5" customFormat="1" x14ac:dyDescent="0.2">
      <c r="B339" s="3"/>
      <c r="C339" s="3"/>
      <c r="D339" s="3"/>
      <c r="E339" s="116"/>
      <c r="F339" s="52"/>
      <c r="G339" s="116"/>
      <c r="H339" s="116"/>
      <c r="I339" s="116"/>
      <c r="J339" s="116"/>
      <c r="K339" s="116"/>
      <c r="L339" s="52"/>
      <c r="M339" s="44"/>
      <c r="N339" s="44"/>
      <c r="O339" s="44"/>
      <c r="P339" s="44"/>
    </row>
    <row r="340" spans="2:16" s="5" customFormat="1" x14ac:dyDescent="0.2">
      <c r="B340" s="3"/>
      <c r="C340" s="3"/>
      <c r="D340" s="3"/>
      <c r="E340" s="116"/>
      <c r="F340" s="52"/>
      <c r="G340" s="116"/>
      <c r="H340" s="116"/>
      <c r="I340" s="116"/>
      <c r="J340" s="116"/>
      <c r="K340" s="116"/>
      <c r="L340" s="52"/>
      <c r="M340" s="44"/>
      <c r="N340" s="44"/>
      <c r="O340" s="44"/>
      <c r="P340" s="44"/>
    </row>
    <row r="341" spans="2:16" s="5" customFormat="1" x14ac:dyDescent="0.2">
      <c r="B341" s="3"/>
      <c r="C341" s="3"/>
      <c r="D341" s="3"/>
      <c r="E341" s="116"/>
      <c r="F341" s="52"/>
      <c r="G341" s="116"/>
      <c r="H341" s="116"/>
      <c r="I341" s="116"/>
      <c r="J341" s="116"/>
      <c r="K341" s="116"/>
      <c r="L341" s="52"/>
      <c r="M341" s="44"/>
      <c r="N341" s="44"/>
      <c r="O341" s="44"/>
      <c r="P341" s="44"/>
    </row>
    <row r="342" spans="2:16" s="5" customFormat="1" x14ac:dyDescent="0.2">
      <c r="B342" s="3"/>
      <c r="C342" s="3"/>
      <c r="D342" s="3"/>
      <c r="E342" s="116"/>
      <c r="F342" s="52"/>
      <c r="G342" s="116"/>
      <c r="H342" s="116"/>
      <c r="I342" s="116"/>
      <c r="J342" s="116"/>
      <c r="K342" s="116"/>
      <c r="L342" s="52"/>
      <c r="M342" s="44"/>
      <c r="N342" s="44"/>
      <c r="O342" s="44"/>
      <c r="P342" s="44"/>
    </row>
    <row r="343" spans="2:16" s="5" customFormat="1" x14ac:dyDescent="0.2">
      <c r="B343" s="3"/>
      <c r="C343" s="3"/>
      <c r="D343" s="3"/>
      <c r="E343" s="116"/>
      <c r="F343" s="52"/>
      <c r="G343" s="116"/>
      <c r="H343" s="116"/>
      <c r="I343" s="116"/>
      <c r="J343" s="116"/>
      <c r="K343" s="116"/>
      <c r="L343" s="52"/>
      <c r="M343" s="44"/>
      <c r="N343" s="44"/>
      <c r="O343" s="44"/>
      <c r="P343" s="44"/>
    </row>
    <row r="344" spans="2:16" s="5" customFormat="1" x14ac:dyDescent="0.2">
      <c r="B344" s="3"/>
      <c r="C344" s="3"/>
      <c r="D344" s="3"/>
      <c r="E344" s="116"/>
      <c r="F344" s="52"/>
      <c r="G344" s="116"/>
      <c r="H344" s="116"/>
      <c r="I344" s="116"/>
      <c r="J344" s="116"/>
      <c r="K344" s="116"/>
      <c r="L344" s="52"/>
      <c r="M344" s="44"/>
      <c r="N344" s="44"/>
      <c r="O344" s="44"/>
      <c r="P344" s="44"/>
    </row>
    <row r="345" spans="2:16" s="5" customFormat="1" x14ac:dyDescent="0.2">
      <c r="B345" s="3"/>
      <c r="C345" s="3"/>
      <c r="D345" s="3"/>
      <c r="E345" s="116"/>
      <c r="F345" s="52"/>
      <c r="G345" s="116"/>
      <c r="H345" s="116"/>
      <c r="I345" s="116"/>
      <c r="J345" s="116"/>
      <c r="K345" s="116"/>
      <c r="L345" s="52"/>
      <c r="M345" s="44"/>
      <c r="N345" s="44"/>
      <c r="O345" s="44"/>
      <c r="P345" s="44"/>
    </row>
    <row r="346" spans="2:16" s="5" customFormat="1" x14ac:dyDescent="0.2">
      <c r="B346" s="3"/>
      <c r="C346" s="3"/>
      <c r="D346" s="3"/>
      <c r="E346" s="116"/>
      <c r="F346" s="52"/>
      <c r="G346" s="116"/>
      <c r="H346" s="116"/>
      <c r="I346" s="116"/>
      <c r="J346" s="116"/>
      <c r="K346" s="116"/>
      <c r="L346" s="52"/>
      <c r="M346" s="44"/>
      <c r="N346" s="44"/>
      <c r="O346" s="44"/>
      <c r="P346" s="44"/>
    </row>
    <row r="347" spans="2:16" s="5" customFormat="1" x14ac:dyDescent="0.2">
      <c r="B347" s="3"/>
      <c r="C347" s="3"/>
      <c r="D347" s="3"/>
      <c r="E347" s="116"/>
      <c r="F347" s="52"/>
      <c r="G347" s="116"/>
      <c r="H347" s="116"/>
      <c r="I347" s="116"/>
      <c r="J347" s="116"/>
      <c r="K347" s="116"/>
      <c r="L347" s="52"/>
      <c r="M347" s="44"/>
      <c r="N347" s="44"/>
      <c r="O347" s="44"/>
      <c r="P347" s="44"/>
    </row>
    <row r="348" spans="2:16" s="5" customFormat="1" x14ac:dyDescent="0.2">
      <c r="B348" s="3"/>
      <c r="C348" s="3"/>
      <c r="D348" s="3"/>
      <c r="E348" s="116"/>
      <c r="F348" s="52"/>
      <c r="G348" s="116"/>
      <c r="H348" s="116"/>
      <c r="I348" s="116"/>
      <c r="J348" s="116"/>
      <c r="K348" s="116"/>
      <c r="L348" s="52"/>
      <c r="M348" s="44"/>
      <c r="N348" s="44"/>
      <c r="O348" s="44"/>
      <c r="P348" s="44"/>
    </row>
    <row r="349" spans="2:16" s="5" customFormat="1" x14ac:dyDescent="0.2">
      <c r="B349" s="3"/>
      <c r="C349" s="3"/>
      <c r="D349" s="3"/>
      <c r="E349" s="116"/>
      <c r="F349" s="52"/>
      <c r="G349" s="116"/>
      <c r="H349" s="116"/>
      <c r="I349" s="116"/>
      <c r="J349" s="116"/>
      <c r="K349" s="116"/>
      <c r="L349" s="52"/>
      <c r="M349" s="44"/>
      <c r="N349" s="44"/>
      <c r="O349" s="44"/>
      <c r="P349" s="44"/>
    </row>
    <row r="350" spans="2:16" s="5" customFormat="1" x14ac:dyDescent="0.2">
      <c r="B350" s="3"/>
      <c r="C350" s="3"/>
      <c r="D350" s="3"/>
      <c r="E350" s="116"/>
      <c r="F350" s="52"/>
      <c r="G350" s="116"/>
      <c r="H350" s="116"/>
      <c r="I350" s="116"/>
      <c r="J350" s="116"/>
      <c r="K350" s="116"/>
      <c r="L350" s="52"/>
      <c r="M350" s="44"/>
      <c r="N350" s="44"/>
      <c r="O350" s="44"/>
      <c r="P350" s="44"/>
    </row>
    <row r="351" spans="2:16" s="5" customFormat="1" x14ac:dyDescent="0.2">
      <c r="B351" s="3"/>
      <c r="C351" s="3"/>
      <c r="D351" s="3"/>
      <c r="E351" s="116"/>
      <c r="F351" s="52"/>
      <c r="G351" s="116"/>
      <c r="H351" s="116"/>
      <c r="I351" s="116"/>
      <c r="J351" s="116"/>
      <c r="K351" s="116"/>
      <c r="L351" s="52"/>
      <c r="M351" s="44"/>
      <c r="N351" s="44"/>
      <c r="O351" s="44"/>
      <c r="P351" s="44"/>
    </row>
    <row r="352" spans="2:16" s="5" customFormat="1" x14ac:dyDescent="0.2">
      <c r="B352" s="3"/>
      <c r="C352" s="3"/>
      <c r="D352" s="3"/>
      <c r="E352" s="116"/>
      <c r="F352" s="52"/>
      <c r="G352" s="116"/>
      <c r="H352" s="116"/>
      <c r="I352" s="116"/>
      <c r="J352" s="116"/>
      <c r="K352" s="116"/>
      <c r="L352" s="52"/>
      <c r="M352" s="44"/>
      <c r="N352" s="44"/>
      <c r="O352" s="44"/>
      <c r="P352" s="44"/>
    </row>
    <row r="353" spans="2:16" s="5" customFormat="1" x14ac:dyDescent="0.2">
      <c r="B353" s="3"/>
      <c r="C353" s="3"/>
      <c r="D353" s="3"/>
      <c r="E353" s="116"/>
      <c r="F353" s="52"/>
      <c r="G353" s="116"/>
      <c r="H353" s="116"/>
      <c r="I353" s="116"/>
      <c r="J353" s="116"/>
      <c r="K353" s="116"/>
      <c r="L353" s="52"/>
      <c r="M353" s="44"/>
      <c r="N353" s="44"/>
      <c r="O353" s="44"/>
      <c r="P353" s="44"/>
    </row>
    <row r="354" spans="2:16" s="5" customFormat="1" x14ac:dyDescent="0.2">
      <c r="B354" s="3"/>
      <c r="C354" s="3"/>
      <c r="D354" s="3"/>
      <c r="E354" s="116"/>
      <c r="F354" s="52"/>
      <c r="G354" s="116"/>
      <c r="H354" s="116"/>
      <c r="I354" s="116"/>
      <c r="J354" s="116"/>
      <c r="K354" s="116"/>
      <c r="L354" s="52"/>
      <c r="M354" s="44"/>
      <c r="N354" s="44"/>
      <c r="O354" s="44"/>
      <c r="P354" s="44"/>
    </row>
    <row r="355" spans="2:16" s="5" customFormat="1" x14ac:dyDescent="0.2">
      <c r="B355" s="3"/>
      <c r="C355" s="3"/>
      <c r="D355" s="3"/>
      <c r="E355" s="116"/>
      <c r="F355" s="52"/>
      <c r="G355" s="116"/>
      <c r="H355" s="116"/>
      <c r="I355" s="116"/>
      <c r="J355" s="116"/>
      <c r="K355" s="116"/>
      <c r="L355" s="52"/>
      <c r="M355" s="44"/>
      <c r="N355" s="44"/>
      <c r="O355" s="44"/>
      <c r="P355" s="44"/>
    </row>
    <row r="356" spans="2:16" s="5" customFormat="1" x14ac:dyDescent="0.2">
      <c r="B356" s="3"/>
      <c r="C356" s="3"/>
      <c r="D356" s="3"/>
      <c r="E356" s="116"/>
      <c r="F356" s="52"/>
      <c r="G356" s="116"/>
      <c r="H356" s="116"/>
      <c r="I356" s="116"/>
      <c r="J356" s="116"/>
      <c r="K356" s="116"/>
      <c r="L356" s="52"/>
      <c r="M356" s="44"/>
      <c r="N356" s="44"/>
      <c r="O356" s="44"/>
      <c r="P356" s="44"/>
    </row>
    <row r="357" spans="2:16" s="5" customFormat="1" x14ac:dyDescent="0.2">
      <c r="B357" s="3"/>
      <c r="C357" s="3"/>
      <c r="D357" s="3"/>
      <c r="E357" s="116"/>
      <c r="F357" s="52"/>
      <c r="G357" s="116"/>
      <c r="H357" s="116"/>
      <c r="I357" s="116"/>
      <c r="J357" s="116"/>
      <c r="K357" s="116"/>
      <c r="L357" s="52"/>
      <c r="M357" s="44"/>
      <c r="N357" s="44"/>
      <c r="O357" s="44"/>
      <c r="P357" s="44"/>
    </row>
    <row r="358" spans="2:16" s="5" customFormat="1" x14ac:dyDescent="0.2">
      <c r="B358" s="3"/>
      <c r="C358" s="3"/>
      <c r="D358" s="3"/>
      <c r="E358" s="116"/>
      <c r="F358" s="52"/>
      <c r="G358" s="116"/>
      <c r="H358" s="116"/>
      <c r="I358" s="116"/>
      <c r="J358" s="116"/>
      <c r="K358" s="116"/>
      <c r="L358" s="52"/>
      <c r="M358" s="44"/>
      <c r="N358" s="44"/>
      <c r="O358" s="44"/>
      <c r="P358" s="44"/>
    </row>
    <row r="359" spans="2:16" s="5" customFormat="1" x14ac:dyDescent="0.2">
      <c r="B359" s="3"/>
      <c r="C359" s="3"/>
      <c r="D359" s="3"/>
      <c r="E359" s="116"/>
      <c r="F359" s="52"/>
      <c r="G359" s="116"/>
      <c r="H359" s="116"/>
      <c r="I359" s="116"/>
      <c r="J359" s="116"/>
      <c r="K359" s="116"/>
      <c r="L359" s="52"/>
      <c r="M359" s="44"/>
      <c r="N359" s="44"/>
      <c r="O359" s="44"/>
      <c r="P359" s="44"/>
    </row>
    <row r="360" spans="2:16" s="5" customFormat="1" x14ac:dyDescent="0.2">
      <c r="B360" s="3"/>
      <c r="C360" s="3"/>
      <c r="D360" s="3"/>
      <c r="E360" s="116"/>
      <c r="F360" s="52"/>
      <c r="G360" s="116"/>
      <c r="H360" s="116"/>
      <c r="I360" s="116"/>
      <c r="J360" s="116"/>
      <c r="K360" s="116"/>
      <c r="L360" s="52"/>
      <c r="M360" s="44"/>
      <c r="N360" s="44"/>
      <c r="O360" s="44"/>
      <c r="P360" s="44"/>
    </row>
    <row r="361" spans="2:16" s="5" customFormat="1" x14ac:dyDescent="0.2">
      <c r="B361" s="3"/>
      <c r="C361" s="3"/>
      <c r="D361" s="3"/>
      <c r="E361" s="116"/>
      <c r="F361" s="52"/>
      <c r="G361" s="116"/>
      <c r="H361" s="116"/>
      <c r="I361" s="116"/>
      <c r="J361" s="116"/>
      <c r="K361" s="116"/>
      <c r="L361" s="52"/>
      <c r="M361" s="44"/>
      <c r="N361" s="44"/>
      <c r="O361" s="44"/>
      <c r="P361" s="44"/>
    </row>
    <row r="362" spans="2:16" s="5" customFormat="1" x14ac:dyDescent="0.2">
      <c r="B362" s="3"/>
      <c r="C362" s="3"/>
      <c r="D362" s="3"/>
      <c r="E362" s="116"/>
      <c r="F362" s="52"/>
      <c r="G362" s="116"/>
      <c r="H362" s="116"/>
      <c r="I362" s="116"/>
      <c r="J362" s="116"/>
      <c r="K362" s="116"/>
      <c r="L362" s="52"/>
      <c r="M362" s="44"/>
      <c r="N362" s="44"/>
      <c r="O362" s="44"/>
      <c r="P362" s="44"/>
    </row>
    <row r="363" spans="2:16" s="5" customFormat="1" x14ac:dyDescent="0.2">
      <c r="B363" s="3"/>
      <c r="C363" s="3"/>
      <c r="D363" s="3"/>
      <c r="E363" s="116"/>
      <c r="F363" s="52"/>
      <c r="G363" s="116"/>
      <c r="H363" s="116"/>
      <c r="I363" s="116"/>
      <c r="J363" s="116"/>
      <c r="K363" s="116"/>
      <c r="L363" s="52"/>
      <c r="M363" s="44"/>
      <c r="N363" s="44"/>
      <c r="O363" s="44"/>
      <c r="P363" s="44"/>
    </row>
    <row r="364" spans="2:16" s="5" customFormat="1" x14ac:dyDescent="0.2">
      <c r="B364" s="3"/>
      <c r="C364" s="3"/>
      <c r="D364" s="3"/>
      <c r="E364" s="116"/>
      <c r="F364" s="52"/>
      <c r="G364" s="116"/>
      <c r="H364" s="116"/>
      <c r="I364" s="116"/>
      <c r="J364" s="116"/>
      <c r="K364" s="116"/>
      <c r="L364" s="52"/>
      <c r="M364" s="44"/>
      <c r="N364" s="44"/>
      <c r="O364" s="44"/>
      <c r="P364" s="44"/>
    </row>
    <row r="365" spans="2:16" s="5" customFormat="1" x14ac:dyDescent="0.2">
      <c r="B365" s="3"/>
      <c r="C365" s="3"/>
      <c r="D365" s="3"/>
      <c r="E365" s="116"/>
      <c r="F365" s="52"/>
      <c r="G365" s="116"/>
      <c r="H365" s="116"/>
      <c r="I365" s="116"/>
      <c r="J365" s="116"/>
      <c r="K365" s="116"/>
      <c r="L365" s="52"/>
      <c r="M365" s="44"/>
      <c r="N365" s="44"/>
      <c r="O365" s="44"/>
      <c r="P365" s="44"/>
    </row>
    <row r="366" spans="2:16" s="5" customFormat="1" x14ac:dyDescent="0.2">
      <c r="B366" s="3"/>
      <c r="C366" s="3"/>
      <c r="D366" s="3"/>
      <c r="E366" s="116"/>
      <c r="F366" s="52"/>
      <c r="G366" s="116"/>
      <c r="H366" s="116"/>
      <c r="I366" s="116"/>
      <c r="J366" s="116"/>
      <c r="K366" s="116"/>
      <c r="L366" s="52"/>
      <c r="M366" s="44"/>
      <c r="N366" s="44"/>
      <c r="O366" s="44"/>
      <c r="P366" s="44"/>
    </row>
    <row r="367" spans="2:16" s="5" customFormat="1" x14ac:dyDescent="0.2">
      <c r="B367" s="3"/>
      <c r="C367" s="3"/>
      <c r="D367" s="3"/>
      <c r="E367" s="116"/>
      <c r="F367" s="52"/>
      <c r="G367" s="116"/>
      <c r="H367" s="116"/>
      <c r="I367" s="116"/>
      <c r="J367" s="116"/>
      <c r="K367" s="116"/>
      <c r="L367" s="52"/>
      <c r="M367" s="44"/>
      <c r="N367" s="44"/>
      <c r="O367" s="44"/>
      <c r="P367" s="44"/>
    </row>
    <row r="368" spans="2:16" s="5" customFormat="1" x14ac:dyDescent="0.2">
      <c r="B368" s="3"/>
      <c r="C368" s="3"/>
      <c r="D368" s="3"/>
      <c r="E368" s="116"/>
      <c r="F368" s="52"/>
      <c r="G368" s="116"/>
      <c r="H368" s="116"/>
      <c r="I368" s="116"/>
      <c r="J368" s="116"/>
      <c r="K368" s="116"/>
      <c r="L368" s="52"/>
      <c r="M368" s="44"/>
      <c r="N368" s="44"/>
      <c r="O368" s="44"/>
      <c r="P368" s="44"/>
    </row>
    <row r="369" spans="2:16" s="5" customFormat="1" x14ac:dyDescent="0.2">
      <c r="B369" s="3"/>
      <c r="C369" s="3"/>
      <c r="D369" s="3"/>
      <c r="E369" s="116"/>
      <c r="F369" s="52"/>
      <c r="G369" s="116"/>
      <c r="H369" s="116"/>
      <c r="I369" s="116"/>
      <c r="J369" s="116"/>
      <c r="K369" s="116"/>
      <c r="L369" s="52"/>
      <c r="M369" s="44"/>
      <c r="N369" s="44"/>
      <c r="O369" s="44"/>
      <c r="P369" s="44"/>
    </row>
    <row r="370" spans="2:16" s="5" customFormat="1" x14ac:dyDescent="0.2">
      <c r="B370" s="3"/>
      <c r="C370" s="3"/>
      <c r="D370" s="3"/>
      <c r="E370" s="116"/>
      <c r="F370" s="52"/>
      <c r="G370" s="116"/>
      <c r="H370" s="116"/>
      <c r="I370" s="116"/>
      <c r="J370" s="116"/>
      <c r="K370" s="116"/>
      <c r="L370" s="52"/>
      <c r="M370" s="44"/>
      <c r="N370" s="44"/>
      <c r="O370" s="44"/>
      <c r="P370" s="44"/>
    </row>
    <row r="371" spans="2:16" s="5" customFormat="1" x14ac:dyDescent="0.2">
      <c r="B371" s="3"/>
      <c r="C371" s="3"/>
      <c r="D371" s="3"/>
      <c r="E371" s="116"/>
      <c r="F371" s="52"/>
      <c r="G371" s="116"/>
      <c r="H371" s="116"/>
      <c r="I371" s="116"/>
      <c r="J371" s="116"/>
      <c r="K371" s="116"/>
      <c r="L371" s="52"/>
      <c r="M371" s="44"/>
      <c r="N371" s="44"/>
      <c r="O371" s="44"/>
      <c r="P371" s="44"/>
    </row>
    <row r="372" spans="2:16" s="5" customFormat="1" x14ac:dyDescent="0.2">
      <c r="B372" s="3"/>
      <c r="C372" s="3"/>
      <c r="D372" s="3"/>
      <c r="E372" s="116"/>
      <c r="F372" s="52"/>
      <c r="G372" s="116"/>
      <c r="H372" s="116"/>
      <c r="I372" s="116"/>
      <c r="J372" s="116"/>
      <c r="K372" s="116"/>
      <c r="L372" s="52"/>
      <c r="M372" s="44"/>
      <c r="N372" s="44"/>
      <c r="O372" s="44"/>
      <c r="P372" s="44"/>
    </row>
    <row r="373" spans="2:16" s="5" customFormat="1" x14ac:dyDescent="0.2">
      <c r="B373" s="3"/>
      <c r="C373" s="3"/>
      <c r="D373" s="3"/>
      <c r="E373" s="116"/>
      <c r="F373" s="52"/>
      <c r="G373" s="116"/>
      <c r="H373" s="116"/>
      <c r="I373" s="116"/>
      <c r="J373" s="116"/>
      <c r="K373" s="116"/>
      <c r="L373" s="52"/>
      <c r="M373" s="44"/>
      <c r="N373" s="44"/>
      <c r="O373" s="44"/>
      <c r="P373" s="44"/>
    </row>
    <row r="374" spans="2:16" s="5" customFormat="1" x14ac:dyDescent="0.2">
      <c r="B374" s="3"/>
      <c r="C374" s="3"/>
      <c r="D374" s="3"/>
      <c r="E374" s="116"/>
      <c r="F374" s="52"/>
      <c r="G374" s="116"/>
      <c r="H374" s="116"/>
      <c r="I374" s="116"/>
      <c r="J374" s="116"/>
      <c r="K374" s="116"/>
      <c r="L374" s="52"/>
      <c r="M374" s="44"/>
      <c r="N374" s="44"/>
      <c r="O374" s="44"/>
      <c r="P374" s="44"/>
    </row>
    <row r="375" spans="2:16" s="5" customFormat="1" x14ac:dyDescent="0.2">
      <c r="B375" s="3"/>
      <c r="C375" s="3"/>
      <c r="D375" s="3"/>
      <c r="E375" s="116"/>
      <c r="F375" s="52"/>
      <c r="G375" s="116"/>
      <c r="H375" s="116"/>
      <c r="I375" s="116"/>
      <c r="J375" s="116"/>
      <c r="K375" s="116"/>
      <c r="L375" s="52"/>
      <c r="M375" s="44"/>
      <c r="N375" s="44"/>
      <c r="O375" s="44"/>
      <c r="P375" s="44"/>
    </row>
    <row r="376" spans="2:16" s="5" customFormat="1" x14ac:dyDescent="0.2">
      <c r="B376" s="3"/>
      <c r="C376" s="3"/>
      <c r="D376" s="3"/>
      <c r="E376" s="116"/>
      <c r="F376" s="52"/>
      <c r="G376" s="116"/>
      <c r="H376" s="116"/>
      <c r="I376" s="116"/>
      <c r="J376" s="116"/>
      <c r="K376" s="116"/>
      <c r="L376" s="52"/>
      <c r="M376" s="44"/>
      <c r="N376" s="44"/>
      <c r="O376" s="44"/>
      <c r="P376" s="44"/>
    </row>
    <row r="377" spans="2:16" s="5" customFormat="1" x14ac:dyDescent="0.2">
      <c r="B377" s="3"/>
      <c r="C377" s="3"/>
      <c r="D377" s="3"/>
      <c r="E377" s="116"/>
      <c r="F377" s="52"/>
      <c r="G377" s="116"/>
      <c r="H377" s="116"/>
      <c r="I377" s="116"/>
      <c r="J377" s="116"/>
      <c r="K377" s="116"/>
      <c r="L377" s="52"/>
      <c r="M377" s="44"/>
      <c r="N377" s="44"/>
      <c r="O377" s="44"/>
      <c r="P377" s="44"/>
    </row>
    <row r="378" spans="2:16" s="5" customFormat="1" x14ac:dyDescent="0.2">
      <c r="B378" s="3"/>
      <c r="C378" s="3"/>
      <c r="D378" s="3"/>
      <c r="E378" s="116"/>
      <c r="F378" s="52"/>
      <c r="G378" s="116"/>
      <c r="H378" s="116"/>
      <c r="I378" s="116"/>
      <c r="J378" s="116"/>
      <c r="K378" s="116"/>
      <c r="L378" s="52"/>
      <c r="M378" s="44"/>
      <c r="N378" s="44"/>
      <c r="O378" s="44"/>
      <c r="P378" s="44"/>
    </row>
    <row r="379" spans="2:16" s="5" customFormat="1" x14ac:dyDescent="0.2">
      <c r="B379" s="3"/>
      <c r="C379" s="3"/>
      <c r="D379" s="3"/>
      <c r="E379" s="116"/>
      <c r="F379" s="52"/>
      <c r="G379" s="116"/>
      <c r="H379" s="116"/>
      <c r="I379" s="116"/>
      <c r="J379" s="116"/>
      <c r="K379" s="116"/>
      <c r="L379" s="52"/>
      <c r="M379" s="44"/>
      <c r="N379" s="44"/>
      <c r="O379" s="44"/>
      <c r="P379" s="44"/>
    </row>
    <row r="380" spans="2:16" s="5" customFormat="1" x14ac:dyDescent="0.2">
      <c r="B380" s="3"/>
      <c r="C380" s="3"/>
      <c r="D380" s="3"/>
      <c r="E380" s="116"/>
      <c r="F380" s="52"/>
      <c r="G380" s="116"/>
      <c r="H380" s="116"/>
      <c r="I380" s="116"/>
      <c r="J380" s="116"/>
      <c r="K380" s="116"/>
      <c r="L380" s="52"/>
      <c r="M380" s="44"/>
      <c r="N380" s="44"/>
      <c r="O380" s="44"/>
      <c r="P380" s="44"/>
    </row>
    <row r="381" spans="2:16" s="5" customFormat="1" x14ac:dyDescent="0.2">
      <c r="B381" s="3"/>
      <c r="C381" s="3"/>
      <c r="D381" s="3"/>
      <c r="E381" s="116"/>
      <c r="F381" s="52"/>
      <c r="G381" s="116"/>
      <c r="H381" s="116"/>
      <c r="I381" s="116"/>
      <c r="J381" s="116"/>
      <c r="K381" s="116"/>
      <c r="L381" s="52"/>
      <c r="M381" s="44"/>
      <c r="N381" s="44"/>
      <c r="O381" s="44"/>
      <c r="P381" s="44"/>
    </row>
    <row r="382" spans="2:16" s="5" customFormat="1" x14ac:dyDescent="0.2">
      <c r="B382" s="3"/>
      <c r="C382" s="3"/>
      <c r="D382" s="3"/>
      <c r="E382" s="116"/>
      <c r="F382" s="52"/>
      <c r="G382" s="116"/>
      <c r="H382" s="116"/>
      <c r="I382" s="116"/>
      <c r="J382" s="116"/>
      <c r="K382" s="116"/>
      <c r="L382" s="52"/>
      <c r="M382" s="44"/>
      <c r="N382" s="44"/>
      <c r="O382" s="44"/>
      <c r="P382" s="44"/>
    </row>
    <row r="383" spans="2:16" s="5" customFormat="1" x14ac:dyDescent="0.2">
      <c r="B383" s="3"/>
      <c r="C383" s="3"/>
      <c r="D383" s="3"/>
      <c r="E383" s="116"/>
      <c r="F383" s="52"/>
      <c r="G383" s="116"/>
      <c r="H383" s="116"/>
      <c r="I383" s="116"/>
      <c r="J383" s="116"/>
      <c r="K383" s="116"/>
      <c r="L383" s="52"/>
      <c r="M383" s="44"/>
      <c r="N383" s="44"/>
      <c r="O383" s="44"/>
      <c r="P383" s="44"/>
    </row>
    <row r="384" spans="2:16" s="5" customFormat="1" x14ac:dyDescent="0.2">
      <c r="B384" s="3"/>
      <c r="C384" s="3"/>
      <c r="D384" s="3"/>
      <c r="E384" s="116"/>
      <c r="F384" s="52"/>
      <c r="G384" s="116"/>
      <c r="H384" s="116"/>
      <c r="I384" s="116"/>
      <c r="J384" s="116"/>
      <c r="K384" s="116"/>
      <c r="L384" s="52"/>
      <c r="M384" s="44"/>
      <c r="N384" s="44"/>
      <c r="O384" s="44"/>
      <c r="P384" s="44"/>
    </row>
    <row r="385" spans="2:16" s="5" customFormat="1" x14ac:dyDescent="0.2">
      <c r="B385" s="3"/>
      <c r="C385" s="3"/>
      <c r="D385" s="3"/>
      <c r="E385" s="116"/>
      <c r="F385" s="52"/>
      <c r="G385" s="116"/>
      <c r="H385" s="116"/>
      <c r="I385" s="116"/>
      <c r="J385" s="116"/>
      <c r="K385" s="116"/>
      <c r="L385" s="52"/>
      <c r="M385" s="44"/>
      <c r="N385" s="44"/>
      <c r="O385" s="44"/>
      <c r="P385" s="44"/>
    </row>
    <row r="386" spans="2:16" s="5" customFormat="1" x14ac:dyDescent="0.2">
      <c r="B386" s="3"/>
      <c r="C386" s="3"/>
      <c r="D386" s="3"/>
      <c r="E386" s="116"/>
      <c r="F386" s="52"/>
      <c r="G386" s="116"/>
      <c r="H386" s="116"/>
      <c r="I386" s="116"/>
      <c r="J386" s="116"/>
      <c r="K386" s="116"/>
      <c r="L386" s="52"/>
      <c r="M386" s="44"/>
      <c r="N386" s="44"/>
      <c r="O386" s="44"/>
      <c r="P386" s="44"/>
    </row>
    <row r="387" spans="2:16" s="5" customFormat="1" x14ac:dyDescent="0.2">
      <c r="B387" s="3"/>
      <c r="C387" s="3"/>
      <c r="D387" s="3"/>
      <c r="E387" s="116"/>
      <c r="F387" s="52"/>
      <c r="G387" s="116"/>
      <c r="H387" s="116"/>
      <c r="I387" s="116"/>
      <c r="J387" s="116"/>
      <c r="K387" s="116"/>
      <c r="L387" s="52"/>
      <c r="M387" s="44"/>
      <c r="N387" s="44"/>
      <c r="O387" s="44"/>
      <c r="P387" s="44"/>
    </row>
    <row r="388" spans="2:16" s="5" customFormat="1" x14ac:dyDescent="0.2">
      <c r="B388" s="3"/>
      <c r="C388" s="3"/>
      <c r="D388" s="3"/>
      <c r="E388" s="116"/>
      <c r="F388" s="52"/>
      <c r="G388" s="116"/>
      <c r="H388" s="116"/>
      <c r="I388" s="116"/>
      <c r="J388" s="116"/>
      <c r="K388" s="116"/>
      <c r="L388" s="52"/>
      <c r="M388" s="44"/>
      <c r="N388" s="44"/>
      <c r="O388" s="44"/>
      <c r="P388" s="44"/>
    </row>
    <row r="389" spans="2:16" s="5" customFormat="1" x14ac:dyDescent="0.2">
      <c r="B389" s="3"/>
      <c r="C389" s="3"/>
      <c r="D389" s="3"/>
      <c r="E389" s="116"/>
      <c r="F389" s="52"/>
      <c r="G389" s="116"/>
      <c r="H389" s="116"/>
      <c r="I389" s="116"/>
      <c r="J389" s="116"/>
      <c r="K389" s="116"/>
      <c r="L389" s="52"/>
      <c r="M389" s="44"/>
      <c r="N389" s="44"/>
      <c r="O389" s="44"/>
      <c r="P389" s="44"/>
    </row>
    <row r="390" spans="2:16" s="5" customFormat="1" x14ac:dyDescent="0.2">
      <c r="B390" s="3"/>
      <c r="C390" s="3"/>
      <c r="D390" s="3"/>
      <c r="E390" s="116"/>
      <c r="F390" s="52"/>
      <c r="G390" s="116"/>
      <c r="H390" s="116"/>
      <c r="I390" s="116"/>
      <c r="J390" s="116"/>
      <c r="K390" s="116"/>
      <c r="L390" s="52"/>
      <c r="M390" s="44"/>
      <c r="N390" s="44"/>
      <c r="O390" s="44"/>
      <c r="P390" s="44"/>
    </row>
    <row r="391" spans="2:16" s="5" customFormat="1" x14ac:dyDescent="0.2">
      <c r="B391" s="3"/>
      <c r="C391" s="3"/>
      <c r="D391" s="3"/>
      <c r="E391" s="116"/>
      <c r="F391" s="52"/>
      <c r="G391" s="116"/>
      <c r="H391" s="116"/>
      <c r="I391" s="116"/>
      <c r="J391" s="116"/>
      <c r="K391" s="116"/>
      <c r="L391" s="52"/>
      <c r="M391" s="44"/>
      <c r="N391" s="44"/>
      <c r="O391" s="44"/>
      <c r="P391" s="44"/>
    </row>
    <row r="392" spans="2:16" s="5" customFormat="1" x14ac:dyDescent="0.2">
      <c r="B392" s="3"/>
      <c r="C392" s="3"/>
      <c r="D392" s="3"/>
      <c r="E392" s="116"/>
      <c r="F392" s="52"/>
      <c r="G392" s="116"/>
      <c r="H392" s="116"/>
      <c r="I392" s="116"/>
      <c r="J392" s="116"/>
      <c r="K392" s="116"/>
      <c r="L392" s="52"/>
      <c r="M392" s="44"/>
      <c r="N392" s="44"/>
      <c r="O392" s="44"/>
      <c r="P392" s="44"/>
    </row>
    <row r="393" spans="2:16" s="5" customFormat="1" x14ac:dyDescent="0.2">
      <c r="B393" s="3"/>
      <c r="C393" s="3"/>
      <c r="D393" s="3"/>
      <c r="E393" s="116"/>
      <c r="F393" s="52"/>
      <c r="G393" s="116"/>
      <c r="H393" s="116"/>
      <c r="I393" s="116"/>
      <c r="J393" s="116"/>
      <c r="K393" s="116"/>
      <c r="L393" s="52"/>
      <c r="M393" s="44"/>
      <c r="N393" s="44"/>
      <c r="O393" s="44"/>
      <c r="P393" s="44"/>
    </row>
    <row r="394" spans="2:16" s="5" customFormat="1" x14ac:dyDescent="0.2">
      <c r="B394" s="3"/>
      <c r="C394" s="3"/>
      <c r="D394" s="3"/>
      <c r="E394" s="116"/>
      <c r="F394" s="52"/>
      <c r="G394" s="116"/>
      <c r="H394" s="116"/>
      <c r="I394" s="116"/>
      <c r="J394" s="116"/>
      <c r="K394" s="116"/>
      <c r="L394" s="52"/>
      <c r="M394" s="44"/>
      <c r="N394" s="44"/>
      <c r="O394" s="44"/>
      <c r="P394" s="44"/>
    </row>
    <row r="395" spans="2:16" s="5" customFormat="1" x14ac:dyDescent="0.2">
      <c r="B395" s="3"/>
      <c r="C395" s="3"/>
      <c r="D395" s="3"/>
      <c r="E395" s="116"/>
      <c r="F395" s="52"/>
      <c r="G395" s="116"/>
      <c r="H395" s="116"/>
      <c r="I395" s="116"/>
      <c r="J395" s="116"/>
      <c r="K395" s="116"/>
      <c r="L395" s="52"/>
      <c r="M395" s="44"/>
      <c r="N395" s="44"/>
      <c r="O395" s="44"/>
      <c r="P395" s="44"/>
    </row>
    <row r="396" spans="2:16" s="5" customFormat="1" x14ac:dyDescent="0.2">
      <c r="B396" s="3"/>
      <c r="C396" s="3"/>
      <c r="D396" s="3"/>
      <c r="E396" s="116"/>
      <c r="F396" s="52"/>
      <c r="G396" s="116"/>
      <c r="H396" s="116"/>
      <c r="I396" s="116"/>
      <c r="J396" s="116"/>
      <c r="K396" s="116"/>
      <c r="L396" s="52"/>
      <c r="M396" s="44"/>
      <c r="N396" s="44"/>
      <c r="O396" s="44"/>
      <c r="P396" s="44"/>
    </row>
    <row r="397" spans="2:16" s="5" customFormat="1" x14ac:dyDescent="0.2">
      <c r="B397" s="3"/>
      <c r="C397" s="3"/>
      <c r="D397" s="3"/>
      <c r="E397" s="116"/>
      <c r="F397" s="52"/>
      <c r="G397" s="116"/>
      <c r="H397" s="116"/>
      <c r="I397" s="116"/>
      <c r="J397" s="116"/>
      <c r="K397" s="116"/>
      <c r="L397" s="52"/>
      <c r="M397" s="44"/>
      <c r="N397" s="44"/>
      <c r="O397" s="44"/>
      <c r="P397" s="44"/>
    </row>
    <row r="398" spans="2:16" s="5" customFormat="1" x14ac:dyDescent="0.2">
      <c r="B398" s="3"/>
      <c r="C398" s="3"/>
      <c r="D398" s="3"/>
      <c r="E398" s="116"/>
      <c r="F398" s="52"/>
      <c r="G398" s="116"/>
      <c r="H398" s="116"/>
      <c r="I398" s="116"/>
      <c r="J398" s="116"/>
      <c r="K398" s="116"/>
      <c r="L398" s="52"/>
      <c r="M398" s="44"/>
      <c r="N398" s="44"/>
      <c r="O398" s="44"/>
      <c r="P398" s="44"/>
    </row>
    <row r="399" spans="2:16" s="5" customFormat="1" x14ac:dyDescent="0.2">
      <c r="B399" s="3"/>
      <c r="C399" s="3"/>
      <c r="D399" s="3"/>
      <c r="E399" s="116"/>
      <c r="F399" s="52"/>
      <c r="G399" s="116"/>
      <c r="H399" s="116"/>
      <c r="I399" s="116"/>
      <c r="J399" s="116"/>
      <c r="K399" s="116"/>
      <c r="L399" s="52"/>
      <c r="M399" s="44"/>
      <c r="N399" s="44"/>
      <c r="O399" s="44"/>
      <c r="P399" s="44"/>
    </row>
    <row r="400" spans="2:16" s="5" customFormat="1" x14ac:dyDescent="0.2">
      <c r="B400" s="3"/>
      <c r="C400" s="3"/>
      <c r="D400" s="3"/>
      <c r="E400" s="116"/>
      <c r="F400" s="52"/>
      <c r="G400" s="116"/>
      <c r="H400" s="116"/>
      <c r="I400" s="116"/>
      <c r="J400" s="116"/>
      <c r="K400" s="116"/>
      <c r="L400" s="52"/>
      <c r="M400" s="44"/>
      <c r="N400" s="44"/>
      <c r="O400" s="44"/>
      <c r="P400" s="44"/>
    </row>
    <row r="401" spans="2:16" s="5" customFormat="1" x14ac:dyDescent="0.2">
      <c r="B401" s="3"/>
      <c r="C401" s="3"/>
      <c r="D401" s="3"/>
      <c r="E401" s="116"/>
      <c r="F401" s="52"/>
      <c r="G401" s="116"/>
      <c r="H401" s="116"/>
      <c r="I401" s="116"/>
      <c r="J401" s="116"/>
      <c r="K401" s="116"/>
      <c r="L401" s="52"/>
      <c r="M401" s="44"/>
      <c r="N401" s="44"/>
      <c r="O401" s="44"/>
      <c r="P401" s="44"/>
    </row>
    <row r="402" spans="2:16" s="5" customFormat="1" x14ac:dyDescent="0.2">
      <c r="B402" s="3"/>
      <c r="C402" s="3"/>
      <c r="D402" s="3"/>
      <c r="E402" s="116"/>
      <c r="F402" s="52"/>
      <c r="G402" s="116"/>
      <c r="H402" s="116"/>
      <c r="I402" s="116"/>
      <c r="J402" s="116"/>
      <c r="K402" s="116"/>
      <c r="L402" s="52"/>
      <c r="M402" s="44"/>
      <c r="N402" s="44"/>
      <c r="O402" s="44"/>
      <c r="P402" s="44"/>
    </row>
    <row r="403" spans="2:16" s="5" customFormat="1" x14ac:dyDescent="0.2">
      <c r="B403" s="3"/>
      <c r="C403" s="3"/>
      <c r="D403" s="3"/>
      <c r="E403" s="116"/>
      <c r="F403" s="52"/>
      <c r="G403" s="116"/>
      <c r="H403" s="116"/>
      <c r="I403" s="116"/>
      <c r="J403" s="116"/>
      <c r="K403" s="116"/>
      <c r="L403" s="52"/>
      <c r="M403" s="44"/>
      <c r="N403" s="44"/>
      <c r="O403" s="44"/>
      <c r="P403" s="44"/>
    </row>
    <row r="404" spans="2:16" s="5" customFormat="1" x14ac:dyDescent="0.2">
      <c r="B404" s="3"/>
      <c r="C404" s="3"/>
      <c r="D404" s="3"/>
      <c r="E404" s="116"/>
      <c r="F404" s="52"/>
      <c r="G404" s="116"/>
      <c r="H404" s="116"/>
      <c r="I404" s="116"/>
      <c r="J404" s="116"/>
      <c r="K404" s="116"/>
      <c r="L404" s="52"/>
      <c r="M404" s="44"/>
      <c r="N404" s="44"/>
      <c r="O404" s="44"/>
      <c r="P404" s="44"/>
    </row>
    <row r="405" spans="2:16" s="5" customFormat="1" x14ac:dyDescent="0.2">
      <c r="B405" s="3"/>
      <c r="C405" s="3"/>
      <c r="D405" s="3"/>
      <c r="E405" s="116"/>
      <c r="F405" s="52"/>
      <c r="G405" s="116"/>
      <c r="H405" s="116"/>
      <c r="I405" s="116"/>
      <c r="J405" s="116"/>
      <c r="K405" s="116"/>
      <c r="L405" s="52"/>
      <c r="M405" s="44"/>
      <c r="N405" s="44"/>
      <c r="O405" s="44"/>
      <c r="P405" s="44"/>
    </row>
    <row r="406" spans="2:16" s="5" customFormat="1" x14ac:dyDescent="0.2">
      <c r="B406" s="3"/>
      <c r="C406" s="3"/>
      <c r="D406" s="3"/>
      <c r="E406" s="116"/>
      <c r="F406" s="52"/>
      <c r="G406" s="116"/>
      <c r="H406" s="116"/>
      <c r="I406" s="116"/>
      <c r="J406" s="116"/>
      <c r="K406" s="116"/>
      <c r="L406" s="52"/>
      <c r="M406" s="44"/>
      <c r="N406" s="44"/>
      <c r="O406" s="44"/>
      <c r="P406" s="44"/>
    </row>
    <row r="407" spans="2:16" s="5" customFormat="1" x14ac:dyDescent="0.2">
      <c r="B407" s="3"/>
      <c r="C407" s="3"/>
      <c r="D407" s="3"/>
      <c r="E407" s="116"/>
      <c r="F407" s="52"/>
      <c r="G407" s="116"/>
      <c r="H407" s="116"/>
      <c r="I407" s="116"/>
      <c r="J407" s="116"/>
      <c r="K407" s="116"/>
      <c r="L407" s="52"/>
      <c r="M407" s="44"/>
      <c r="N407" s="44"/>
      <c r="O407" s="44"/>
      <c r="P407" s="44"/>
    </row>
    <row r="408" spans="2:16" s="5" customFormat="1" x14ac:dyDescent="0.2">
      <c r="B408" s="3"/>
      <c r="C408" s="3"/>
      <c r="D408" s="3"/>
      <c r="E408" s="116"/>
      <c r="F408" s="52"/>
      <c r="G408" s="116"/>
      <c r="H408" s="116"/>
      <c r="I408" s="116"/>
      <c r="J408" s="116"/>
      <c r="K408" s="116"/>
      <c r="L408" s="52"/>
      <c r="M408" s="44"/>
      <c r="N408" s="44"/>
      <c r="O408" s="44"/>
      <c r="P408" s="44"/>
    </row>
    <row r="409" spans="2:16" s="5" customFormat="1" x14ac:dyDescent="0.2">
      <c r="B409" s="3"/>
      <c r="C409" s="3"/>
      <c r="D409" s="3"/>
      <c r="E409" s="116"/>
      <c r="F409" s="52"/>
      <c r="G409" s="116"/>
      <c r="H409" s="116"/>
      <c r="I409" s="116"/>
      <c r="J409" s="116"/>
      <c r="K409" s="116"/>
      <c r="L409" s="52"/>
      <c r="M409" s="44"/>
      <c r="N409" s="44"/>
      <c r="O409" s="44"/>
      <c r="P409" s="44"/>
    </row>
    <row r="410" spans="2:16" s="5" customFormat="1" x14ac:dyDescent="0.2">
      <c r="B410" s="3"/>
      <c r="C410" s="3"/>
      <c r="D410" s="3"/>
      <c r="E410" s="116"/>
      <c r="F410" s="52"/>
      <c r="G410" s="116"/>
      <c r="H410" s="116"/>
      <c r="I410" s="116"/>
      <c r="J410" s="116"/>
      <c r="K410" s="116"/>
      <c r="L410" s="52"/>
      <c r="M410" s="44"/>
      <c r="N410" s="44"/>
      <c r="O410" s="44"/>
      <c r="P410" s="44"/>
    </row>
    <row r="411" spans="2:16" s="5" customFormat="1" x14ac:dyDescent="0.2">
      <c r="B411" s="3"/>
      <c r="C411" s="3"/>
      <c r="D411" s="3"/>
      <c r="E411" s="116"/>
      <c r="F411" s="52"/>
      <c r="G411" s="116"/>
      <c r="H411" s="116"/>
      <c r="I411" s="116"/>
      <c r="J411" s="116"/>
      <c r="K411" s="116"/>
      <c r="L411" s="52"/>
      <c r="M411" s="44"/>
      <c r="N411" s="44"/>
      <c r="O411" s="44"/>
      <c r="P411" s="44"/>
    </row>
    <row r="412" spans="2:16" s="5" customFormat="1" x14ac:dyDescent="0.2">
      <c r="B412" s="3"/>
      <c r="C412" s="3"/>
      <c r="D412" s="3"/>
      <c r="E412" s="116"/>
      <c r="F412" s="52"/>
      <c r="G412" s="116"/>
      <c r="H412" s="116"/>
      <c r="I412" s="116"/>
      <c r="J412" s="116"/>
      <c r="K412" s="116"/>
      <c r="L412" s="52"/>
      <c r="M412" s="44"/>
      <c r="N412" s="44"/>
      <c r="O412" s="44"/>
      <c r="P412" s="44"/>
    </row>
    <row r="413" spans="2:16" s="5" customFormat="1" x14ac:dyDescent="0.2">
      <c r="B413" s="3"/>
      <c r="C413" s="3"/>
      <c r="D413" s="3"/>
      <c r="E413" s="116"/>
      <c r="F413" s="52"/>
      <c r="G413" s="116"/>
      <c r="H413" s="116"/>
      <c r="I413" s="116"/>
      <c r="J413" s="116"/>
      <c r="K413" s="116"/>
      <c r="L413" s="52"/>
      <c r="M413" s="44"/>
      <c r="N413" s="44"/>
      <c r="O413" s="44"/>
      <c r="P413" s="44"/>
    </row>
    <row r="414" spans="2:16" s="5" customFormat="1" x14ac:dyDescent="0.2">
      <c r="B414" s="3"/>
      <c r="C414" s="3"/>
      <c r="D414" s="3"/>
      <c r="E414" s="116"/>
      <c r="F414" s="52"/>
      <c r="G414" s="116"/>
      <c r="H414" s="116"/>
      <c r="I414" s="116"/>
      <c r="J414" s="116"/>
      <c r="K414" s="116"/>
      <c r="L414" s="52"/>
      <c r="M414" s="44"/>
      <c r="N414" s="44"/>
      <c r="O414" s="44"/>
      <c r="P414" s="44"/>
    </row>
    <row r="415" spans="2:16" s="5" customFormat="1" x14ac:dyDescent="0.2">
      <c r="B415" s="3"/>
      <c r="C415" s="3"/>
      <c r="D415" s="3"/>
      <c r="E415" s="116"/>
      <c r="F415" s="52"/>
      <c r="G415" s="116"/>
      <c r="H415" s="116"/>
      <c r="I415" s="116"/>
      <c r="J415" s="116"/>
      <c r="K415" s="116"/>
      <c r="L415" s="52"/>
      <c r="M415" s="44"/>
      <c r="N415" s="44"/>
      <c r="O415" s="44"/>
      <c r="P415" s="44"/>
    </row>
    <row r="416" spans="2:16" s="5" customFormat="1" x14ac:dyDescent="0.2">
      <c r="B416" s="3"/>
      <c r="C416" s="3"/>
      <c r="D416" s="3"/>
      <c r="E416" s="116"/>
      <c r="F416" s="52"/>
      <c r="G416" s="116"/>
      <c r="H416" s="116"/>
      <c r="I416" s="116"/>
      <c r="J416" s="116"/>
      <c r="K416" s="116"/>
      <c r="L416" s="52"/>
      <c r="M416" s="44"/>
      <c r="N416" s="44"/>
      <c r="O416" s="44"/>
      <c r="P416" s="44"/>
    </row>
    <row r="417" spans="2:16" s="5" customFormat="1" x14ac:dyDescent="0.2">
      <c r="B417" s="3"/>
      <c r="C417" s="3"/>
      <c r="D417" s="3"/>
      <c r="E417" s="116"/>
      <c r="F417" s="52"/>
      <c r="G417" s="116"/>
      <c r="H417" s="116"/>
      <c r="I417" s="116"/>
      <c r="J417" s="116"/>
      <c r="K417" s="116"/>
      <c r="L417" s="52"/>
      <c r="M417" s="44"/>
      <c r="N417" s="44"/>
      <c r="O417" s="44"/>
      <c r="P417" s="44"/>
    </row>
    <row r="418" spans="2:16" s="5" customFormat="1" x14ac:dyDescent="0.2">
      <c r="B418" s="3"/>
      <c r="C418" s="3"/>
      <c r="D418" s="3"/>
      <c r="E418" s="116"/>
      <c r="F418" s="52"/>
      <c r="G418" s="116"/>
      <c r="H418" s="116"/>
      <c r="I418" s="116"/>
      <c r="J418" s="116"/>
      <c r="K418" s="116"/>
      <c r="L418" s="52"/>
      <c r="M418" s="44"/>
      <c r="N418" s="44"/>
      <c r="O418" s="44"/>
      <c r="P418" s="44"/>
    </row>
    <row r="419" spans="2:16" s="5" customFormat="1" x14ac:dyDescent="0.2">
      <c r="B419" s="3"/>
      <c r="C419" s="3"/>
      <c r="D419" s="3"/>
      <c r="E419" s="116"/>
      <c r="F419" s="52"/>
      <c r="G419" s="116"/>
      <c r="H419" s="116"/>
      <c r="I419" s="116"/>
      <c r="J419" s="116"/>
      <c r="K419" s="116"/>
      <c r="L419" s="52"/>
      <c r="M419" s="44"/>
      <c r="N419" s="44"/>
      <c r="O419" s="44"/>
      <c r="P419" s="44"/>
    </row>
    <row r="420" spans="2:16" s="5" customFormat="1" x14ac:dyDescent="0.2">
      <c r="B420" s="3"/>
      <c r="C420" s="3"/>
      <c r="D420" s="3"/>
      <c r="E420" s="116"/>
      <c r="F420" s="52"/>
      <c r="G420" s="116"/>
      <c r="H420" s="116"/>
      <c r="I420" s="116"/>
      <c r="J420" s="116"/>
      <c r="K420" s="116"/>
      <c r="L420" s="52"/>
      <c r="M420" s="44"/>
      <c r="N420" s="44"/>
      <c r="O420" s="44"/>
      <c r="P420" s="44"/>
    </row>
    <row r="421" spans="2:16" s="5" customFormat="1" x14ac:dyDescent="0.2">
      <c r="B421" s="3"/>
      <c r="C421" s="3"/>
      <c r="D421" s="3"/>
      <c r="E421" s="116"/>
      <c r="F421" s="52"/>
      <c r="G421" s="116"/>
      <c r="H421" s="116"/>
      <c r="I421" s="116"/>
      <c r="J421" s="116"/>
      <c r="K421" s="116"/>
      <c r="L421" s="52"/>
      <c r="M421" s="44"/>
      <c r="N421" s="44"/>
      <c r="O421" s="44"/>
      <c r="P421" s="44"/>
    </row>
    <row r="422" spans="2:16" s="5" customFormat="1" x14ac:dyDescent="0.2">
      <c r="B422" s="3"/>
      <c r="C422" s="3"/>
      <c r="D422" s="3"/>
      <c r="E422" s="116"/>
      <c r="F422" s="52"/>
      <c r="G422" s="116"/>
      <c r="H422" s="116"/>
      <c r="I422" s="116"/>
      <c r="J422" s="116"/>
      <c r="K422" s="116"/>
      <c r="L422" s="52"/>
      <c r="M422" s="44"/>
      <c r="N422" s="44"/>
      <c r="O422" s="44"/>
      <c r="P422" s="44"/>
    </row>
    <row r="423" spans="2:16" s="5" customFormat="1" x14ac:dyDescent="0.2">
      <c r="B423" s="3"/>
      <c r="C423" s="3"/>
      <c r="D423" s="3"/>
      <c r="E423" s="116"/>
      <c r="F423" s="52"/>
      <c r="G423" s="116"/>
      <c r="H423" s="116"/>
      <c r="I423" s="116"/>
      <c r="J423" s="116"/>
      <c r="K423" s="116"/>
      <c r="L423" s="52"/>
      <c r="M423" s="44"/>
      <c r="N423" s="44"/>
      <c r="O423" s="44"/>
      <c r="P423" s="44"/>
    </row>
    <row r="424" spans="2:16" s="5" customFormat="1" x14ac:dyDescent="0.2">
      <c r="B424" s="3"/>
      <c r="C424" s="3"/>
      <c r="D424" s="3"/>
      <c r="E424" s="116"/>
      <c r="F424" s="52"/>
      <c r="G424" s="116"/>
      <c r="H424" s="116"/>
      <c r="I424" s="116"/>
      <c r="J424" s="116"/>
      <c r="K424" s="116"/>
      <c r="L424" s="52"/>
      <c r="M424" s="44"/>
      <c r="N424" s="44"/>
      <c r="O424" s="44"/>
      <c r="P424" s="44"/>
    </row>
    <row r="425" spans="2:16" s="5" customFormat="1" x14ac:dyDescent="0.2">
      <c r="B425" s="3"/>
      <c r="C425" s="3"/>
      <c r="D425" s="3"/>
      <c r="E425" s="116"/>
      <c r="F425" s="52"/>
      <c r="G425" s="116"/>
      <c r="H425" s="116"/>
      <c r="I425" s="116"/>
      <c r="J425" s="116"/>
      <c r="K425" s="116"/>
      <c r="L425" s="52"/>
      <c r="M425" s="44"/>
      <c r="N425" s="44"/>
      <c r="O425" s="44"/>
      <c r="P425" s="44"/>
    </row>
    <row r="426" spans="2:16" s="5" customFormat="1" x14ac:dyDescent="0.2">
      <c r="B426" s="3"/>
      <c r="C426" s="3"/>
      <c r="D426" s="3"/>
      <c r="E426" s="116"/>
      <c r="F426" s="52"/>
      <c r="G426" s="116"/>
      <c r="H426" s="116"/>
      <c r="I426" s="116"/>
      <c r="J426" s="116"/>
      <c r="K426" s="116"/>
      <c r="L426" s="52"/>
      <c r="M426" s="44"/>
      <c r="N426" s="44"/>
      <c r="O426" s="44"/>
      <c r="P426" s="44"/>
    </row>
    <row r="427" spans="2:16" s="5" customFormat="1" x14ac:dyDescent="0.2">
      <c r="B427" s="3"/>
      <c r="C427" s="3"/>
      <c r="D427" s="3"/>
      <c r="E427" s="116"/>
      <c r="F427" s="52"/>
      <c r="G427" s="116"/>
      <c r="H427" s="116"/>
      <c r="I427" s="116"/>
      <c r="J427" s="116"/>
      <c r="K427" s="116"/>
      <c r="L427" s="52"/>
      <c r="M427" s="44"/>
      <c r="N427" s="44"/>
      <c r="O427" s="44"/>
      <c r="P427" s="44"/>
    </row>
    <row r="428" spans="2:16" s="5" customFormat="1" x14ac:dyDescent="0.2">
      <c r="B428" s="3"/>
      <c r="C428" s="3"/>
      <c r="D428" s="3"/>
      <c r="E428" s="116"/>
      <c r="F428" s="52"/>
      <c r="G428" s="116"/>
      <c r="H428" s="116"/>
      <c r="I428" s="116"/>
      <c r="J428" s="116"/>
      <c r="K428" s="116"/>
      <c r="L428" s="52"/>
      <c r="M428" s="44"/>
      <c r="N428" s="44"/>
      <c r="O428" s="44"/>
      <c r="P428" s="44"/>
    </row>
    <row r="429" spans="2:16" s="5" customFormat="1" x14ac:dyDescent="0.2">
      <c r="B429" s="3"/>
      <c r="C429" s="3"/>
      <c r="D429" s="3"/>
      <c r="E429" s="116"/>
      <c r="F429" s="52"/>
      <c r="G429" s="116"/>
      <c r="H429" s="116"/>
      <c r="I429" s="116"/>
      <c r="J429" s="116"/>
      <c r="K429" s="116"/>
      <c r="L429" s="52"/>
      <c r="M429" s="44"/>
      <c r="N429" s="44"/>
      <c r="O429" s="44"/>
      <c r="P429" s="44"/>
    </row>
    <row r="430" spans="2:16" s="5" customFormat="1" x14ac:dyDescent="0.2">
      <c r="B430" s="3"/>
      <c r="C430" s="3"/>
      <c r="D430" s="3"/>
      <c r="E430" s="116"/>
      <c r="F430" s="52"/>
      <c r="G430" s="116"/>
      <c r="H430" s="116"/>
      <c r="I430" s="116"/>
      <c r="J430" s="116"/>
      <c r="K430" s="116"/>
      <c r="L430" s="52"/>
      <c r="M430" s="44"/>
      <c r="N430" s="44"/>
      <c r="O430" s="44"/>
      <c r="P430" s="44"/>
    </row>
    <row r="431" spans="2:16" s="5" customFormat="1" x14ac:dyDescent="0.2">
      <c r="B431" s="3"/>
      <c r="C431" s="3"/>
      <c r="D431" s="3"/>
      <c r="E431" s="116"/>
      <c r="F431" s="52"/>
      <c r="G431" s="116"/>
      <c r="H431" s="116"/>
      <c r="I431" s="116"/>
      <c r="J431" s="116"/>
      <c r="K431" s="116"/>
      <c r="L431" s="52"/>
      <c r="M431" s="44"/>
      <c r="N431" s="44"/>
      <c r="O431" s="44"/>
      <c r="P431" s="44"/>
    </row>
    <row r="432" spans="2:16" s="5" customFormat="1" x14ac:dyDescent="0.2">
      <c r="B432" s="3"/>
      <c r="C432" s="3"/>
      <c r="D432" s="3"/>
      <c r="E432" s="116"/>
      <c r="F432" s="52"/>
      <c r="G432" s="116"/>
      <c r="H432" s="116"/>
      <c r="I432" s="116"/>
      <c r="J432" s="116"/>
      <c r="K432" s="116"/>
      <c r="L432" s="52"/>
      <c r="M432" s="44"/>
      <c r="N432" s="44"/>
      <c r="O432" s="44"/>
      <c r="P432" s="44"/>
    </row>
    <row r="433" spans="2:16" s="5" customFormat="1" x14ac:dyDescent="0.2">
      <c r="B433" s="3"/>
      <c r="C433" s="3"/>
      <c r="D433" s="3"/>
      <c r="E433" s="116"/>
      <c r="F433" s="52"/>
      <c r="G433" s="116"/>
      <c r="H433" s="116"/>
      <c r="I433" s="116"/>
      <c r="J433" s="116"/>
      <c r="K433" s="116"/>
      <c r="L433" s="52"/>
      <c r="M433" s="44"/>
      <c r="N433" s="44"/>
      <c r="O433" s="44"/>
      <c r="P433" s="44"/>
    </row>
    <row r="434" spans="2:16" s="5" customFormat="1" x14ac:dyDescent="0.2">
      <c r="B434" s="3"/>
      <c r="C434" s="3"/>
      <c r="D434" s="3"/>
      <c r="E434" s="116"/>
      <c r="F434" s="52"/>
      <c r="G434" s="116"/>
      <c r="H434" s="116"/>
      <c r="I434" s="116"/>
      <c r="J434" s="116"/>
      <c r="K434" s="116"/>
      <c r="L434" s="52"/>
      <c r="M434" s="44"/>
      <c r="N434" s="44"/>
      <c r="O434" s="44"/>
      <c r="P434" s="44"/>
    </row>
    <row r="435" spans="2:16" s="5" customFormat="1" x14ac:dyDescent="0.2">
      <c r="B435" s="3"/>
      <c r="C435" s="3"/>
      <c r="D435" s="3"/>
      <c r="E435" s="116"/>
      <c r="F435" s="52"/>
      <c r="G435" s="116"/>
      <c r="H435" s="116"/>
      <c r="I435" s="116"/>
      <c r="J435" s="116"/>
      <c r="K435" s="116"/>
      <c r="L435" s="52"/>
      <c r="M435" s="44"/>
      <c r="N435" s="44"/>
      <c r="O435" s="44"/>
      <c r="P435" s="44"/>
    </row>
    <row r="436" spans="2:16" s="5" customFormat="1" x14ac:dyDescent="0.2">
      <c r="B436" s="3"/>
      <c r="C436" s="3"/>
      <c r="D436" s="3"/>
      <c r="E436" s="116"/>
      <c r="F436" s="52"/>
      <c r="G436" s="116"/>
      <c r="H436" s="116"/>
      <c r="I436" s="116"/>
      <c r="J436" s="116"/>
      <c r="K436" s="116"/>
      <c r="L436" s="52"/>
      <c r="M436" s="44"/>
      <c r="N436" s="44"/>
      <c r="O436" s="44"/>
      <c r="P436" s="44"/>
    </row>
    <row r="437" spans="2:16" s="5" customFormat="1" x14ac:dyDescent="0.2">
      <c r="B437" s="3"/>
      <c r="C437" s="3"/>
      <c r="D437" s="3"/>
      <c r="E437" s="116"/>
      <c r="F437" s="52"/>
      <c r="G437" s="116"/>
      <c r="H437" s="116"/>
      <c r="I437" s="116"/>
      <c r="J437" s="116"/>
      <c r="K437" s="116"/>
      <c r="L437" s="52"/>
      <c r="M437" s="44"/>
      <c r="N437" s="44"/>
      <c r="O437" s="44"/>
      <c r="P437" s="44"/>
    </row>
    <row r="438" spans="2:16" s="5" customFormat="1" x14ac:dyDescent="0.2">
      <c r="B438" s="3"/>
      <c r="C438" s="3"/>
      <c r="D438" s="3"/>
      <c r="E438" s="116"/>
      <c r="F438" s="52"/>
      <c r="G438" s="116"/>
      <c r="H438" s="116"/>
      <c r="I438" s="116"/>
      <c r="J438" s="116"/>
      <c r="K438" s="116"/>
      <c r="L438" s="52"/>
      <c r="M438" s="44"/>
      <c r="N438" s="44"/>
      <c r="O438" s="44"/>
      <c r="P438" s="44"/>
    </row>
    <row r="439" spans="2:16" s="5" customFormat="1" x14ac:dyDescent="0.2">
      <c r="B439" s="3"/>
      <c r="C439" s="3"/>
      <c r="D439" s="3"/>
      <c r="E439" s="116"/>
      <c r="F439" s="52"/>
      <c r="G439" s="116"/>
      <c r="H439" s="116"/>
      <c r="I439" s="116"/>
      <c r="J439" s="116"/>
      <c r="K439" s="116"/>
      <c r="L439" s="52"/>
      <c r="M439" s="44"/>
      <c r="N439" s="44"/>
      <c r="O439" s="44"/>
      <c r="P439" s="44"/>
    </row>
    <row r="440" spans="2:16" s="5" customFormat="1" x14ac:dyDescent="0.2">
      <c r="B440" s="3"/>
      <c r="C440" s="3"/>
      <c r="D440" s="3"/>
      <c r="E440" s="116"/>
      <c r="F440" s="52"/>
      <c r="G440" s="116"/>
      <c r="H440" s="116"/>
      <c r="I440" s="116"/>
      <c r="J440" s="116"/>
      <c r="K440" s="116"/>
      <c r="L440" s="52"/>
      <c r="M440" s="44"/>
      <c r="N440" s="44"/>
      <c r="O440" s="44"/>
      <c r="P440" s="44"/>
    </row>
    <row r="441" spans="2:16" s="5" customFormat="1" x14ac:dyDescent="0.2">
      <c r="B441" s="3"/>
      <c r="C441" s="3"/>
      <c r="D441" s="3"/>
      <c r="E441" s="116"/>
      <c r="F441" s="52"/>
      <c r="G441" s="116"/>
      <c r="H441" s="116"/>
      <c r="I441" s="116"/>
      <c r="J441" s="116"/>
      <c r="K441" s="116"/>
      <c r="L441" s="52"/>
      <c r="M441" s="44"/>
      <c r="N441" s="44"/>
      <c r="O441" s="44"/>
      <c r="P441" s="44"/>
    </row>
    <row r="442" spans="2:16" s="5" customFormat="1" x14ac:dyDescent="0.2">
      <c r="B442" s="3"/>
      <c r="C442" s="3"/>
      <c r="D442" s="3"/>
      <c r="E442" s="116"/>
      <c r="F442" s="52"/>
      <c r="G442" s="116"/>
      <c r="H442" s="116"/>
      <c r="I442" s="116"/>
      <c r="J442" s="116"/>
      <c r="K442" s="116"/>
      <c r="L442" s="52"/>
      <c r="M442" s="44"/>
      <c r="N442" s="44"/>
      <c r="O442" s="44"/>
      <c r="P442" s="44"/>
    </row>
    <row r="443" spans="2:16" s="5" customFormat="1" x14ac:dyDescent="0.2">
      <c r="B443" s="3"/>
      <c r="C443" s="3"/>
      <c r="D443" s="3"/>
      <c r="E443" s="116"/>
      <c r="F443" s="52"/>
      <c r="G443" s="116"/>
      <c r="H443" s="116"/>
      <c r="I443" s="116"/>
      <c r="J443" s="116"/>
      <c r="K443" s="116"/>
      <c r="L443" s="52"/>
      <c r="M443" s="44"/>
      <c r="N443" s="44"/>
      <c r="O443" s="44"/>
      <c r="P443" s="44"/>
    </row>
    <row r="444" spans="2:16" s="5" customFormat="1" x14ac:dyDescent="0.2">
      <c r="B444" s="3"/>
      <c r="C444" s="3"/>
      <c r="D444" s="3"/>
      <c r="E444" s="116"/>
      <c r="F444" s="52"/>
      <c r="G444" s="116"/>
      <c r="H444" s="116"/>
      <c r="I444" s="116"/>
      <c r="J444" s="116"/>
      <c r="K444" s="116"/>
      <c r="L444" s="52"/>
      <c r="M444" s="44"/>
      <c r="N444" s="44"/>
      <c r="O444" s="44"/>
      <c r="P444" s="44"/>
    </row>
    <row r="445" spans="2:16" s="5" customFormat="1" x14ac:dyDescent="0.2">
      <c r="B445" s="3"/>
      <c r="C445" s="3"/>
      <c r="D445" s="3"/>
      <c r="E445" s="116"/>
      <c r="F445" s="52"/>
      <c r="G445" s="116"/>
      <c r="H445" s="116"/>
      <c r="I445" s="116"/>
      <c r="J445" s="116"/>
      <c r="K445" s="116"/>
      <c r="L445" s="52"/>
      <c r="M445" s="44"/>
      <c r="N445" s="44"/>
      <c r="O445" s="44"/>
      <c r="P445" s="44"/>
    </row>
    <row r="446" spans="2:16" s="5" customFormat="1" x14ac:dyDescent="0.2">
      <c r="B446" s="3"/>
      <c r="C446" s="3"/>
      <c r="D446" s="3"/>
      <c r="E446" s="116"/>
      <c r="F446" s="52"/>
      <c r="G446" s="116"/>
      <c r="H446" s="116"/>
      <c r="I446" s="116"/>
      <c r="J446" s="116"/>
      <c r="K446" s="116"/>
      <c r="L446" s="52"/>
      <c r="M446" s="44"/>
      <c r="N446" s="44"/>
      <c r="O446" s="44"/>
      <c r="P446" s="44"/>
    </row>
    <row r="447" spans="2:16" s="5" customFormat="1" x14ac:dyDescent="0.2">
      <c r="B447" s="3"/>
      <c r="C447" s="3"/>
      <c r="D447" s="3"/>
      <c r="E447" s="116"/>
      <c r="F447" s="52"/>
      <c r="G447" s="116"/>
      <c r="H447" s="116"/>
      <c r="I447" s="116"/>
      <c r="J447" s="116"/>
      <c r="K447" s="116"/>
      <c r="L447" s="52"/>
      <c r="M447" s="44"/>
      <c r="N447" s="44"/>
      <c r="O447" s="44"/>
      <c r="P447" s="44"/>
    </row>
    <row r="448" spans="2:16" s="5" customFormat="1" x14ac:dyDescent="0.2">
      <c r="B448" s="3"/>
      <c r="C448" s="3"/>
      <c r="D448" s="3"/>
      <c r="E448" s="116"/>
      <c r="F448" s="52"/>
      <c r="G448" s="116"/>
      <c r="H448" s="116"/>
      <c r="I448" s="116"/>
      <c r="J448" s="116"/>
      <c r="K448" s="116"/>
      <c r="L448" s="52"/>
      <c r="M448" s="44"/>
      <c r="N448" s="44"/>
      <c r="O448" s="44"/>
      <c r="P448" s="44"/>
    </row>
    <row r="449" spans="2:16" s="5" customFormat="1" x14ac:dyDescent="0.2">
      <c r="B449" s="3"/>
      <c r="C449" s="3"/>
      <c r="D449" s="3"/>
      <c r="E449" s="116"/>
      <c r="F449" s="52"/>
      <c r="G449" s="116"/>
      <c r="H449" s="116"/>
      <c r="I449" s="116"/>
      <c r="J449" s="116"/>
      <c r="K449" s="116"/>
      <c r="L449" s="52"/>
      <c r="M449" s="44"/>
      <c r="N449" s="44"/>
      <c r="O449" s="44"/>
      <c r="P449" s="44"/>
    </row>
    <row r="450" spans="2:16" s="5" customFormat="1" x14ac:dyDescent="0.2">
      <c r="B450" s="3"/>
      <c r="C450" s="3"/>
      <c r="D450" s="3"/>
      <c r="E450" s="116"/>
      <c r="F450" s="52"/>
      <c r="G450" s="116"/>
      <c r="H450" s="116"/>
      <c r="I450" s="116"/>
      <c r="J450" s="116"/>
      <c r="K450" s="116"/>
      <c r="L450" s="52"/>
      <c r="M450" s="44"/>
      <c r="N450" s="44"/>
      <c r="O450" s="44"/>
      <c r="P450" s="44"/>
    </row>
    <row r="451" spans="2:16" s="5" customFormat="1" x14ac:dyDescent="0.2">
      <c r="B451" s="3"/>
      <c r="C451" s="3"/>
      <c r="D451" s="3"/>
      <c r="E451" s="116"/>
      <c r="F451" s="52"/>
      <c r="G451" s="116"/>
      <c r="H451" s="116"/>
      <c r="I451" s="116"/>
      <c r="J451" s="116"/>
      <c r="K451" s="116"/>
      <c r="L451" s="52"/>
      <c r="M451" s="44"/>
      <c r="N451" s="44"/>
      <c r="O451" s="44"/>
      <c r="P451" s="44"/>
    </row>
    <row r="452" spans="2:16" s="5" customFormat="1" x14ac:dyDescent="0.2">
      <c r="B452" s="3"/>
      <c r="C452" s="3"/>
      <c r="D452" s="3"/>
      <c r="E452" s="116"/>
      <c r="F452" s="52"/>
      <c r="G452" s="116"/>
      <c r="H452" s="116"/>
      <c r="I452" s="116"/>
      <c r="J452" s="116"/>
      <c r="K452" s="116"/>
      <c r="L452" s="52"/>
      <c r="M452" s="44"/>
      <c r="N452" s="44"/>
      <c r="O452" s="44"/>
      <c r="P452" s="44"/>
    </row>
    <row r="453" spans="2:16" s="5" customFormat="1" x14ac:dyDescent="0.2">
      <c r="B453" s="3"/>
      <c r="C453" s="3"/>
      <c r="D453" s="3"/>
      <c r="E453" s="116"/>
      <c r="F453" s="52"/>
      <c r="G453" s="116"/>
      <c r="H453" s="116"/>
      <c r="I453" s="116"/>
      <c r="J453" s="116"/>
      <c r="K453" s="116"/>
      <c r="L453" s="52"/>
      <c r="M453" s="44"/>
      <c r="N453" s="44"/>
      <c r="O453" s="44"/>
      <c r="P453" s="44"/>
    </row>
    <row r="454" spans="2:16" s="5" customFormat="1" x14ac:dyDescent="0.2">
      <c r="B454" s="3"/>
      <c r="C454" s="3"/>
      <c r="D454" s="3"/>
      <c r="E454" s="116"/>
      <c r="F454" s="52"/>
      <c r="G454" s="116"/>
      <c r="H454" s="116"/>
      <c r="I454" s="116"/>
      <c r="J454" s="116"/>
      <c r="K454" s="116"/>
      <c r="L454" s="52"/>
      <c r="M454" s="44"/>
      <c r="N454" s="44"/>
      <c r="O454" s="44"/>
      <c r="P454" s="44"/>
    </row>
    <row r="455" spans="2:16" s="5" customFormat="1" x14ac:dyDescent="0.2">
      <c r="B455" s="3"/>
      <c r="C455" s="3"/>
      <c r="D455" s="3"/>
      <c r="E455" s="116"/>
      <c r="F455" s="52"/>
      <c r="G455" s="116"/>
      <c r="H455" s="116"/>
      <c r="I455" s="116"/>
      <c r="J455" s="116"/>
      <c r="K455" s="116"/>
      <c r="L455" s="52"/>
      <c r="M455" s="44"/>
      <c r="N455" s="44"/>
      <c r="O455" s="44"/>
      <c r="P455" s="44"/>
    </row>
    <row r="456" spans="2:16" s="5" customFormat="1" x14ac:dyDescent="0.2">
      <c r="B456" s="3"/>
      <c r="C456" s="3"/>
      <c r="D456" s="3"/>
      <c r="E456" s="116"/>
      <c r="F456" s="52"/>
      <c r="G456" s="116"/>
      <c r="H456" s="116"/>
      <c r="I456" s="116"/>
      <c r="J456" s="116"/>
      <c r="K456" s="116"/>
      <c r="L456" s="52"/>
      <c r="M456" s="44"/>
      <c r="N456" s="44"/>
      <c r="O456" s="44"/>
      <c r="P456" s="44"/>
    </row>
    <row r="457" spans="2:16" s="5" customFormat="1" x14ac:dyDescent="0.2">
      <c r="B457" s="3"/>
      <c r="C457" s="3"/>
      <c r="D457" s="3"/>
      <c r="E457" s="116"/>
      <c r="F457" s="52"/>
      <c r="G457" s="116"/>
      <c r="H457" s="116"/>
      <c r="I457" s="116"/>
      <c r="J457" s="116"/>
      <c r="K457" s="116"/>
      <c r="L457" s="52"/>
      <c r="M457" s="44"/>
      <c r="N457" s="44"/>
      <c r="O457" s="44"/>
      <c r="P457" s="44"/>
    </row>
    <row r="458" spans="2:16" s="5" customFormat="1" x14ac:dyDescent="0.2">
      <c r="B458" s="3"/>
      <c r="C458" s="3"/>
      <c r="D458" s="3"/>
      <c r="E458" s="116"/>
      <c r="F458" s="52"/>
      <c r="G458" s="116"/>
      <c r="H458" s="116"/>
      <c r="I458" s="116"/>
      <c r="J458" s="116"/>
      <c r="K458" s="116"/>
      <c r="L458" s="52"/>
      <c r="M458" s="44"/>
      <c r="N458" s="44"/>
      <c r="O458" s="44"/>
      <c r="P458" s="44"/>
    </row>
    <row r="459" spans="2:16" s="5" customFormat="1" x14ac:dyDescent="0.2">
      <c r="B459" s="3"/>
      <c r="C459" s="3"/>
      <c r="D459" s="3"/>
      <c r="E459" s="116"/>
      <c r="F459" s="52"/>
      <c r="G459" s="116"/>
      <c r="H459" s="116"/>
      <c r="I459" s="116"/>
      <c r="J459" s="116"/>
      <c r="K459" s="116"/>
      <c r="L459" s="52"/>
      <c r="M459" s="44"/>
      <c r="N459" s="44"/>
      <c r="O459" s="44"/>
      <c r="P459" s="44"/>
    </row>
    <row r="460" spans="2:16" s="5" customFormat="1" x14ac:dyDescent="0.2">
      <c r="B460" s="3"/>
      <c r="C460" s="3"/>
      <c r="D460" s="3"/>
      <c r="E460" s="116"/>
      <c r="F460" s="52"/>
      <c r="G460" s="116"/>
      <c r="H460" s="116"/>
      <c r="I460" s="116"/>
      <c r="J460" s="116"/>
      <c r="K460" s="116"/>
      <c r="L460" s="52"/>
      <c r="M460" s="44"/>
      <c r="N460" s="44"/>
      <c r="O460" s="44"/>
      <c r="P460" s="44"/>
    </row>
    <row r="461" spans="2:16" s="5" customFormat="1" x14ac:dyDescent="0.2">
      <c r="B461" s="3"/>
      <c r="C461" s="3"/>
      <c r="D461" s="3"/>
      <c r="E461" s="116"/>
      <c r="F461" s="52"/>
      <c r="G461" s="116"/>
      <c r="H461" s="116"/>
      <c r="I461" s="116"/>
      <c r="J461" s="116"/>
      <c r="K461" s="116"/>
      <c r="L461" s="52"/>
      <c r="M461" s="44"/>
      <c r="N461" s="44"/>
      <c r="O461" s="44"/>
      <c r="P461" s="44"/>
    </row>
    <row r="462" spans="2:16" s="5" customFormat="1" x14ac:dyDescent="0.2">
      <c r="B462" s="3"/>
      <c r="C462" s="3"/>
      <c r="D462" s="3"/>
      <c r="E462" s="116"/>
      <c r="F462" s="52"/>
      <c r="G462" s="116"/>
      <c r="H462" s="116"/>
      <c r="I462" s="116"/>
      <c r="J462" s="116"/>
      <c r="K462" s="116"/>
      <c r="L462" s="52"/>
      <c r="M462" s="44"/>
      <c r="N462" s="44"/>
      <c r="O462" s="44"/>
      <c r="P462" s="44"/>
    </row>
    <row r="463" spans="2:16" s="5" customFormat="1" x14ac:dyDescent="0.2">
      <c r="B463" s="3"/>
      <c r="C463" s="3"/>
      <c r="D463" s="3"/>
      <c r="E463" s="116"/>
      <c r="F463" s="52"/>
      <c r="G463" s="116"/>
      <c r="H463" s="116"/>
      <c r="I463" s="116"/>
      <c r="J463" s="116"/>
      <c r="K463" s="116"/>
      <c r="L463" s="52"/>
      <c r="M463" s="44"/>
      <c r="N463" s="44"/>
      <c r="O463" s="44"/>
      <c r="P463" s="44"/>
    </row>
    <row r="464" spans="2:16" s="5" customFormat="1" x14ac:dyDescent="0.2">
      <c r="B464" s="3"/>
      <c r="C464" s="3"/>
      <c r="D464" s="3"/>
      <c r="E464" s="116"/>
      <c r="F464" s="52"/>
      <c r="G464" s="116"/>
      <c r="H464" s="116"/>
      <c r="I464" s="116"/>
      <c r="J464" s="116"/>
      <c r="K464" s="116"/>
      <c r="L464" s="52"/>
      <c r="M464" s="44"/>
      <c r="N464" s="44"/>
      <c r="O464" s="44"/>
      <c r="P464" s="44"/>
    </row>
    <row r="465" spans="2:16" s="5" customFormat="1" x14ac:dyDescent="0.2">
      <c r="B465" s="3"/>
      <c r="C465" s="3"/>
      <c r="D465" s="3"/>
      <c r="E465" s="116"/>
      <c r="F465" s="52"/>
      <c r="G465" s="116"/>
      <c r="H465" s="116"/>
      <c r="I465" s="116"/>
      <c r="J465" s="116"/>
      <c r="K465" s="116"/>
      <c r="L465" s="52"/>
      <c r="M465" s="44"/>
      <c r="N465" s="44"/>
      <c r="O465" s="44"/>
      <c r="P465" s="44"/>
    </row>
    <row r="466" spans="2:16" s="5" customFormat="1" x14ac:dyDescent="0.2">
      <c r="B466" s="3"/>
      <c r="C466" s="3"/>
      <c r="D466" s="3"/>
      <c r="E466" s="116"/>
      <c r="F466" s="52"/>
      <c r="G466" s="116"/>
      <c r="H466" s="116"/>
      <c r="I466" s="116"/>
      <c r="J466" s="116"/>
      <c r="K466" s="116"/>
      <c r="L466" s="52"/>
      <c r="M466" s="44"/>
      <c r="N466" s="44"/>
      <c r="O466" s="44"/>
      <c r="P466" s="44"/>
    </row>
    <row r="467" spans="2:16" s="5" customFormat="1" x14ac:dyDescent="0.2">
      <c r="B467" s="3"/>
      <c r="C467" s="3"/>
      <c r="D467" s="3"/>
      <c r="E467" s="116"/>
      <c r="F467" s="52"/>
      <c r="G467" s="116"/>
      <c r="H467" s="116"/>
      <c r="I467" s="116"/>
      <c r="J467" s="116"/>
      <c r="K467" s="116"/>
      <c r="L467" s="52"/>
      <c r="M467" s="44"/>
      <c r="N467" s="44"/>
      <c r="O467" s="44"/>
      <c r="P467" s="44"/>
    </row>
    <row r="468" spans="2:16" s="5" customFormat="1" x14ac:dyDescent="0.2">
      <c r="B468" s="3"/>
      <c r="C468" s="3"/>
      <c r="D468" s="3"/>
      <c r="E468" s="116"/>
      <c r="F468" s="52"/>
      <c r="G468" s="116"/>
      <c r="H468" s="116"/>
      <c r="I468" s="116"/>
      <c r="J468" s="116"/>
      <c r="K468" s="116"/>
      <c r="L468" s="52"/>
      <c r="M468" s="44"/>
      <c r="N468" s="44"/>
      <c r="O468" s="44"/>
      <c r="P468" s="44"/>
    </row>
    <row r="469" spans="2:16" s="5" customFormat="1" x14ac:dyDescent="0.2">
      <c r="B469" s="3"/>
      <c r="C469" s="3"/>
      <c r="D469" s="3"/>
      <c r="E469" s="116"/>
      <c r="F469" s="52"/>
      <c r="G469" s="116"/>
      <c r="H469" s="116"/>
      <c r="I469" s="116"/>
      <c r="J469" s="116"/>
      <c r="K469" s="116"/>
      <c r="L469" s="52"/>
      <c r="M469" s="44"/>
      <c r="N469" s="44"/>
      <c r="O469" s="44"/>
      <c r="P469" s="44"/>
    </row>
    <row r="470" spans="2:16" s="5" customFormat="1" x14ac:dyDescent="0.2">
      <c r="B470" s="3"/>
      <c r="C470" s="3"/>
      <c r="D470" s="3"/>
      <c r="E470" s="116"/>
      <c r="F470" s="52"/>
      <c r="G470" s="116"/>
      <c r="H470" s="116"/>
      <c r="I470" s="116"/>
      <c r="J470" s="116"/>
      <c r="K470" s="116"/>
      <c r="L470" s="52"/>
      <c r="M470" s="44"/>
      <c r="N470" s="44"/>
      <c r="O470" s="44"/>
      <c r="P470" s="44"/>
    </row>
    <row r="471" spans="2:16" s="5" customFormat="1" x14ac:dyDescent="0.2">
      <c r="B471" s="3"/>
      <c r="C471" s="3"/>
      <c r="D471" s="3"/>
      <c r="E471" s="116"/>
      <c r="F471" s="52"/>
      <c r="G471" s="116"/>
      <c r="H471" s="116"/>
      <c r="I471" s="116"/>
      <c r="J471" s="116"/>
      <c r="K471" s="116"/>
      <c r="L471" s="52"/>
      <c r="M471" s="44"/>
      <c r="N471" s="44"/>
      <c r="O471" s="44"/>
      <c r="P471" s="44"/>
    </row>
    <row r="472" spans="2:16" s="5" customFormat="1" x14ac:dyDescent="0.2">
      <c r="B472" s="3"/>
      <c r="C472" s="3"/>
      <c r="D472" s="3"/>
      <c r="E472" s="116"/>
      <c r="F472" s="52"/>
      <c r="G472" s="116"/>
      <c r="H472" s="116"/>
      <c r="I472" s="116"/>
      <c r="J472" s="116"/>
      <c r="K472" s="116"/>
      <c r="L472" s="52"/>
      <c r="M472" s="44"/>
      <c r="N472" s="44"/>
      <c r="O472" s="44"/>
      <c r="P472" s="44"/>
    </row>
    <row r="473" spans="2:16" s="5" customFormat="1" x14ac:dyDescent="0.2">
      <c r="B473" s="3"/>
      <c r="C473" s="3"/>
      <c r="D473" s="3"/>
      <c r="E473" s="116"/>
      <c r="F473" s="52"/>
      <c r="G473" s="116"/>
      <c r="H473" s="116"/>
      <c r="I473" s="116"/>
      <c r="J473" s="116"/>
      <c r="K473" s="116"/>
      <c r="L473" s="52"/>
      <c r="M473" s="44"/>
      <c r="N473" s="44"/>
      <c r="O473" s="44"/>
      <c r="P473" s="44"/>
    </row>
    <row r="474" spans="2:16" s="5" customFormat="1" x14ac:dyDescent="0.2">
      <c r="B474" s="3"/>
      <c r="C474" s="3"/>
      <c r="D474" s="3"/>
      <c r="E474" s="116"/>
      <c r="F474" s="52"/>
      <c r="G474" s="116"/>
      <c r="H474" s="116"/>
      <c r="I474" s="116"/>
      <c r="J474" s="116"/>
      <c r="K474" s="116"/>
      <c r="L474" s="52"/>
      <c r="M474" s="44"/>
      <c r="N474" s="44"/>
      <c r="O474" s="44"/>
      <c r="P474" s="44"/>
    </row>
    <row r="475" spans="2:16" s="5" customFormat="1" x14ac:dyDescent="0.2">
      <c r="B475" s="3"/>
      <c r="C475" s="3"/>
      <c r="D475" s="3"/>
      <c r="E475" s="116"/>
      <c r="F475" s="52"/>
      <c r="G475" s="116"/>
      <c r="H475" s="116"/>
      <c r="I475" s="116"/>
      <c r="J475" s="116"/>
      <c r="K475" s="116"/>
      <c r="L475" s="52"/>
      <c r="M475" s="44"/>
      <c r="N475" s="44"/>
      <c r="O475" s="44"/>
      <c r="P475" s="44"/>
    </row>
    <row r="476" spans="2:16" s="5" customFormat="1" x14ac:dyDescent="0.2">
      <c r="B476" s="3"/>
      <c r="C476" s="3"/>
      <c r="D476" s="3"/>
      <c r="E476" s="116"/>
      <c r="F476" s="52"/>
      <c r="G476" s="116"/>
      <c r="H476" s="116"/>
      <c r="I476" s="116"/>
      <c r="J476" s="116"/>
      <c r="K476" s="116"/>
      <c r="L476" s="52"/>
      <c r="M476" s="44"/>
      <c r="N476" s="44"/>
      <c r="O476" s="44"/>
      <c r="P476" s="44"/>
    </row>
    <row r="477" spans="2:16" s="5" customFormat="1" x14ac:dyDescent="0.2">
      <c r="B477" s="3"/>
      <c r="C477" s="3"/>
      <c r="D477" s="3"/>
      <c r="E477" s="116"/>
      <c r="F477" s="52"/>
      <c r="G477" s="116"/>
      <c r="H477" s="116"/>
      <c r="I477" s="116"/>
      <c r="J477" s="116"/>
      <c r="K477" s="116"/>
      <c r="L477" s="52"/>
      <c r="M477" s="44"/>
      <c r="N477" s="44"/>
      <c r="O477" s="44"/>
      <c r="P477" s="44"/>
    </row>
    <row r="478" spans="2:16" s="5" customFormat="1" x14ac:dyDescent="0.2">
      <c r="B478" s="3"/>
      <c r="C478" s="3"/>
      <c r="D478" s="3"/>
      <c r="E478" s="116"/>
      <c r="F478" s="52"/>
      <c r="G478" s="116"/>
      <c r="H478" s="116"/>
      <c r="I478" s="116"/>
      <c r="J478" s="116"/>
      <c r="K478" s="116"/>
      <c r="L478" s="52"/>
      <c r="M478" s="44"/>
      <c r="N478" s="44"/>
      <c r="O478" s="44"/>
      <c r="P478" s="44"/>
    </row>
    <row r="479" spans="2:16" s="5" customFormat="1" x14ac:dyDescent="0.2">
      <c r="B479" s="3"/>
      <c r="C479" s="3"/>
      <c r="D479" s="3"/>
      <c r="E479" s="116"/>
      <c r="F479" s="52"/>
      <c r="G479" s="116"/>
      <c r="H479" s="116"/>
      <c r="I479" s="116"/>
      <c r="J479" s="116"/>
      <c r="K479" s="116"/>
      <c r="L479" s="52"/>
      <c r="M479" s="44"/>
      <c r="N479" s="44"/>
      <c r="O479" s="44"/>
      <c r="P479" s="44"/>
    </row>
    <row r="480" spans="2:16" s="5" customFormat="1" x14ac:dyDescent="0.2">
      <c r="B480" s="3"/>
      <c r="C480" s="3"/>
      <c r="D480" s="3"/>
      <c r="E480" s="116"/>
      <c r="F480" s="52"/>
      <c r="G480" s="116"/>
      <c r="H480" s="116"/>
      <c r="I480" s="116"/>
      <c r="J480" s="116"/>
      <c r="K480" s="116"/>
      <c r="L480" s="52"/>
      <c r="M480" s="44"/>
      <c r="N480" s="44"/>
      <c r="O480" s="44"/>
      <c r="P480" s="44"/>
    </row>
    <row r="481" spans="2:16" s="5" customFormat="1" x14ac:dyDescent="0.2">
      <c r="B481" s="3"/>
      <c r="C481" s="3"/>
      <c r="D481" s="3"/>
      <c r="E481" s="116"/>
      <c r="F481" s="52"/>
      <c r="G481" s="116"/>
      <c r="H481" s="116"/>
      <c r="I481" s="116"/>
      <c r="J481" s="116"/>
      <c r="K481" s="116"/>
      <c r="L481" s="52"/>
      <c r="M481" s="44"/>
      <c r="N481" s="44"/>
      <c r="O481" s="44"/>
      <c r="P481" s="44"/>
    </row>
    <row r="482" spans="2:16" s="5" customFormat="1" x14ac:dyDescent="0.2">
      <c r="B482" s="3"/>
      <c r="C482" s="3"/>
      <c r="D482" s="3"/>
      <c r="E482" s="116"/>
      <c r="F482" s="52"/>
      <c r="G482" s="116"/>
      <c r="H482" s="116"/>
      <c r="I482" s="116"/>
      <c r="J482" s="116"/>
      <c r="K482" s="116"/>
      <c r="L482" s="52"/>
      <c r="M482" s="44"/>
      <c r="N482" s="44"/>
      <c r="O482" s="44"/>
      <c r="P482" s="44"/>
    </row>
    <row r="483" spans="2:16" s="5" customFormat="1" x14ac:dyDescent="0.2">
      <c r="B483" s="3"/>
      <c r="C483" s="3"/>
      <c r="D483" s="3"/>
      <c r="E483" s="116"/>
      <c r="F483" s="52"/>
      <c r="G483" s="116"/>
      <c r="H483" s="116"/>
      <c r="I483" s="116"/>
      <c r="J483" s="116"/>
      <c r="K483" s="116"/>
      <c r="L483" s="52"/>
      <c r="M483" s="44"/>
      <c r="N483" s="44"/>
      <c r="O483" s="44"/>
      <c r="P483" s="44"/>
    </row>
    <row r="484" spans="2:16" s="5" customFormat="1" x14ac:dyDescent="0.2">
      <c r="B484" s="3"/>
      <c r="C484" s="3"/>
      <c r="D484" s="3"/>
      <c r="E484" s="116"/>
      <c r="F484" s="52"/>
      <c r="G484" s="116"/>
      <c r="H484" s="116"/>
      <c r="I484" s="116"/>
      <c r="J484" s="116"/>
      <c r="K484" s="116"/>
      <c r="L484" s="52"/>
      <c r="M484" s="44"/>
      <c r="N484" s="44"/>
      <c r="O484" s="44"/>
      <c r="P484" s="44"/>
    </row>
    <row r="485" spans="2:16" s="5" customFormat="1" x14ac:dyDescent="0.2">
      <c r="B485" s="3"/>
      <c r="C485" s="3"/>
      <c r="D485" s="3"/>
      <c r="E485" s="116"/>
      <c r="F485" s="52"/>
      <c r="G485" s="116"/>
      <c r="H485" s="116"/>
      <c r="I485" s="116"/>
      <c r="J485" s="116"/>
      <c r="K485" s="116"/>
      <c r="L485" s="52"/>
      <c r="M485" s="44"/>
      <c r="N485" s="44"/>
      <c r="O485" s="44"/>
      <c r="P485" s="44"/>
    </row>
    <row r="486" spans="2:16" s="5" customFormat="1" x14ac:dyDescent="0.2">
      <c r="B486" s="3"/>
      <c r="C486" s="3"/>
      <c r="D486" s="3"/>
      <c r="E486" s="116"/>
      <c r="F486" s="52"/>
      <c r="G486" s="116"/>
      <c r="H486" s="116"/>
      <c r="I486" s="116"/>
      <c r="J486" s="116"/>
      <c r="K486" s="116"/>
      <c r="L486" s="52"/>
      <c r="M486" s="44"/>
      <c r="N486" s="44"/>
      <c r="O486" s="44"/>
      <c r="P486" s="44"/>
    </row>
    <row r="487" spans="2:16" s="5" customFormat="1" x14ac:dyDescent="0.2">
      <c r="B487" s="3"/>
      <c r="C487" s="3"/>
      <c r="D487" s="3"/>
      <c r="E487" s="116"/>
      <c r="F487" s="52"/>
      <c r="G487" s="116"/>
      <c r="H487" s="116"/>
      <c r="I487" s="116"/>
      <c r="J487" s="116"/>
      <c r="K487" s="116"/>
      <c r="L487" s="52"/>
      <c r="M487" s="44"/>
      <c r="N487" s="44"/>
      <c r="O487" s="44"/>
      <c r="P487" s="44"/>
    </row>
    <row r="488" spans="2:16" s="5" customFormat="1" x14ac:dyDescent="0.2">
      <c r="B488" s="3"/>
      <c r="C488" s="3"/>
      <c r="D488" s="3"/>
      <c r="E488" s="116"/>
      <c r="F488" s="52"/>
      <c r="G488" s="116"/>
      <c r="H488" s="116"/>
      <c r="I488" s="116"/>
      <c r="J488" s="116"/>
      <c r="K488" s="116"/>
      <c r="L488" s="52"/>
      <c r="M488" s="44"/>
      <c r="N488" s="44"/>
      <c r="O488" s="44"/>
      <c r="P488" s="44"/>
    </row>
    <row r="489" spans="2:16" s="5" customFormat="1" x14ac:dyDescent="0.2">
      <c r="B489" s="3"/>
      <c r="C489" s="3"/>
      <c r="D489" s="3"/>
      <c r="E489" s="116"/>
      <c r="F489" s="52"/>
      <c r="G489" s="116"/>
      <c r="H489" s="116"/>
      <c r="I489" s="116"/>
      <c r="J489" s="116"/>
      <c r="K489" s="116"/>
      <c r="L489" s="52"/>
      <c r="M489" s="44"/>
      <c r="N489" s="44"/>
      <c r="O489" s="44"/>
      <c r="P489" s="44"/>
    </row>
    <row r="490" spans="2:16" s="5" customFormat="1" x14ac:dyDescent="0.2">
      <c r="B490" s="3"/>
      <c r="C490" s="3"/>
      <c r="D490" s="3"/>
      <c r="E490" s="116"/>
      <c r="F490" s="52"/>
      <c r="G490" s="116"/>
      <c r="H490" s="116"/>
      <c r="I490" s="116"/>
      <c r="J490" s="116"/>
      <c r="K490" s="116"/>
      <c r="L490" s="52"/>
      <c r="M490" s="44"/>
      <c r="N490" s="44"/>
      <c r="O490" s="44"/>
      <c r="P490" s="44"/>
    </row>
    <row r="491" spans="2:16" s="5" customFormat="1" x14ac:dyDescent="0.2">
      <c r="B491" s="3"/>
      <c r="C491" s="3"/>
      <c r="D491" s="3"/>
      <c r="E491" s="116"/>
      <c r="F491" s="52"/>
      <c r="G491" s="116"/>
      <c r="H491" s="116"/>
      <c r="I491" s="116"/>
      <c r="J491" s="116"/>
      <c r="K491" s="116"/>
      <c r="L491" s="52"/>
      <c r="M491" s="44"/>
      <c r="N491" s="44"/>
      <c r="O491" s="44"/>
      <c r="P491" s="44"/>
    </row>
    <row r="492" spans="2:16" s="5" customFormat="1" x14ac:dyDescent="0.2">
      <c r="B492" s="3"/>
      <c r="C492" s="3"/>
      <c r="D492" s="3"/>
      <c r="E492" s="116"/>
      <c r="F492" s="52"/>
      <c r="G492" s="116"/>
      <c r="H492" s="116"/>
      <c r="I492" s="116"/>
      <c r="J492" s="116"/>
      <c r="K492" s="116"/>
      <c r="L492" s="52"/>
      <c r="M492" s="44"/>
      <c r="N492" s="44"/>
      <c r="O492" s="44"/>
      <c r="P492" s="44"/>
    </row>
    <row r="493" spans="2:16" s="5" customFormat="1" x14ac:dyDescent="0.2">
      <c r="B493" s="3"/>
      <c r="C493" s="3"/>
      <c r="D493" s="3"/>
      <c r="E493" s="116"/>
      <c r="F493" s="52"/>
      <c r="G493" s="116"/>
      <c r="H493" s="116"/>
      <c r="I493" s="116"/>
      <c r="J493" s="116"/>
      <c r="K493" s="116"/>
      <c r="L493" s="52"/>
      <c r="M493" s="44"/>
      <c r="N493" s="44"/>
      <c r="O493" s="44"/>
      <c r="P493" s="44"/>
    </row>
    <row r="494" spans="2:16" s="5" customFormat="1" x14ac:dyDescent="0.2">
      <c r="B494" s="3"/>
      <c r="C494" s="3"/>
      <c r="D494" s="3"/>
      <c r="E494" s="116"/>
      <c r="F494" s="52"/>
      <c r="G494" s="116"/>
      <c r="H494" s="116"/>
      <c r="I494" s="116"/>
      <c r="J494" s="116"/>
      <c r="K494" s="116"/>
      <c r="L494" s="52"/>
      <c r="M494" s="44"/>
      <c r="N494" s="44"/>
      <c r="O494" s="44"/>
      <c r="P494" s="44"/>
    </row>
    <row r="495" spans="2:16" s="5" customFormat="1" x14ac:dyDescent="0.2">
      <c r="B495" s="3"/>
      <c r="C495" s="3"/>
      <c r="D495" s="3"/>
      <c r="E495" s="116"/>
      <c r="F495" s="52"/>
      <c r="G495" s="116"/>
      <c r="H495" s="116"/>
      <c r="I495" s="116"/>
      <c r="J495" s="116"/>
      <c r="K495" s="116"/>
      <c r="L495" s="52"/>
      <c r="M495" s="44"/>
      <c r="N495" s="44"/>
      <c r="O495" s="44"/>
      <c r="P495" s="44"/>
    </row>
    <row r="496" spans="2:16" s="5" customFormat="1" x14ac:dyDescent="0.2">
      <c r="B496" s="3"/>
      <c r="C496" s="3"/>
      <c r="D496" s="3"/>
      <c r="E496" s="116"/>
      <c r="F496" s="52"/>
      <c r="G496" s="116"/>
      <c r="H496" s="116"/>
      <c r="I496" s="116"/>
      <c r="J496" s="116"/>
      <c r="K496" s="116"/>
      <c r="L496" s="52"/>
      <c r="M496" s="44"/>
      <c r="N496" s="44"/>
      <c r="O496" s="44"/>
      <c r="P496" s="44"/>
    </row>
    <row r="497" spans="2:16" s="5" customFormat="1" x14ac:dyDescent="0.2">
      <c r="B497" s="3"/>
      <c r="C497" s="3"/>
      <c r="D497" s="3"/>
      <c r="E497" s="116"/>
      <c r="F497" s="52"/>
      <c r="G497" s="116"/>
      <c r="H497" s="116"/>
      <c r="I497" s="116"/>
      <c r="J497" s="116"/>
      <c r="K497" s="116"/>
      <c r="L497" s="52"/>
      <c r="M497" s="44"/>
      <c r="N497" s="44"/>
      <c r="O497" s="44"/>
      <c r="P497" s="44"/>
    </row>
    <row r="498" spans="2:16" s="5" customFormat="1" x14ac:dyDescent="0.2">
      <c r="B498" s="3"/>
      <c r="C498" s="3"/>
      <c r="D498" s="3"/>
      <c r="E498" s="116"/>
      <c r="F498" s="52"/>
      <c r="G498" s="116"/>
      <c r="H498" s="116"/>
      <c r="I498" s="116"/>
      <c r="J498" s="116"/>
      <c r="K498" s="116"/>
      <c r="L498" s="52"/>
      <c r="M498" s="44"/>
      <c r="N498" s="44"/>
      <c r="O498" s="44"/>
      <c r="P498" s="44"/>
    </row>
    <row r="499" spans="2:16" s="5" customFormat="1" x14ac:dyDescent="0.2">
      <c r="B499" s="3"/>
      <c r="C499" s="3"/>
      <c r="D499" s="3"/>
      <c r="E499" s="116"/>
      <c r="F499" s="52"/>
      <c r="G499" s="116"/>
      <c r="H499" s="116"/>
      <c r="I499" s="116"/>
      <c r="J499" s="116"/>
      <c r="K499" s="116"/>
      <c r="L499" s="52"/>
      <c r="M499" s="44"/>
      <c r="N499" s="44"/>
      <c r="O499" s="44"/>
      <c r="P499" s="44"/>
    </row>
    <row r="500" spans="2:16" s="5" customFormat="1" x14ac:dyDescent="0.2">
      <c r="B500" s="3"/>
      <c r="C500" s="3"/>
      <c r="D500" s="3"/>
      <c r="E500" s="116"/>
      <c r="F500" s="52"/>
      <c r="G500" s="116"/>
      <c r="H500" s="116"/>
      <c r="I500" s="116"/>
      <c r="J500" s="116"/>
      <c r="K500" s="116"/>
      <c r="L500" s="52"/>
      <c r="M500" s="44"/>
      <c r="N500" s="44"/>
      <c r="O500" s="44"/>
      <c r="P500" s="44"/>
    </row>
    <row r="501" spans="2:16" s="5" customFormat="1" x14ac:dyDescent="0.2">
      <c r="B501" s="3"/>
      <c r="C501" s="3"/>
      <c r="D501" s="3"/>
      <c r="E501" s="116"/>
      <c r="F501" s="52"/>
      <c r="G501" s="116"/>
      <c r="H501" s="116"/>
      <c r="I501" s="116"/>
      <c r="J501" s="116"/>
      <c r="K501" s="116"/>
      <c r="L501" s="52"/>
      <c r="M501" s="44"/>
      <c r="N501" s="44"/>
      <c r="O501" s="44"/>
      <c r="P501" s="44"/>
    </row>
    <row r="502" spans="2:16" s="5" customFormat="1" x14ac:dyDescent="0.2">
      <c r="B502" s="3"/>
      <c r="C502" s="3"/>
      <c r="D502" s="3"/>
      <c r="E502" s="116"/>
      <c r="F502" s="52"/>
      <c r="G502" s="116"/>
      <c r="H502" s="116"/>
      <c r="I502" s="116"/>
      <c r="J502" s="116"/>
      <c r="K502" s="116"/>
      <c r="L502" s="52"/>
      <c r="M502" s="44"/>
      <c r="N502" s="44"/>
      <c r="O502" s="44"/>
      <c r="P502" s="44"/>
    </row>
    <row r="503" spans="2:16" s="5" customFormat="1" x14ac:dyDescent="0.2">
      <c r="B503" s="3"/>
      <c r="C503" s="3"/>
      <c r="D503" s="3"/>
      <c r="E503" s="116"/>
      <c r="F503" s="52"/>
      <c r="G503" s="116"/>
      <c r="H503" s="116"/>
      <c r="I503" s="116"/>
      <c r="J503" s="116"/>
      <c r="K503" s="116"/>
      <c r="L503" s="52"/>
      <c r="M503" s="44"/>
      <c r="N503" s="44"/>
      <c r="O503" s="44"/>
      <c r="P503" s="44"/>
    </row>
    <row r="504" spans="2:16" s="5" customFormat="1" x14ac:dyDescent="0.2">
      <c r="B504" s="3"/>
      <c r="C504" s="3"/>
      <c r="D504" s="3"/>
      <c r="E504" s="116"/>
      <c r="F504" s="52"/>
      <c r="G504" s="116"/>
      <c r="H504" s="116"/>
      <c r="I504" s="116"/>
      <c r="J504" s="116"/>
      <c r="K504" s="116"/>
      <c r="L504" s="52"/>
      <c r="M504" s="44"/>
      <c r="N504" s="44"/>
      <c r="O504" s="44"/>
      <c r="P504" s="44"/>
    </row>
    <row r="505" spans="2:16" s="5" customFormat="1" x14ac:dyDescent="0.2">
      <c r="B505" s="3"/>
      <c r="C505" s="3"/>
      <c r="D505" s="3"/>
      <c r="E505" s="116"/>
      <c r="F505" s="52"/>
      <c r="G505" s="116"/>
      <c r="H505" s="116"/>
      <c r="I505" s="116"/>
      <c r="J505" s="116"/>
      <c r="K505" s="116"/>
      <c r="L505" s="52"/>
      <c r="M505" s="44"/>
      <c r="N505" s="44"/>
      <c r="O505" s="44"/>
      <c r="P505" s="44"/>
    </row>
    <row r="506" spans="2:16" s="5" customFormat="1" x14ac:dyDescent="0.2">
      <c r="B506" s="3"/>
      <c r="C506" s="3"/>
      <c r="D506" s="3"/>
      <c r="E506" s="116"/>
      <c r="F506" s="52"/>
      <c r="G506" s="116"/>
      <c r="H506" s="116"/>
      <c r="I506" s="116"/>
      <c r="J506" s="116"/>
      <c r="K506" s="116"/>
      <c r="L506" s="52"/>
      <c r="M506" s="44"/>
      <c r="N506" s="44"/>
      <c r="O506" s="44"/>
      <c r="P506" s="44"/>
    </row>
    <row r="507" spans="2:16" s="5" customFormat="1" x14ac:dyDescent="0.2">
      <c r="B507" s="3"/>
      <c r="C507" s="3"/>
      <c r="D507" s="3"/>
      <c r="E507" s="116"/>
      <c r="F507" s="52"/>
      <c r="G507" s="116"/>
      <c r="H507" s="116"/>
      <c r="I507" s="116"/>
      <c r="J507" s="116"/>
      <c r="K507" s="116"/>
      <c r="L507" s="52"/>
      <c r="M507" s="44"/>
      <c r="N507" s="44"/>
      <c r="O507" s="44"/>
      <c r="P507" s="44"/>
    </row>
    <row r="508" spans="2:16" s="5" customFormat="1" x14ac:dyDescent="0.2">
      <c r="B508" s="3"/>
      <c r="C508" s="3"/>
      <c r="D508" s="3"/>
      <c r="E508" s="116"/>
      <c r="F508" s="52"/>
      <c r="G508" s="116"/>
      <c r="H508" s="116"/>
      <c r="I508" s="116"/>
      <c r="J508" s="116"/>
      <c r="K508" s="116"/>
      <c r="L508" s="52"/>
      <c r="M508" s="44"/>
      <c r="N508" s="44"/>
      <c r="O508" s="44"/>
      <c r="P508" s="44"/>
    </row>
    <row r="509" spans="2:16" s="5" customFormat="1" x14ac:dyDescent="0.2">
      <c r="B509" s="3"/>
      <c r="C509" s="3"/>
      <c r="D509" s="3"/>
      <c r="E509" s="116"/>
      <c r="F509" s="52"/>
      <c r="G509" s="116"/>
      <c r="H509" s="116"/>
      <c r="I509" s="116"/>
      <c r="J509" s="116"/>
      <c r="K509" s="116"/>
      <c r="L509" s="52"/>
      <c r="M509" s="44"/>
      <c r="N509" s="44"/>
      <c r="O509" s="44"/>
      <c r="P509" s="44"/>
    </row>
    <row r="510" spans="2:16" s="5" customFormat="1" x14ac:dyDescent="0.2">
      <c r="B510" s="3"/>
      <c r="C510" s="3"/>
      <c r="D510" s="3"/>
      <c r="E510" s="116"/>
      <c r="F510" s="52"/>
      <c r="G510" s="116"/>
      <c r="H510" s="116"/>
      <c r="I510" s="116"/>
      <c r="J510" s="116"/>
      <c r="K510" s="116"/>
      <c r="L510" s="52"/>
      <c r="M510" s="44"/>
      <c r="N510" s="44"/>
      <c r="O510" s="44"/>
      <c r="P510" s="44"/>
    </row>
    <row r="511" spans="2:16" s="5" customFormat="1" x14ac:dyDescent="0.2">
      <c r="B511" s="3"/>
      <c r="C511" s="3"/>
      <c r="D511" s="3"/>
      <c r="E511" s="116"/>
      <c r="F511" s="52"/>
      <c r="G511" s="116"/>
      <c r="H511" s="116"/>
      <c r="I511" s="116"/>
      <c r="J511" s="116"/>
      <c r="K511" s="116"/>
      <c r="L511" s="52"/>
      <c r="M511" s="44"/>
      <c r="N511" s="44"/>
      <c r="O511" s="44"/>
      <c r="P511" s="44"/>
    </row>
    <row r="512" spans="2:16" s="5" customFormat="1" x14ac:dyDescent="0.2">
      <c r="B512" s="3"/>
      <c r="C512" s="3"/>
      <c r="D512" s="3"/>
      <c r="E512" s="116"/>
      <c r="F512" s="52"/>
      <c r="G512" s="116"/>
      <c r="H512" s="116"/>
      <c r="I512" s="116"/>
      <c r="J512" s="116"/>
      <c r="K512" s="116"/>
      <c r="L512" s="52"/>
      <c r="M512" s="44"/>
      <c r="N512" s="44"/>
      <c r="O512" s="44"/>
      <c r="P512" s="44"/>
    </row>
    <row r="513" spans="2:16" s="5" customFormat="1" x14ac:dyDescent="0.2">
      <c r="B513" s="3"/>
      <c r="C513" s="3"/>
      <c r="D513" s="3"/>
      <c r="E513" s="116"/>
      <c r="F513" s="52"/>
      <c r="G513" s="116"/>
      <c r="H513" s="116"/>
      <c r="I513" s="116"/>
      <c r="J513" s="116"/>
      <c r="K513" s="116"/>
      <c r="L513" s="52"/>
      <c r="M513" s="44"/>
      <c r="N513" s="44"/>
      <c r="O513" s="44"/>
      <c r="P513" s="44"/>
    </row>
    <row r="514" spans="2:16" s="5" customFormat="1" x14ac:dyDescent="0.2">
      <c r="B514" s="3"/>
      <c r="C514" s="3"/>
      <c r="D514" s="3"/>
      <c r="E514" s="116"/>
      <c r="F514" s="52"/>
      <c r="G514" s="116"/>
      <c r="H514" s="116"/>
      <c r="I514" s="116"/>
      <c r="J514" s="116"/>
      <c r="K514" s="116"/>
      <c r="L514" s="52"/>
      <c r="M514" s="44"/>
      <c r="N514" s="44"/>
      <c r="O514" s="44"/>
      <c r="P514" s="44"/>
    </row>
    <row r="515" spans="2:16" s="5" customFormat="1" x14ac:dyDescent="0.2">
      <c r="B515" s="3"/>
      <c r="C515" s="3"/>
      <c r="D515" s="3"/>
      <c r="E515" s="116"/>
      <c r="F515" s="52"/>
      <c r="G515" s="116"/>
      <c r="H515" s="116"/>
      <c r="I515" s="116"/>
      <c r="J515" s="116"/>
      <c r="K515" s="116"/>
      <c r="L515" s="52"/>
      <c r="M515" s="44"/>
      <c r="N515" s="44"/>
      <c r="O515" s="44"/>
      <c r="P515" s="44"/>
    </row>
    <row r="516" spans="2:16" s="5" customFormat="1" x14ac:dyDescent="0.2">
      <c r="B516" s="3"/>
      <c r="C516" s="3"/>
      <c r="D516" s="3"/>
      <c r="E516" s="116"/>
      <c r="F516" s="52"/>
      <c r="G516" s="116"/>
      <c r="H516" s="116"/>
      <c r="I516" s="116"/>
      <c r="J516" s="116"/>
      <c r="K516" s="116"/>
      <c r="L516" s="52"/>
      <c r="M516" s="44"/>
      <c r="N516" s="44"/>
      <c r="O516" s="44"/>
      <c r="P516" s="44"/>
    </row>
    <row r="517" spans="2:16" s="5" customFormat="1" x14ac:dyDescent="0.2">
      <c r="B517" s="3"/>
      <c r="C517" s="3"/>
      <c r="D517" s="3"/>
      <c r="E517" s="116"/>
      <c r="F517" s="52"/>
      <c r="G517" s="116"/>
      <c r="H517" s="116"/>
      <c r="I517" s="116"/>
      <c r="J517" s="116"/>
      <c r="K517" s="116"/>
      <c r="L517" s="52"/>
      <c r="M517" s="44"/>
      <c r="N517" s="44"/>
      <c r="O517" s="44"/>
      <c r="P517" s="44"/>
    </row>
    <row r="518" spans="2:16" s="5" customFormat="1" x14ac:dyDescent="0.2">
      <c r="B518" s="3"/>
      <c r="C518" s="3"/>
      <c r="D518" s="3"/>
      <c r="E518" s="116"/>
      <c r="F518" s="52"/>
      <c r="G518" s="116"/>
      <c r="H518" s="116"/>
      <c r="I518" s="116"/>
      <c r="J518" s="116"/>
      <c r="K518" s="116"/>
      <c r="L518" s="52"/>
      <c r="M518" s="44"/>
      <c r="N518" s="44"/>
      <c r="O518" s="44"/>
      <c r="P518" s="44"/>
    </row>
    <row r="519" spans="2:16" s="5" customFormat="1" x14ac:dyDescent="0.2">
      <c r="B519" s="3"/>
      <c r="C519" s="3"/>
      <c r="D519" s="3"/>
      <c r="E519" s="116"/>
      <c r="F519" s="52"/>
      <c r="G519" s="116"/>
      <c r="H519" s="116"/>
      <c r="I519" s="116"/>
      <c r="J519" s="116"/>
      <c r="K519" s="116"/>
      <c r="L519" s="52"/>
      <c r="M519" s="44"/>
      <c r="N519" s="44"/>
      <c r="O519" s="44"/>
      <c r="P519" s="44"/>
    </row>
    <row r="520" spans="2:16" s="5" customFormat="1" x14ac:dyDescent="0.2">
      <c r="B520" s="3"/>
      <c r="C520" s="3"/>
      <c r="D520" s="3"/>
      <c r="E520" s="116"/>
      <c r="F520" s="52"/>
      <c r="G520" s="116"/>
      <c r="H520" s="116"/>
      <c r="I520" s="116"/>
      <c r="J520" s="116"/>
      <c r="K520" s="116"/>
      <c r="L520" s="52"/>
      <c r="M520" s="44"/>
      <c r="N520" s="44"/>
      <c r="O520" s="44"/>
      <c r="P520" s="44"/>
    </row>
    <row r="521" spans="2:16" s="5" customFormat="1" x14ac:dyDescent="0.2">
      <c r="B521" s="3"/>
      <c r="C521" s="3"/>
      <c r="D521" s="3"/>
      <c r="E521" s="116"/>
      <c r="F521" s="52"/>
      <c r="G521" s="116"/>
      <c r="H521" s="116"/>
      <c r="I521" s="116"/>
      <c r="J521" s="116"/>
      <c r="K521" s="116"/>
      <c r="L521" s="52"/>
      <c r="M521" s="44"/>
      <c r="N521" s="44"/>
      <c r="O521" s="44"/>
      <c r="P521" s="44"/>
    </row>
    <row r="522" spans="2:16" s="5" customFormat="1" x14ac:dyDescent="0.2">
      <c r="B522" s="3"/>
      <c r="C522" s="3"/>
      <c r="D522" s="3"/>
      <c r="E522" s="116"/>
      <c r="F522" s="52"/>
      <c r="G522" s="116"/>
      <c r="H522" s="116"/>
      <c r="I522" s="116"/>
      <c r="J522" s="116"/>
      <c r="K522" s="116"/>
      <c r="L522" s="52"/>
      <c r="M522" s="44"/>
      <c r="N522" s="44"/>
      <c r="O522" s="44"/>
      <c r="P522" s="44"/>
    </row>
    <row r="523" spans="2:16" s="5" customFormat="1" x14ac:dyDescent="0.2">
      <c r="B523" s="3"/>
      <c r="C523" s="3"/>
      <c r="D523" s="3"/>
      <c r="E523" s="116"/>
      <c r="F523" s="52"/>
      <c r="G523" s="116"/>
      <c r="H523" s="116"/>
      <c r="I523" s="116"/>
      <c r="J523" s="116"/>
      <c r="K523" s="116"/>
      <c r="L523" s="52"/>
      <c r="M523" s="44"/>
      <c r="N523" s="44"/>
      <c r="O523" s="44"/>
      <c r="P523" s="44"/>
    </row>
    <row r="524" spans="2:16" s="5" customFormat="1" x14ac:dyDescent="0.2">
      <c r="B524" s="3"/>
      <c r="C524" s="3"/>
      <c r="D524" s="3"/>
      <c r="E524" s="116"/>
      <c r="F524" s="52"/>
      <c r="G524" s="116"/>
      <c r="H524" s="116"/>
      <c r="I524" s="116"/>
      <c r="J524" s="116"/>
      <c r="K524" s="116"/>
      <c r="L524" s="52"/>
      <c r="M524" s="44"/>
      <c r="N524" s="44"/>
      <c r="O524" s="44"/>
      <c r="P524" s="44"/>
    </row>
    <row r="525" spans="2:16" s="5" customFormat="1" x14ac:dyDescent="0.2">
      <c r="B525" s="3"/>
      <c r="C525" s="3"/>
      <c r="D525" s="3"/>
      <c r="E525" s="116"/>
      <c r="F525" s="52"/>
      <c r="G525" s="116"/>
      <c r="H525" s="116"/>
      <c r="I525" s="116"/>
      <c r="J525" s="116"/>
      <c r="K525" s="116"/>
      <c r="L525" s="52"/>
      <c r="M525" s="44"/>
      <c r="N525" s="44"/>
      <c r="O525" s="44"/>
      <c r="P525" s="44"/>
    </row>
    <row r="526" spans="2:16" s="5" customFormat="1" x14ac:dyDescent="0.2">
      <c r="B526" s="3"/>
      <c r="C526" s="3"/>
      <c r="D526" s="3"/>
      <c r="E526" s="116"/>
      <c r="F526" s="52"/>
      <c r="G526" s="116"/>
      <c r="H526" s="116"/>
      <c r="I526" s="116"/>
      <c r="J526" s="116"/>
      <c r="K526" s="116"/>
      <c r="L526" s="52"/>
      <c r="M526" s="44"/>
      <c r="N526" s="44"/>
      <c r="O526" s="44"/>
      <c r="P526" s="44"/>
    </row>
    <row r="527" spans="2:16" s="5" customFormat="1" x14ac:dyDescent="0.2">
      <c r="B527" s="3"/>
      <c r="C527" s="3"/>
      <c r="D527" s="3"/>
      <c r="E527" s="116"/>
      <c r="F527" s="52"/>
      <c r="G527" s="116"/>
      <c r="H527" s="116"/>
      <c r="I527" s="116"/>
      <c r="J527" s="116"/>
      <c r="K527" s="116"/>
      <c r="L527" s="52"/>
      <c r="M527" s="44"/>
      <c r="N527" s="44"/>
      <c r="O527" s="44"/>
      <c r="P527" s="44"/>
    </row>
    <row r="528" spans="2:16" s="5" customFormat="1" x14ac:dyDescent="0.2">
      <c r="B528" s="3"/>
      <c r="C528" s="3"/>
      <c r="D528" s="3"/>
      <c r="E528" s="116"/>
      <c r="F528" s="52"/>
      <c r="G528" s="116"/>
      <c r="H528" s="116"/>
      <c r="I528" s="116"/>
      <c r="J528" s="116"/>
      <c r="K528" s="116"/>
      <c r="L528" s="52"/>
      <c r="M528" s="44"/>
      <c r="N528" s="44"/>
      <c r="O528" s="44"/>
      <c r="P528" s="44"/>
    </row>
    <row r="529" spans="2:16" s="5" customFormat="1" x14ac:dyDescent="0.2">
      <c r="B529" s="3"/>
      <c r="C529" s="3"/>
      <c r="D529" s="3"/>
      <c r="E529" s="116"/>
      <c r="F529" s="52"/>
      <c r="G529" s="116"/>
      <c r="H529" s="116"/>
      <c r="I529" s="116"/>
      <c r="J529" s="116"/>
      <c r="K529" s="116"/>
      <c r="L529" s="52"/>
      <c r="M529" s="44"/>
      <c r="N529" s="44"/>
      <c r="O529" s="44"/>
      <c r="P529" s="44"/>
    </row>
    <row r="530" spans="2:16" s="5" customFormat="1" x14ac:dyDescent="0.2">
      <c r="B530" s="3"/>
      <c r="C530" s="3"/>
      <c r="D530" s="3"/>
      <c r="E530" s="116"/>
      <c r="F530" s="52"/>
      <c r="G530" s="116"/>
      <c r="H530" s="116"/>
      <c r="I530" s="116"/>
      <c r="J530" s="116"/>
      <c r="K530" s="116"/>
      <c r="L530" s="52"/>
      <c r="M530" s="44"/>
      <c r="N530" s="44"/>
      <c r="O530" s="44"/>
      <c r="P530" s="44"/>
    </row>
    <row r="531" spans="2:16" s="5" customFormat="1" x14ac:dyDescent="0.2">
      <c r="B531" s="3"/>
      <c r="C531" s="3"/>
      <c r="D531" s="3"/>
      <c r="E531" s="116"/>
      <c r="F531" s="52"/>
      <c r="G531" s="116"/>
      <c r="H531" s="116"/>
      <c r="I531" s="116"/>
      <c r="J531" s="116"/>
      <c r="K531" s="116"/>
      <c r="L531" s="52"/>
      <c r="M531" s="44"/>
      <c r="N531" s="44"/>
      <c r="O531" s="44"/>
      <c r="P531" s="44"/>
    </row>
    <row r="532" spans="2:16" s="5" customFormat="1" x14ac:dyDescent="0.2">
      <c r="B532" s="3"/>
      <c r="C532" s="3"/>
      <c r="D532" s="3"/>
      <c r="E532" s="116"/>
      <c r="F532" s="52"/>
      <c r="G532" s="116"/>
      <c r="H532" s="116"/>
      <c r="I532" s="116"/>
      <c r="J532" s="116"/>
      <c r="K532" s="116"/>
      <c r="L532" s="52"/>
      <c r="M532" s="44"/>
      <c r="N532" s="44"/>
      <c r="O532" s="44"/>
      <c r="P532" s="44"/>
    </row>
    <row r="533" spans="2:16" s="5" customFormat="1" x14ac:dyDescent="0.2">
      <c r="B533" s="3"/>
      <c r="C533" s="3"/>
      <c r="D533" s="3"/>
      <c r="E533" s="116"/>
      <c r="F533" s="52"/>
      <c r="G533" s="116"/>
      <c r="H533" s="116"/>
      <c r="I533" s="116"/>
      <c r="J533" s="116"/>
      <c r="K533" s="116"/>
      <c r="L533" s="52"/>
      <c r="M533" s="44"/>
      <c r="N533" s="44"/>
      <c r="O533" s="44"/>
      <c r="P533" s="44"/>
    </row>
    <row r="534" spans="2:16" s="5" customFormat="1" x14ac:dyDescent="0.2">
      <c r="B534" s="3"/>
      <c r="C534" s="3"/>
      <c r="D534" s="3"/>
      <c r="E534" s="116"/>
      <c r="F534" s="52"/>
      <c r="G534" s="116"/>
      <c r="H534" s="116"/>
      <c r="I534" s="116"/>
      <c r="J534" s="116"/>
      <c r="K534" s="116"/>
      <c r="L534" s="52"/>
      <c r="M534" s="44"/>
      <c r="N534" s="44"/>
      <c r="O534" s="44"/>
      <c r="P534" s="44"/>
    </row>
    <row r="535" spans="2:16" s="5" customFormat="1" x14ac:dyDescent="0.2">
      <c r="B535" s="3"/>
      <c r="C535" s="3"/>
      <c r="D535" s="3"/>
      <c r="E535" s="116"/>
      <c r="F535" s="52"/>
      <c r="G535" s="116"/>
      <c r="H535" s="116"/>
      <c r="I535" s="116"/>
      <c r="J535" s="116"/>
      <c r="K535" s="116"/>
      <c r="L535" s="52"/>
      <c r="M535" s="44"/>
      <c r="N535" s="44"/>
      <c r="O535" s="44"/>
      <c r="P535" s="44"/>
    </row>
    <row r="536" spans="2:16" s="5" customFormat="1" x14ac:dyDescent="0.2">
      <c r="B536" s="3"/>
      <c r="C536" s="3"/>
      <c r="D536" s="3"/>
      <c r="E536" s="116"/>
      <c r="F536" s="52"/>
      <c r="G536" s="116"/>
      <c r="H536" s="116"/>
      <c r="I536" s="116"/>
      <c r="J536" s="116"/>
      <c r="K536" s="116"/>
      <c r="L536" s="52"/>
      <c r="M536" s="44"/>
      <c r="N536" s="44"/>
      <c r="O536" s="44"/>
      <c r="P536" s="44"/>
    </row>
    <row r="537" spans="2:16" s="5" customFormat="1" x14ac:dyDescent="0.2">
      <c r="B537" s="3"/>
      <c r="C537" s="3"/>
      <c r="D537" s="3"/>
      <c r="E537" s="116"/>
      <c r="F537" s="52"/>
      <c r="G537" s="116"/>
      <c r="H537" s="116"/>
      <c r="I537" s="116"/>
      <c r="J537" s="116"/>
      <c r="K537" s="116"/>
      <c r="L537" s="52"/>
      <c r="M537" s="44"/>
      <c r="N537" s="44"/>
      <c r="O537" s="44"/>
      <c r="P537" s="44"/>
    </row>
    <row r="538" spans="2:16" s="5" customFormat="1" x14ac:dyDescent="0.2">
      <c r="B538" s="3"/>
      <c r="C538" s="3"/>
      <c r="D538" s="3"/>
      <c r="E538" s="116"/>
      <c r="F538" s="52"/>
      <c r="G538" s="116"/>
      <c r="H538" s="116"/>
      <c r="I538" s="116"/>
      <c r="J538" s="116"/>
      <c r="K538" s="116"/>
      <c r="L538" s="52"/>
      <c r="M538" s="44"/>
      <c r="N538" s="44"/>
      <c r="O538" s="44"/>
      <c r="P538" s="44"/>
    </row>
    <row r="539" spans="2:16" s="5" customFormat="1" x14ac:dyDescent="0.2">
      <c r="B539" s="3"/>
      <c r="C539" s="3"/>
      <c r="D539" s="3"/>
      <c r="E539" s="116"/>
      <c r="F539" s="52"/>
      <c r="G539" s="116"/>
      <c r="H539" s="116"/>
      <c r="I539" s="116"/>
      <c r="J539" s="116"/>
      <c r="K539" s="116"/>
      <c r="L539" s="52"/>
      <c r="M539" s="44"/>
      <c r="N539" s="44"/>
      <c r="O539" s="44"/>
      <c r="P539" s="44"/>
    </row>
    <row r="540" spans="2:16" s="5" customFormat="1" x14ac:dyDescent="0.2">
      <c r="B540" s="3"/>
      <c r="C540" s="3"/>
      <c r="D540" s="3"/>
      <c r="E540" s="116"/>
      <c r="F540" s="52"/>
      <c r="G540" s="116"/>
      <c r="H540" s="116"/>
      <c r="I540" s="116"/>
      <c r="J540" s="116"/>
      <c r="K540" s="116"/>
      <c r="L540" s="52"/>
      <c r="M540" s="44"/>
      <c r="N540" s="44"/>
      <c r="O540" s="44"/>
      <c r="P540" s="44"/>
    </row>
    <row r="541" spans="2:16" s="5" customFormat="1" x14ac:dyDescent="0.2">
      <c r="B541" s="3"/>
      <c r="C541" s="3"/>
      <c r="D541" s="3"/>
      <c r="E541" s="116"/>
      <c r="F541" s="52"/>
      <c r="G541" s="116"/>
      <c r="H541" s="116"/>
      <c r="I541" s="116"/>
      <c r="J541" s="116"/>
      <c r="K541" s="116"/>
      <c r="L541" s="52"/>
      <c r="M541" s="44"/>
      <c r="N541" s="44"/>
      <c r="O541" s="44"/>
      <c r="P541" s="44"/>
    </row>
    <row r="542" spans="2:16" s="5" customFormat="1" x14ac:dyDescent="0.2">
      <c r="B542" s="3"/>
      <c r="C542" s="3"/>
      <c r="D542" s="3"/>
      <c r="E542" s="116"/>
      <c r="F542" s="52"/>
      <c r="G542" s="116"/>
      <c r="H542" s="116"/>
      <c r="I542" s="116"/>
      <c r="J542" s="116"/>
      <c r="K542" s="116"/>
      <c r="L542" s="52"/>
      <c r="M542" s="44"/>
      <c r="N542" s="44"/>
      <c r="O542" s="44"/>
      <c r="P542" s="44"/>
    </row>
    <row r="543" spans="2:16" s="5" customFormat="1" x14ac:dyDescent="0.2">
      <c r="B543" s="3"/>
      <c r="C543" s="3"/>
      <c r="D543" s="3"/>
      <c r="E543" s="116"/>
      <c r="F543" s="52"/>
      <c r="G543" s="116"/>
      <c r="H543" s="116"/>
      <c r="I543" s="116"/>
      <c r="J543" s="116"/>
      <c r="K543" s="116"/>
      <c r="L543" s="52"/>
      <c r="M543" s="44"/>
      <c r="N543" s="44"/>
      <c r="O543" s="44"/>
      <c r="P543" s="44"/>
    </row>
    <row r="544" spans="2:16" s="5" customFormat="1" x14ac:dyDescent="0.2">
      <c r="B544" s="3"/>
      <c r="C544" s="3"/>
      <c r="D544" s="3"/>
      <c r="E544" s="116"/>
      <c r="F544" s="52"/>
      <c r="G544" s="116"/>
      <c r="H544" s="116"/>
      <c r="I544" s="116"/>
      <c r="J544" s="116"/>
      <c r="K544" s="116"/>
      <c r="L544" s="52"/>
      <c r="M544" s="44"/>
      <c r="N544" s="44"/>
      <c r="O544" s="44"/>
      <c r="P544" s="44"/>
    </row>
    <row r="545" spans="2:16" s="5" customFormat="1" x14ac:dyDescent="0.2">
      <c r="B545" s="3"/>
      <c r="C545" s="3"/>
      <c r="D545" s="3"/>
      <c r="E545" s="116"/>
      <c r="F545" s="52"/>
      <c r="G545" s="116"/>
      <c r="H545" s="116"/>
      <c r="I545" s="116"/>
      <c r="J545" s="116"/>
      <c r="K545" s="116"/>
      <c r="L545" s="52"/>
      <c r="M545" s="44"/>
      <c r="N545" s="44"/>
      <c r="O545" s="44"/>
      <c r="P545" s="44"/>
    </row>
    <row r="546" spans="2:16" s="5" customFormat="1" x14ac:dyDescent="0.2">
      <c r="B546" s="3"/>
      <c r="C546" s="3"/>
      <c r="D546" s="3"/>
      <c r="E546" s="116"/>
      <c r="F546" s="52"/>
      <c r="G546" s="116"/>
      <c r="H546" s="116"/>
      <c r="I546" s="116"/>
      <c r="J546" s="116"/>
      <c r="K546" s="116"/>
      <c r="L546" s="52"/>
      <c r="M546" s="44"/>
      <c r="N546" s="44"/>
      <c r="O546" s="44"/>
      <c r="P546" s="44"/>
    </row>
    <row r="547" spans="2:16" s="5" customFormat="1" x14ac:dyDescent="0.2">
      <c r="B547" s="3"/>
      <c r="C547" s="3"/>
      <c r="D547" s="3"/>
      <c r="E547" s="116"/>
      <c r="F547" s="52"/>
      <c r="G547" s="116"/>
      <c r="H547" s="116"/>
      <c r="I547" s="116"/>
      <c r="J547" s="116"/>
      <c r="K547" s="116"/>
      <c r="L547" s="52"/>
      <c r="M547" s="44"/>
      <c r="N547" s="44"/>
      <c r="O547" s="44"/>
      <c r="P547" s="44"/>
    </row>
    <row r="548" spans="2:16" s="5" customFormat="1" x14ac:dyDescent="0.2">
      <c r="B548" s="3"/>
      <c r="C548" s="3"/>
      <c r="D548" s="3"/>
      <c r="E548" s="116"/>
      <c r="F548" s="52"/>
      <c r="G548" s="116"/>
      <c r="H548" s="116"/>
      <c r="I548" s="116"/>
      <c r="J548" s="116"/>
      <c r="K548" s="116"/>
      <c r="L548" s="52"/>
      <c r="M548" s="44"/>
      <c r="N548" s="44"/>
      <c r="O548" s="44"/>
      <c r="P548" s="44"/>
    </row>
    <row r="549" spans="2:16" s="5" customFormat="1" x14ac:dyDescent="0.2">
      <c r="B549" s="3"/>
      <c r="C549" s="3"/>
      <c r="D549" s="3"/>
      <c r="E549" s="116"/>
      <c r="F549" s="52"/>
      <c r="G549" s="116"/>
      <c r="H549" s="116"/>
      <c r="I549" s="116"/>
      <c r="J549" s="116"/>
      <c r="K549" s="116"/>
      <c r="L549" s="52"/>
      <c r="M549" s="44"/>
      <c r="N549" s="44"/>
      <c r="O549" s="44"/>
      <c r="P549" s="44"/>
    </row>
    <row r="550" spans="2:16" s="5" customFormat="1" x14ac:dyDescent="0.2">
      <c r="B550" s="3"/>
      <c r="C550" s="3"/>
      <c r="D550" s="3"/>
      <c r="E550" s="116"/>
      <c r="F550" s="52"/>
      <c r="G550" s="116"/>
      <c r="H550" s="116"/>
      <c r="I550" s="116"/>
      <c r="J550" s="116"/>
      <c r="K550" s="116"/>
      <c r="L550" s="52"/>
      <c r="M550" s="44"/>
      <c r="N550" s="44"/>
      <c r="O550" s="44"/>
      <c r="P550" s="44"/>
    </row>
    <row r="551" spans="2:16" s="5" customFormat="1" x14ac:dyDescent="0.2">
      <c r="B551" s="3"/>
      <c r="C551" s="3"/>
      <c r="D551" s="3"/>
      <c r="E551" s="116"/>
      <c r="F551" s="52"/>
      <c r="G551" s="116"/>
      <c r="H551" s="116"/>
      <c r="I551" s="116"/>
      <c r="J551" s="116"/>
      <c r="K551" s="116"/>
      <c r="L551" s="52"/>
      <c r="M551" s="44"/>
      <c r="N551" s="44"/>
      <c r="O551" s="44"/>
      <c r="P551" s="44"/>
    </row>
    <row r="552" spans="2:16" s="5" customFormat="1" x14ac:dyDescent="0.2">
      <c r="B552" s="3"/>
      <c r="C552" s="3"/>
      <c r="D552" s="3"/>
      <c r="E552" s="116"/>
      <c r="F552" s="52"/>
      <c r="G552" s="116"/>
      <c r="H552" s="116"/>
      <c r="I552" s="116"/>
      <c r="J552" s="116"/>
      <c r="K552" s="116"/>
      <c r="L552" s="52"/>
      <c r="M552" s="44"/>
      <c r="N552" s="44"/>
      <c r="O552" s="44"/>
      <c r="P552" s="44"/>
    </row>
    <row r="553" spans="2:16" s="5" customFormat="1" x14ac:dyDescent="0.2">
      <c r="B553" s="3"/>
      <c r="C553" s="3"/>
      <c r="D553" s="3"/>
      <c r="E553" s="116"/>
      <c r="F553" s="52"/>
      <c r="G553" s="116"/>
      <c r="H553" s="116"/>
      <c r="I553" s="116"/>
      <c r="J553" s="116"/>
      <c r="K553" s="116"/>
      <c r="L553" s="52"/>
      <c r="M553" s="44"/>
      <c r="N553" s="44"/>
      <c r="O553" s="44"/>
      <c r="P553" s="44"/>
    </row>
    <row r="554" spans="2:16" s="5" customFormat="1" x14ac:dyDescent="0.2">
      <c r="B554" s="3"/>
      <c r="C554" s="3"/>
      <c r="D554" s="3"/>
      <c r="E554" s="116"/>
      <c r="F554" s="52"/>
      <c r="G554" s="116"/>
      <c r="H554" s="116"/>
      <c r="I554" s="116"/>
      <c r="J554" s="116"/>
      <c r="K554" s="116"/>
      <c r="L554" s="52"/>
      <c r="M554" s="44"/>
      <c r="N554" s="44"/>
      <c r="O554" s="44"/>
      <c r="P554" s="44"/>
    </row>
    <row r="555" spans="2:16" s="5" customFormat="1" x14ac:dyDescent="0.2">
      <c r="B555" s="3"/>
      <c r="C555" s="3"/>
      <c r="D555" s="3"/>
      <c r="E555" s="116"/>
      <c r="F555" s="52"/>
      <c r="G555" s="116"/>
      <c r="H555" s="116"/>
      <c r="I555" s="116"/>
      <c r="J555" s="116"/>
      <c r="K555" s="116"/>
      <c r="L555" s="52"/>
      <c r="M555" s="44"/>
      <c r="N555" s="44"/>
      <c r="O555" s="44"/>
      <c r="P555" s="44"/>
    </row>
    <row r="556" spans="2:16" s="5" customFormat="1" x14ac:dyDescent="0.2">
      <c r="B556" s="3"/>
      <c r="C556" s="3"/>
      <c r="D556" s="3"/>
      <c r="E556" s="116"/>
      <c r="F556" s="52"/>
      <c r="G556" s="116"/>
      <c r="H556" s="116"/>
      <c r="I556" s="116"/>
      <c r="J556" s="116"/>
      <c r="K556" s="116"/>
      <c r="L556" s="52"/>
      <c r="M556" s="44"/>
      <c r="N556" s="44"/>
      <c r="O556" s="44"/>
      <c r="P556" s="44"/>
    </row>
    <row r="557" spans="2:16" s="5" customFormat="1" x14ac:dyDescent="0.2">
      <c r="B557" s="3"/>
      <c r="C557" s="3"/>
      <c r="D557" s="3"/>
      <c r="E557" s="116"/>
      <c r="F557" s="52"/>
      <c r="G557" s="116"/>
      <c r="H557" s="116"/>
      <c r="I557" s="116"/>
      <c r="J557" s="116"/>
      <c r="K557" s="116"/>
      <c r="L557" s="52"/>
      <c r="M557" s="44"/>
      <c r="N557" s="44"/>
      <c r="O557" s="44"/>
      <c r="P557" s="44"/>
    </row>
    <row r="558" spans="2:16" s="5" customFormat="1" x14ac:dyDescent="0.2">
      <c r="B558" s="3"/>
      <c r="C558" s="3"/>
      <c r="D558" s="3"/>
      <c r="E558" s="116"/>
      <c r="F558" s="52"/>
      <c r="G558" s="116"/>
      <c r="H558" s="116"/>
      <c r="I558" s="116"/>
      <c r="J558" s="116"/>
      <c r="K558" s="116"/>
      <c r="L558" s="52"/>
      <c r="M558" s="44"/>
      <c r="N558" s="44"/>
      <c r="O558" s="44"/>
      <c r="P558" s="44"/>
    </row>
    <row r="559" spans="2:16" s="5" customFormat="1" x14ac:dyDescent="0.2">
      <c r="B559" s="3"/>
      <c r="C559" s="3"/>
      <c r="D559" s="3"/>
      <c r="E559" s="116"/>
      <c r="F559" s="52"/>
      <c r="G559" s="116"/>
      <c r="H559" s="116"/>
      <c r="I559" s="116"/>
      <c r="J559" s="116"/>
      <c r="K559" s="116"/>
      <c r="L559" s="52"/>
      <c r="M559" s="44"/>
      <c r="N559" s="44"/>
      <c r="O559" s="44"/>
      <c r="P559" s="44"/>
    </row>
    <row r="560" spans="2:16" s="5" customFormat="1" x14ac:dyDescent="0.2">
      <c r="B560" s="3"/>
      <c r="C560" s="3"/>
      <c r="D560" s="3"/>
      <c r="E560" s="116"/>
      <c r="F560" s="52"/>
      <c r="G560" s="116"/>
      <c r="H560" s="116"/>
      <c r="I560" s="116"/>
      <c r="J560" s="116"/>
      <c r="K560" s="116"/>
      <c r="L560" s="52"/>
      <c r="M560" s="44"/>
      <c r="N560" s="44"/>
      <c r="O560" s="44"/>
      <c r="P560" s="44"/>
    </row>
    <row r="561" spans="2:16" s="5" customFormat="1" x14ac:dyDescent="0.2">
      <c r="B561" s="3"/>
      <c r="C561" s="3"/>
      <c r="D561" s="3"/>
      <c r="E561" s="116"/>
      <c r="F561" s="52"/>
      <c r="G561" s="116"/>
      <c r="H561" s="116"/>
      <c r="I561" s="116"/>
      <c r="J561" s="116"/>
      <c r="K561" s="116"/>
      <c r="L561" s="52"/>
      <c r="M561" s="44"/>
      <c r="N561" s="44"/>
      <c r="O561" s="44"/>
      <c r="P561" s="44"/>
    </row>
    <row r="562" spans="2:16" s="5" customFormat="1" x14ac:dyDescent="0.2">
      <c r="B562" s="3"/>
      <c r="C562" s="3"/>
      <c r="D562" s="3"/>
      <c r="E562" s="116"/>
      <c r="F562" s="52"/>
      <c r="G562" s="116"/>
      <c r="H562" s="116"/>
      <c r="I562" s="116"/>
      <c r="J562" s="116"/>
      <c r="K562" s="116"/>
      <c r="L562" s="52"/>
      <c r="M562" s="44"/>
      <c r="N562" s="44"/>
      <c r="O562" s="44"/>
      <c r="P562" s="44"/>
    </row>
    <row r="563" spans="2:16" s="5" customFormat="1" x14ac:dyDescent="0.2">
      <c r="B563" s="3"/>
      <c r="C563" s="3"/>
      <c r="D563" s="3"/>
      <c r="E563" s="116"/>
      <c r="F563" s="52"/>
      <c r="G563" s="116"/>
      <c r="H563" s="116"/>
      <c r="I563" s="116"/>
      <c r="J563" s="116"/>
      <c r="K563" s="116"/>
      <c r="L563" s="52"/>
      <c r="M563" s="44"/>
      <c r="N563" s="44"/>
      <c r="O563" s="44"/>
      <c r="P563" s="44"/>
    </row>
    <row r="564" spans="2:16" s="5" customFormat="1" x14ac:dyDescent="0.2">
      <c r="B564" s="3"/>
      <c r="C564" s="3"/>
      <c r="D564" s="3"/>
      <c r="E564" s="116"/>
      <c r="F564" s="52"/>
      <c r="G564" s="116"/>
      <c r="H564" s="116"/>
      <c r="I564" s="116"/>
      <c r="J564" s="116"/>
      <c r="K564" s="116"/>
      <c r="L564" s="52"/>
      <c r="M564" s="44"/>
      <c r="N564" s="44"/>
      <c r="O564" s="44"/>
      <c r="P564" s="44"/>
    </row>
    <row r="565" spans="2:16" s="5" customFormat="1" x14ac:dyDescent="0.2">
      <c r="B565" s="3"/>
      <c r="C565" s="3"/>
      <c r="D565" s="3"/>
      <c r="E565" s="116"/>
      <c r="F565" s="52"/>
      <c r="G565" s="116"/>
      <c r="H565" s="116"/>
      <c r="I565" s="116"/>
      <c r="J565" s="116"/>
      <c r="K565" s="116"/>
      <c r="L565" s="52"/>
      <c r="M565" s="44"/>
      <c r="N565" s="44"/>
      <c r="O565" s="44"/>
      <c r="P565" s="44"/>
    </row>
    <row r="566" spans="2:16" s="5" customFormat="1" x14ac:dyDescent="0.2">
      <c r="B566" s="3"/>
      <c r="C566" s="3"/>
      <c r="D566" s="3"/>
      <c r="E566" s="116"/>
      <c r="F566" s="52"/>
      <c r="G566" s="116"/>
      <c r="H566" s="116"/>
      <c r="I566" s="116"/>
      <c r="J566" s="116"/>
      <c r="K566" s="116"/>
      <c r="L566" s="52"/>
      <c r="M566" s="44"/>
      <c r="N566" s="44"/>
      <c r="O566" s="44"/>
      <c r="P566" s="44"/>
    </row>
    <row r="567" spans="2:16" s="5" customFormat="1" x14ac:dyDescent="0.2">
      <c r="B567" s="3"/>
      <c r="C567" s="3"/>
      <c r="D567" s="3"/>
      <c r="E567" s="116"/>
      <c r="F567" s="52"/>
      <c r="G567" s="116"/>
      <c r="H567" s="116"/>
      <c r="I567" s="116"/>
      <c r="J567" s="116"/>
      <c r="K567" s="116"/>
      <c r="L567" s="52"/>
      <c r="M567" s="44"/>
      <c r="N567" s="44"/>
      <c r="O567" s="44"/>
      <c r="P567" s="44"/>
    </row>
    <row r="568" spans="2:16" s="5" customFormat="1" x14ac:dyDescent="0.2">
      <c r="B568" s="3"/>
      <c r="C568" s="3"/>
      <c r="D568" s="3"/>
      <c r="E568" s="116"/>
      <c r="F568" s="52"/>
      <c r="G568" s="116"/>
      <c r="H568" s="116"/>
      <c r="I568" s="116"/>
      <c r="J568" s="116"/>
      <c r="K568" s="116"/>
      <c r="L568" s="52"/>
      <c r="M568" s="44"/>
      <c r="N568" s="44"/>
      <c r="O568" s="44"/>
      <c r="P568" s="44"/>
    </row>
    <row r="569" spans="2:16" s="5" customFormat="1" x14ac:dyDescent="0.2">
      <c r="B569" s="3"/>
      <c r="C569" s="3"/>
      <c r="D569" s="3"/>
      <c r="E569" s="116"/>
      <c r="F569" s="52"/>
      <c r="G569" s="116"/>
      <c r="H569" s="116"/>
      <c r="I569" s="116"/>
      <c r="J569" s="116"/>
      <c r="K569" s="116"/>
      <c r="L569" s="52"/>
      <c r="M569" s="44"/>
      <c r="N569" s="44"/>
      <c r="O569" s="44"/>
      <c r="P569" s="44"/>
    </row>
    <row r="570" spans="2:16" s="5" customFormat="1" x14ac:dyDescent="0.2">
      <c r="B570" s="3"/>
      <c r="C570" s="3"/>
      <c r="D570" s="3"/>
      <c r="E570" s="116"/>
      <c r="F570" s="52"/>
      <c r="G570" s="116"/>
      <c r="H570" s="116"/>
      <c r="I570" s="116"/>
      <c r="J570" s="116"/>
      <c r="K570" s="116"/>
      <c r="L570" s="52"/>
      <c r="M570" s="44"/>
      <c r="N570" s="44"/>
      <c r="O570" s="44"/>
      <c r="P570" s="44"/>
    </row>
    <row r="571" spans="2:16" s="5" customFormat="1" x14ac:dyDescent="0.2">
      <c r="B571" s="3"/>
      <c r="C571" s="3"/>
      <c r="D571" s="3"/>
      <c r="E571" s="116"/>
      <c r="F571" s="52"/>
      <c r="G571" s="116"/>
      <c r="H571" s="116"/>
      <c r="I571" s="116"/>
      <c r="J571" s="116"/>
      <c r="K571" s="116"/>
      <c r="L571" s="52"/>
      <c r="M571" s="44"/>
      <c r="N571" s="44"/>
      <c r="O571" s="44"/>
      <c r="P571" s="44"/>
    </row>
    <row r="572" spans="2:16" s="5" customFormat="1" x14ac:dyDescent="0.2">
      <c r="B572" s="3"/>
      <c r="C572" s="3"/>
      <c r="D572" s="3"/>
      <c r="E572" s="116"/>
      <c r="F572" s="52"/>
      <c r="G572" s="116"/>
      <c r="H572" s="116"/>
      <c r="I572" s="116"/>
      <c r="J572" s="116"/>
      <c r="K572" s="116"/>
      <c r="L572" s="52"/>
      <c r="M572" s="44"/>
      <c r="N572" s="44"/>
      <c r="O572" s="44"/>
      <c r="P572" s="44"/>
    </row>
    <row r="573" spans="2:16" s="5" customFormat="1" x14ac:dyDescent="0.2">
      <c r="B573" s="3"/>
      <c r="C573" s="3"/>
      <c r="D573" s="3"/>
      <c r="E573" s="116"/>
      <c r="F573" s="52"/>
      <c r="G573" s="116"/>
      <c r="H573" s="116"/>
      <c r="I573" s="116"/>
      <c r="J573" s="116"/>
      <c r="K573" s="116"/>
      <c r="L573" s="52"/>
      <c r="M573" s="44"/>
      <c r="N573" s="44"/>
      <c r="O573" s="44"/>
      <c r="P573" s="44"/>
    </row>
    <row r="574" spans="2:16" s="5" customFormat="1" x14ac:dyDescent="0.2">
      <c r="B574" s="3"/>
      <c r="C574" s="3"/>
      <c r="D574" s="3"/>
      <c r="E574" s="116"/>
      <c r="F574" s="52"/>
      <c r="G574" s="116"/>
      <c r="H574" s="116"/>
      <c r="I574" s="116"/>
      <c r="J574" s="116"/>
      <c r="K574" s="116"/>
      <c r="L574" s="52"/>
      <c r="M574" s="44"/>
      <c r="N574" s="44"/>
      <c r="O574" s="44"/>
      <c r="P574" s="44"/>
    </row>
    <row r="575" spans="2:16" s="5" customFormat="1" x14ac:dyDescent="0.2">
      <c r="B575" s="3"/>
      <c r="C575" s="3"/>
      <c r="D575" s="3"/>
      <c r="E575" s="116"/>
      <c r="F575" s="52"/>
      <c r="G575" s="116"/>
      <c r="H575" s="116"/>
      <c r="I575" s="116"/>
      <c r="J575" s="116"/>
      <c r="K575" s="116"/>
      <c r="L575" s="52"/>
      <c r="M575" s="44"/>
      <c r="N575" s="44"/>
      <c r="O575" s="44"/>
      <c r="P575" s="44"/>
    </row>
    <row r="576" spans="2:16" s="5" customFormat="1" x14ac:dyDescent="0.2">
      <c r="B576" s="3"/>
      <c r="C576" s="3"/>
      <c r="D576" s="3"/>
      <c r="E576" s="116"/>
      <c r="F576" s="52"/>
      <c r="G576" s="116"/>
      <c r="H576" s="116"/>
      <c r="I576" s="116"/>
      <c r="J576" s="116"/>
      <c r="K576" s="116"/>
      <c r="L576" s="52"/>
      <c r="M576" s="44"/>
      <c r="N576" s="44"/>
      <c r="O576" s="44"/>
      <c r="P576" s="44"/>
    </row>
    <row r="577" spans="2:16" s="5" customFormat="1" x14ac:dyDescent="0.2">
      <c r="B577" s="3"/>
      <c r="C577" s="3"/>
      <c r="D577" s="3"/>
      <c r="E577" s="116"/>
      <c r="F577" s="52"/>
      <c r="G577" s="116"/>
      <c r="H577" s="116"/>
      <c r="I577" s="116"/>
      <c r="J577" s="116"/>
      <c r="K577" s="116"/>
      <c r="L577" s="52"/>
      <c r="M577" s="44"/>
      <c r="N577" s="44"/>
      <c r="O577" s="44"/>
      <c r="P577" s="44"/>
    </row>
    <row r="578" spans="2:16" s="5" customFormat="1" x14ac:dyDescent="0.2">
      <c r="B578" s="3"/>
      <c r="C578" s="3"/>
      <c r="D578" s="3"/>
      <c r="E578" s="116"/>
      <c r="F578" s="52"/>
      <c r="G578" s="116"/>
      <c r="H578" s="116"/>
      <c r="I578" s="116"/>
      <c r="J578" s="116"/>
      <c r="K578" s="116"/>
      <c r="L578" s="52"/>
      <c r="M578" s="44"/>
      <c r="N578" s="44"/>
      <c r="O578" s="44"/>
      <c r="P578" s="44"/>
    </row>
    <row r="579" spans="2:16" s="5" customFormat="1" x14ac:dyDescent="0.2">
      <c r="B579" s="3"/>
      <c r="C579" s="3"/>
      <c r="D579" s="3"/>
      <c r="E579" s="116"/>
      <c r="F579" s="52"/>
      <c r="G579" s="116"/>
      <c r="H579" s="116"/>
      <c r="I579" s="116"/>
      <c r="J579" s="116"/>
      <c r="K579" s="116"/>
      <c r="L579" s="52"/>
      <c r="M579" s="44"/>
      <c r="N579" s="44"/>
      <c r="O579" s="44"/>
      <c r="P579" s="44"/>
    </row>
    <row r="580" spans="2:16" s="5" customFormat="1" x14ac:dyDescent="0.2">
      <c r="B580" s="3"/>
      <c r="C580" s="3"/>
      <c r="D580" s="3"/>
      <c r="E580" s="116"/>
      <c r="F580" s="52"/>
      <c r="G580" s="116"/>
      <c r="H580" s="116"/>
      <c r="I580" s="116"/>
      <c r="J580" s="116"/>
      <c r="K580" s="116"/>
      <c r="L580" s="52"/>
      <c r="M580" s="44"/>
      <c r="N580" s="44"/>
      <c r="O580" s="44"/>
      <c r="P580" s="44"/>
    </row>
    <row r="581" spans="2:16" s="5" customFormat="1" x14ac:dyDescent="0.2">
      <c r="B581" s="3"/>
      <c r="C581" s="3"/>
      <c r="D581" s="3"/>
      <c r="E581" s="116"/>
      <c r="F581" s="52"/>
      <c r="G581" s="116"/>
      <c r="H581" s="116"/>
      <c r="I581" s="116"/>
      <c r="J581" s="116"/>
      <c r="K581" s="116"/>
      <c r="L581" s="52"/>
      <c r="M581" s="44"/>
      <c r="N581" s="44"/>
      <c r="O581" s="44"/>
      <c r="P581" s="44"/>
    </row>
    <row r="582" spans="2:16" s="5" customFormat="1" x14ac:dyDescent="0.2">
      <c r="B582" s="3"/>
      <c r="C582" s="3"/>
      <c r="D582" s="3"/>
      <c r="E582" s="116"/>
      <c r="F582" s="52"/>
      <c r="G582" s="116"/>
      <c r="H582" s="116"/>
      <c r="I582" s="116"/>
      <c r="J582" s="116"/>
      <c r="K582" s="116"/>
      <c r="L582" s="52"/>
      <c r="M582" s="44"/>
      <c r="N582" s="44"/>
      <c r="O582" s="44"/>
      <c r="P582" s="44"/>
    </row>
    <row r="583" spans="2:16" s="5" customFormat="1" x14ac:dyDescent="0.2">
      <c r="B583" s="3"/>
      <c r="C583" s="3"/>
      <c r="D583" s="3"/>
      <c r="E583" s="116"/>
      <c r="F583" s="52"/>
      <c r="G583" s="116"/>
      <c r="H583" s="116"/>
      <c r="I583" s="116"/>
      <c r="J583" s="116"/>
      <c r="K583" s="116"/>
      <c r="L583" s="52"/>
      <c r="M583" s="44"/>
      <c r="N583" s="44"/>
      <c r="O583" s="44"/>
      <c r="P583" s="44"/>
    </row>
    <row r="584" spans="2:16" s="5" customFormat="1" x14ac:dyDescent="0.2">
      <c r="B584" s="3"/>
      <c r="C584" s="3"/>
      <c r="D584" s="3"/>
      <c r="E584" s="116"/>
      <c r="F584" s="52"/>
      <c r="G584" s="116"/>
      <c r="H584" s="116"/>
      <c r="I584" s="116"/>
      <c r="J584" s="116"/>
      <c r="K584" s="116"/>
      <c r="L584" s="52"/>
      <c r="M584" s="44"/>
      <c r="N584" s="44"/>
      <c r="O584" s="44"/>
      <c r="P584" s="44"/>
    </row>
    <row r="585" spans="2:16" s="5" customFormat="1" x14ac:dyDescent="0.2">
      <c r="B585" s="3"/>
      <c r="C585" s="3"/>
      <c r="D585" s="3"/>
      <c r="E585" s="116"/>
      <c r="F585" s="52"/>
      <c r="G585" s="116"/>
      <c r="H585" s="116"/>
      <c r="I585" s="116"/>
      <c r="J585" s="116"/>
      <c r="K585" s="116"/>
      <c r="L585" s="52"/>
      <c r="M585" s="44"/>
      <c r="N585" s="44"/>
      <c r="O585" s="44"/>
      <c r="P585" s="44"/>
    </row>
    <row r="586" spans="2:16" s="5" customFormat="1" x14ac:dyDescent="0.2">
      <c r="B586" s="3"/>
      <c r="C586" s="3"/>
      <c r="D586" s="3"/>
      <c r="E586" s="116"/>
      <c r="F586" s="52"/>
      <c r="G586" s="116"/>
      <c r="H586" s="116"/>
      <c r="I586" s="116"/>
      <c r="J586" s="116"/>
      <c r="K586" s="116"/>
      <c r="L586" s="52"/>
      <c r="M586" s="44"/>
      <c r="N586" s="44"/>
      <c r="O586" s="44"/>
      <c r="P586" s="44"/>
    </row>
    <row r="587" spans="2:16" s="5" customFormat="1" x14ac:dyDescent="0.2">
      <c r="B587" s="3"/>
      <c r="C587" s="3"/>
      <c r="D587" s="3"/>
      <c r="E587" s="116"/>
      <c r="F587" s="52"/>
      <c r="G587" s="116"/>
      <c r="H587" s="116"/>
      <c r="I587" s="116"/>
      <c r="J587" s="116"/>
      <c r="K587" s="116"/>
      <c r="L587" s="52"/>
      <c r="M587" s="44"/>
      <c r="N587" s="44"/>
      <c r="O587" s="44"/>
      <c r="P587" s="44"/>
    </row>
    <row r="588" spans="2:16" s="5" customFormat="1" x14ac:dyDescent="0.2">
      <c r="B588" s="3"/>
      <c r="C588" s="3"/>
      <c r="D588" s="3"/>
      <c r="E588" s="116"/>
      <c r="F588" s="52"/>
      <c r="G588" s="116"/>
      <c r="H588" s="116"/>
      <c r="I588" s="116"/>
      <c r="J588" s="116"/>
      <c r="K588" s="116"/>
      <c r="L588" s="52"/>
      <c r="M588" s="44"/>
      <c r="N588" s="44"/>
      <c r="O588" s="44"/>
      <c r="P588" s="44"/>
    </row>
    <row r="589" spans="2:16" s="5" customFormat="1" x14ac:dyDescent="0.2">
      <c r="B589" s="3"/>
      <c r="C589" s="3"/>
      <c r="D589" s="3"/>
      <c r="E589" s="116"/>
      <c r="F589" s="52"/>
      <c r="G589" s="116"/>
      <c r="H589" s="116"/>
      <c r="I589" s="116"/>
      <c r="J589" s="116"/>
      <c r="K589" s="116"/>
      <c r="L589" s="52"/>
      <c r="M589" s="44"/>
      <c r="N589" s="44"/>
      <c r="O589" s="44"/>
      <c r="P589" s="44"/>
    </row>
    <row r="590" spans="2:16" s="5" customFormat="1" x14ac:dyDescent="0.2">
      <c r="B590" s="3"/>
      <c r="C590" s="3"/>
      <c r="D590" s="3"/>
      <c r="E590" s="116"/>
      <c r="F590" s="52"/>
      <c r="G590" s="116"/>
      <c r="H590" s="116"/>
      <c r="I590" s="116"/>
      <c r="J590" s="116"/>
      <c r="K590" s="116"/>
      <c r="L590" s="52"/>
      <c r="M590" s="44"/>
      <c r="N590" s="44"/>
      <c r="O590" s="44"/>
      <c r="P590" s="44"/>
    </row>
    <row r="591" spans="2:16" s="5" customFormat="1" x14ac:dyDescent="0.2">
      <c r="B591" s="3"/>
      <c r="C591" s="3"/>
      <c r="D591" s="3"/>
      <c r="E591" s="116"/>
      <c r="F591" s="52"/>
      <c r="G591" s="116"/>
      <c r="H591" s="116"/>
      <c r="I591" s="116"/>
      <c r="J591" s="116"/>
      <c r="K591" s="116"/>
      <c r="L591" s="52"/>
      <c r="M591" s="44"/>
      <c r="N591" s="44"/>
      <c r="O591" s="44"/>
      <c r="P591" s="44"/>
    </row>
    <row r="592" spans="2:16" s="5" customFormat="1" x14ac:dyDescent="0.2">
      <c r="B592" s="3"/>
      <c r="C592" s="3"/>
      <c r="D592" s="3"/>
      <c r="E592" s="116"/>
      <c r="F592" s="52"/>
      <c r="G592" s="116"/>
      <c r="H592" s="116"/>
      <c r="I592" s="116"/>
      <c r="J592" s="116"/>
      <c r="K592" s="116"/>
      <c r="L592" s="52"/>
      <c r="M592" s="44"/>
      <c r="N592" s="44"/>
      <c r="O592" s="44"/>
      <c r="P592" s="44"/>
    </row>
    <row r="593" spans="2:16" s="5" customFormat="1" x14ac:dyDescent="0.2">
      <c r="B593" s="3"/>
      <c r="C593" s="3"/>
      <c r="D593" s="3"/>
      <c r="E593" s="116"/>
      <c r="F593" s="52"/>
      <c r="G593" s="116"/>
      <c r="H593" s="116"/>
      <c r="I593" s="116"/>
      <c r="J593" s="116"/>
      <c r="K593" s="116"/>
      <c r="L593" s="52"/>
      <c r="M593" s="44"/>
      <c r="N593" s="44"/>
      <c r="O593" s="44"/>
      <c r="P593" s="44"/>
    </row>
    <row r="594" spans="2:16" s="5" customFormat="1" x14ac:dyDescent="0.2">
      <c r="B594" s="3"/>
      <c r="C594" s="3"/>
      <c r="D594" s="3"/>
      <c r="E594" s="116"/>
      <c r="F594" s="52"/>
      <c r="G594" s="116"/>
      <c r="H594" s="116"/>
      <c r="I594" s="116"/>
      <c r="J594" s="116"/>
      <c r="K594" s="116"/>
      <c r="L594" s="52"/>
      <c r="M594" s="44"/>
      <c r="N594" s="44"/>
      <c r="O594" s="44"/>
      <c r="P594" s="44"/>
    </row>
    <row r="595" spans="2:16" s="5" customFormat="1" x14ac:dyDescent="0.2">
      <c r="B595" s="3"/>
      <c r="C595" s="3"/>
      <c r="D595" s="3"/>
      <c r="E595" s="116"/>
      <c r="F595" s="52"/>
      <c r="G595" s="116"/>
      <c r="H595" s="116"/>
      <c r="I595" s="116"/>
      <c r="J595" s="116"/>
      <c r="K595" s="116"/>
      <c r="L595" s="52"/>
      <c r="M595" s="44"/>
      <c r="N595" s="44"/>
      <c r="O595" s="44"/>
      <c r="P595" s="44"/>
    </row>
    <row r="596" spans="2:16" s="5" customFormat="1" x14ac:dyDescent="0.2">
      <c r="B596" s="3"/>
      <c r="C596" s="3"/>
      <c r="D596" s="3"/>
      <c r="E596" s="116"/>
      <c r="F596" s="52"/>
      <c r="G596" s="116"/>
      <c r="H596" s="116"/>
      <c r="I596" s="116"/>
      <c r="J596" s="116"/>
      <c r="K596" s="116"/>
      <c r="L596" s="52"/>
      <c r="M596" s="44"/>
      <c r="N596" s="44"/>
      <c r="O596" s="44"/>
      <c r="P596" s="44"/>
    </row>
    <row r="597" spans="2:16" s="5" customFormat="1" x14ac:dyDescent="0.2">
      <c r="B597" s="3"/>
      <c r="C597" s="3"/>
      <c r="D597" s="3"/>
      <c r="E597" s="116"/>
      <c r="F597" s="52"/>
      <c r="G597" s="116"/>
      <c r="H597" s="116"/>
      <c r="I597" s="116"/>
      <c r="J597" s="116"/>
      <c r="K597" s="116"/>
      <c r="L597" s="52"/>
      <c r="M597" s="44"/>
      <c r="N597" s="44"/>
      <c r="O597" s="44"/>
      <c r="P597" s="44"/>
    </row>
    <row r="598" spans="2:16" s="5" customFormat="1" x14ac:dyDescent="0.2">
      <c r="B598" s="3"/>
      <c r="C598" s="3"/>
      <c r="D598" s="3"/>
      <c r="E598" s="116"/>
      <c r="F598" s="52"/>
      <c r="G598" s="116"/>
      <c r="H598" s="116"/>
      <c r="I598" s="116"/>
      <c r="J598" s="116"/>
      <c r="K598" s="116"/>
      <c r="L598" s="52"/>
      <c r="M598" s="44"/>
      <c r="N598" s="44"/>
      <c r="O598" s="44"/>
      <c r="P598" s="44"/>
    </row>
    <row r="599" spans="2:16" s="5" customFormat="1" x14ac:dyDescent="0.2">
      <c r="B599" s="3"/>
      <c r="C599" s="3"/>
      <c r="D599" s="3"/>
      <c r="E599" s="116"/>
      <c r="F599" s="52"/>
      <c r="G599" s="116"/>
      <c r="H599" s="116"/>
      <c r="I599" s="116"/>
      <c r="J599" s="116"/>
      <c r="K599" s="116"/>
      <c r="L599" s="52"/>
      <c r="M599" s="44"/>
      <c r="N599" s="44"/>
      <c r="O599" s="44"/>
      <c r="P599" s="44"/>
    </row>
    <row r="600" spans="2:16" s="5" customFormat="1" x14ac:dyDescent="0.2">
      <c r="B600" s="3"/>
      <c r="C600" s="3"/>
      <c r="D600" s="3"/>
      <c r="E600" s="116"/>
      <c r="F600" s="52"/>
      <c r="G600" s="116"/>
      <c r="H600" s="116"/>
      <c r="I600" s="116"/>
      <c r="J600" s="116"/>
      <c r="K600" s="116"/>
      <c r="L600" s="52"/>
      <c r="M600" s="44"/>
      <c r="N600" s="44"/>
      <c r="O600" s="44"/>
      <c r="P600" s="44"/>
    </row>
    <row r="601" spans="2:16" s="5" customFormat="1" x14ac:dyDescent="0.2">
      <c r="B601" s="3"/>
      <c r="C601" s="3"/>
      <c r="D601" s="3"/>
      <c r="E601" s="116"/>
      <c r="F601" s="52"/>
      <c r="G601" s="116"/>
      <c r="H601" s="116"/>
      <c r="I601" s="116"/>
      <c r="J601" s="116"/>
      <c r="K601" s="116"/>
      <c r="L601" s="52"/>
      <c r="M601" s="44"/>
      <c r="N601" s="44"/>
      <c r="O601" s="44"/>
      <c r="P601" s="44"/>
    </row>
    <row r="602" spans="2:16" s="5" customFormat="1" x14ac:dyDescent="0.2">
      <c r="B602" s="3"/>
      <c r="C602" s="3"/>
      <c r="D602" s="3"/>
      <c r="E602" s="116"/>
      <c r="F602" s="52"/>
      <c r="G602" s="116"/>
      <c r="H602" s="116"/>
      <c r="I602" s="116"/>
      <c r="J602" s="116"/>
      <c r="K602" s="116"/>
      <c r="L602" s="52"/>
      <c r="M602" s="44"/>
      <c r="N602" s="44"/>
      <c r="O602" s="44"/>
      <c r="P602" s="44"/>
    </row>
    <row r="603" spans="2:16" s="5" customFormat="1" x14ac:dyDescent="0.2">
      <c r="B603" s="3"/>
      <c r="C603" s="3"/>
      <c r="D603" s="3"/>
      <c r="E603" s="116"/>
      <c r="F603" s="52"/>
      <c r="G603" s="116"/>
      <c r="H603" s="116"/>
      <c r="I603" s="116"/>
      <c r="J603" s="116"/>
      <c r="K603" s="116"/>
      <c r="L603" s="52"/>
      <c r="M603" s="44"/>
      <c r="N603" s="44"/>
      <c r="O603" s="44"/>
      <c r="P603" s="44"/>
    </row>
    <row r="604" spans="2:16" s="5" customFormat="1" x14ac:dyDescent="0.2">
      <c r="B604" s="3"/>
      <c r="C604" s="3"/>
      <c r="D604" s="3"/>
      <c r="E604" s="116"/>
      <c r="F604" s="52"/>
      <c r="G604" s="116"/>
      <c r="H604" s="116"/>
      <c r="I604" s="116"/>
      <c r="J604" s="116"/>
      <c r="K604" s="116"/>
      <c r="L604" s="52"/>
      <c r="M604" s="44"/>
      <c r="N604" s="44"/>
      <c r="O604" s="44"/>
      <c r="P604" s="44"/>
    </row>
    <row r="605" spans="2:16" s="5" customFormat="1" x14ac:dyDescent="0.2">
      <c r="B605" s="3"/>
      <c r="C605" s="3"/>
      <c r="D605" s="3"/>
      <c r="E605" s="116"/>
      <c r="F605" s="52"/>
      <c r="G605" s="116"/>
      <c r="H605" s="116"/>
      <c r="I605" s="116"/>
      <c r="J605" s="116"/>
      <c r="K605" s="116"/>
      <c r="L605" s="52"/>
      <c r="M605" s="44"/>
      <c r="N605" s="44"/>
      <c r="O605" s="44"/>
      <c r="P605" s="44"/>
    </row>
    <row r="606" spans="2:16" s="5" customFormat="1" x14ac:dyDescent="0.2">
      <c r="B606" s="3"/>
      <c r="C606" s="3"/>
      <c r="D606" s="3"/>
      <c r="E606" s="116"/>
      <c r="F606" s="52"/>
      <c r="G606" s="116"/>
      <c r="H606" s="116"/>
      <c r="I606" s="116"/>
      <c r="J606" s="116"/>
      <c r="K606" s="116"/>
      <c r="L606" s="52"/>
      <c r="M606" s="44"/>
      <c r="N606" s="44"/>
      <c r="O606" s="44"/>
      <c r="P606" s="44"/>
    </row>
    <row r="607" spans="2:16" s="5" customFormat="1" x14ac:dyDescent="0.2">
      <c r="B607" s="3"/>
      <c r="C607" s="3"/>
      <c r="D607" s="3"/>
      <c r="E607" s="116"/>
      <c r="F607" s="52"/>
      <c r="G607" s="116"/>
      <c r="H607" s="116"/>
      <c r="I607" s="116"/>
      <c r="J607" s="116"/>
      <c r="K607" s="116"/>
      <c r="L607" s="52"/>
      <c r="M607" s="44"/>
      <c r="N607" s="44"/>
      <c r="O607" s="44"/>
      <c r="P607" s="44"/>
    </row>
    <row r="608" spans="2:16" s="5" customFormat="1" x14ac:dyDescent="0.2">
      <c r="B608" s="3"/>
      <c r="C608" s="3"/>
      <c r="D608" s="3"/>
      <c r="E608" s="116"/>
      <c r="F608" s="52"/>
      <c r="G608" s="116"/>
      <c r="H608" s="116"/>
      <c r="I608" s="116"/>
      <c r="J608" s="116"/>
      <c r="K608" s="116"/>
      <c r="L608" s="52"/>
      <c r="M608" s="44"/>
      <c r="N608" s="44"/>
      <c r="O608" s="44"/>
      <c r="P608" s="44"/>
    </row>
    <row r="609" spans="2:16" s="5" customFormat="1" x14ac:dyDescent="0.2">
      <c r="B609" s="3"/>
      <c r="C609" s="3"/>
      <c r="D609" s="3"/>
      <c r="E609" s="116"/>
      <c r="F609" s="52"/>
      <c r="G609" s="116"/>
      <c r="H609" s="116"/>
      <c r="I609" s="116"/>
      <c r="J609" s="116"/>
      <c r="K609" s="116"/>
      <c r="L609" s="52"/>
      <c r="M609" s="44"/>
      <c r="N609" s="44"/>
      <c r="O609" s="44"/>
      <c r="P609" s="44"/>
    </row>
    <row r="610" spans="2:16" s="5" customFormat="1" x14ac:dyDescent="0.2">
      <c r="B610" s="3"/>
      <c r="C610" s="3"/>
      <c r="D610" s="3"/>
      <c r="E610" s="116"/>
      <c r="F610" s="52"/>
      <c r="G610" s="116"/>
      <c r="H610" s="116"/>
      <c r="I610" s="116"/>
      <c r="J610" s="116"/>
      <c r="K610" s="116"/>
      <c r="L610" s="52"/>
      <c r="M610" s="44"/>
      <c r="N610" s="44"/>
      <c r="O610" s="44"/>
      <c r="P610" s="44"/>
    </row>
    <row r="611" spans="2:16" s="5" customFormat="1" x14ac:dyDescent="0.2">
      <c r="B611" s="3"/>
      <c r="C611" s="3"/>
      <c r="D611" s="3"/>
      <c r="E611" s="116"/>
      <c r="F611" s="52"/>
      <c r="G611" s="116"/>
      <c r="H611" s="116"/>
      <c r="I611" s="116"/>
      <c r="J611" s="116"/>
      <c r="K611" s="116"/>
      <c r="L611" s="52"/>
      <c r="M611" s="44"/>
      <c r="N611" s="44"/>
      <c r="O611" s="44"/>
      <c r="P611" s="44"/>
    </row>
    <row r="612" spans="2:16" s="5" customFormat="1" x14ac:dyDescent="0.2">
      <c r="B612" s="3"/>
      <c r="C612" s="3"/>
      <c r="D612" s="3"/>
      <c r="E612" s="116"/>
      <c r="F612" s="52"/>
      <c r="G612" s="116"/>
      <c r="H612" s="116"/>
      <c r="I612" s="116"/>
      <c r="J612" s="116"/>
      <c r="K612" s="116"/>
      <c r="L612" s="52"/>
      <c r="M612" s="44"/>
      <c r="N612" s="44"/>
      <c r="O612" s="44"/>
      <c r="P612" s="44"/>
    </row>
    <row r="613" spans="2:16" s="5" customFormat="1" x14ac:dyDescent="0.2">
      <c r="B613" s="3"/>
      <c r="C613" s="3"/>
      <c r="D613" s="3"/>
      <c r="E613" s="116"/>
      <c r="F613" s="52"/>
      <c r="G613" s="116"/>
      <c r="H613" s="116"/>
      <c r="I613" s="116"/>
      <c r="J613" s="116"/>
      <c r="K613" s="116"/>
      <c r="L613" s="52"/>
      <c r="M613" s="44"/>
      <c r="N613" s="44"/>
      <c r="O613" s="44"/>
      <c r="P613" s="44"/>
    </row>
    <row r="614" spans="2:16" s="5" customFormat="1" x14ac:dyDescent="0.2">
      <c r="B614" s="3"/>
      <c r="C614" s="3"/>
      <c r="D614" s="3"/>
      <c r="E614" s="116"/>
      <c r="F614" s="52"/>
      <c r="G614" s="116"/>
      <c r="H614" s="116"/>
      <c r="I614" s="116"/>
      <c r="J614" s="116"/>
      <c r="K614" s="116"/>
      <c r="L614" s="52"/>
      <c r="M614" s="44"/>
      <c r="N614" s="44"/>
      <c r="O614" s="44"/>
      <c r="P614" s="44"/>
    </row>
    <row r="615" spans="2:16" s="5" customFormat="1" x14ac:dyDescent="0.2">
      <c r="B615" s="3"/>
      <c r="C615" s="3"/>
      <c r="D615" s="3"/>
      <c r="E615" s="116"/>
      <c r="F615" s="52"/>
      <c r="G615" s="116"/>
      <c r="H615" s="116"/>
      <c r="I615" s="116"/>
      <c r="J615" s="116"/>
      <c r="K615" s="116"/>
      <c r="L615" s="52"/>
      <c r="M615" s="44"/>
      <c r="N615" s="44"/>
      <c r="O615" s="44"/>
      <c r="P615" s="44"/>
    </row>
    <row r="616" spans="2:16" s="5" customFormat="1" x14ac:dyDescent="0.2">
      <c r="B616" s="3"/>
      <c r="C616" s="3"/>
      <c r="D616" s="3"/>
      <c r="E616" s="116"/>
      <c r="F616" s="52"/>
      <c r="G616" s="116"/>
      <c r="H616" s="116"/>
      <c r="I616" s="116"/>
      <c r="J616" s="116"/>
      <c r="K616" s="116"/>
      <c r="L616" s="52"/>
      <c r="M616" s="44"/>
      <c r="N616" s="44"/>
      <c r="O616" s="44"/>
      <c r="P616" s="44"/>
    </row>
    <row r="617" spans="2:16" s="5" customFormat="1" x14ac:dyDescent="0.2">
      <c r="B617" s="3"/>
      <c r="C617" s="3"/>
      <c r="D617" s="3"/>
      <c r="E617" s="116"/>
      <c r="F617" s="52"/>
      <c r="G617" s="116"/>
      <c r="H617" s="116"/>
      <c r="I617" s="116"/>
      <c r="J617" s="116"/>
      <c r="K617" s="116"/>
      <c r="L617" s="52"/>
      <c r="M617" s="44"/>
      <c r="N617" s="44"/>
      <c r="O617" s="44"/>
      <c r="P617" s="44"/>
    </row>
    <row r="618" spans="2:16" s="5" customFormat="1" x14ac:dyDescent="0.2">
      <c r="B618" s="3"/>
      <c r="C618" s="3"/>
      <c r="D618" s="3"/>
      <c r="E618" s="116"/>
      <c r="F618" s="52"/>
      <c r="G618" s="116"/>
      <c r="H618" s="116"/>
      <c r="I618" s="116"/>
      <c r="J618" s="116"/>
      <c r="K618" s="116"/>
      <c r="L618" s="52"/>
      <c r="M618" s="44"/>
      <c r="N618" s="44"/>
      <c r="O618" s="44"/>
      <c r="P618" s="44"/>
    </row>
    <row r="619" spans="2:16" s="5" customFormat="1" x14ac:dyDescent="0.2">
      <c r="B619" s="3"/>
      <c r="C619" s="3"/>
      <c r="D619" s="3"/>
      <c r="E619" s="116"/>
      <c r="F619" s="52"/>
      <c r="G619" s="116"/>
      <c r="H619" s="116"/>
      <c r="I619" s="116"/>
      <c r="J619" s="116"/>
      <c r="K619" s="116"/>
      <c r="L619" s="52"/>
      <c r="M619" s="44"/>
      <c r="N619" s="44"/>
      <c r="O619" s="44"/>
      <c r="P619" s="44"/>
    </row>
    <row r="620" spans="2:16" s="5" customFormat="1" x14ac:dyDescent="0.2">
      <c r="B620" s="3"/>
      <c r="C620" s="3"/>
      <c r="D620" s="3"/>
      <c r="E620" s="116"/>
      <c r="F620" s="52"/>
      <c r="G620" s="116"/>
      <c r="H620" s="116"/>
      <c r="I620" s="116"/>
      <c r="J620" s="116"/>
      <c r="K620" s="116"/>
      <c r="L620" s="52"/>
      <c r="M620" s="44"/>
      <c r="N620" s="44"/>
      <c r="O620" s="44"/>
      <c r="P620" s="44"/>
    </row>
    <row r="621" spans="2:16" s="5" customFormat="1" x14ac:dyDescent="0.2">
      <c r="B621" s="3"/>
      <c r="C621" s="3"/>
      <c r="D621" s="3"/>
      <c r="E621" s="116"/>
      <c r="F621" s="52"/>
      <c r="G621" s="116"/>
      <c r="H621" s="116"/>
      <c r="I621" s="116"/>
      <c r="J621" s="116"/>
      <c r="K621" s="116"/>
      <c r="L621" s="52"/>
      <c r="M621" s="44"/>
      <c r="N621" s="44"/>
      <c r="O621" s="44"/>
      <c r="P621" s="44"/>
    </row>
    <row r="622" spans="2:16" s="5" customFormat="1" x14ac:dyDescent="0.2">
      <c r="B622" s="3"/>
      <c r="C622" s="3"/>
      <c r="D622" s="3"/>
      <c r="E622" s="116"/>
      <c r="F622" s="52"/>
      <c r="G622" s="116"/>
      <c r="H622" s="116"/>
      <c r="I622" s="116"/>
      <c r="J622" s="116"/>
      <c r="K622" s="116"/>
      <c r="L622" s="52"/>
      <c r="M622" s="44"/>
      <c r="N622" s="44"/>
      <c r="O622" s="44"/>
      <c r="P622" s="44"/>
    </row>
    <row r="623" spans="2:16" s="5" customFormat="1" x14ac:dyDescent="0.2">
      <c r="B623" s="3"/>
      <c r="C623" s="3"/>
      <c r="D623" s="3"/>
      <c r="E623" s="116"/>
      <c r="F623" s="52"/>
      <c r="G623" s="116"/>
      <c r="H623" s="116"/>
      <c r="I623" s="116"/>
      <c r="J623" s="116"/>
      <c r="K623" s="116"/>
      <c r="L623" s="52"/>
      <c r="M623" s="44"/>
      <c r="N623" s="44"/>
      <c r="O623" s="44"/>
      <c r="P623" s="44"/>
    </row>
    <row r="624" spans="2:16" s="5" customFormat="1" x14ac:dyDescent="0.2">
      <c r="B624" s="3"/>
      <c r="C624" s="3"/>
      <c r="D624" s="3"/>
      <c r="E624" s="116"/>
      <c r="F624" s="52"/>
      <c r="G624" s="116"/>
      <c r="H624" s="116"/>
      <c r="I624" s="116"/>
      <c r="J624" s="116"/>
      <c r="K624" s="116"/>
      <c r="L624" s="52"/>
      <c r="M624" s="44"/>
      <c r="N624" s="44"/>
      <c r="O624" s="44"/>
      <c r="P624" s="44"/>
    </row>
    <row r="625" spans="2:16" s="5" customFormat="1" x14ac:dyDescent="0.2">
      <c r="B625" s="3"/>
      <c r="C625" s="3"/>
      <c r="D625" s="3"/>
      <c r="E625" s="116"/>
      <c r="F625" s="52"/>
      <c r="G625" s="116"/>
      <c r="H625" s="116"/>
      <c r="I625" s="116"/>
      <c r="J625" s="116"/>
      <c r="K625" s="116"/>
      <c r="L625" s="52"/>
      <c r="M625" s="44"/>
      <c r="N625" s="44"/>
      <c r="O625" s="44"/>
      <c r="P625" s="44"/>
    </row>
    <row r="626" spans="2:16" s="5" customFormat="1" x14ac:dyDescent="0.2">
      <c r="B626" s="3"/>
      <c r="C626" s="3"/>
      <c r="D626" s="3"/>
      <c r="E626" s="116"/>
      <c r="F626" s="52"/>
      <c r="G626" s="116"/>
      <c r="H626" s="116"/>
      <c r="I626" s="116"/>
      <c r="J626" s="116"/>
      <c r="K626" s="116"/>
      <c r="L626" s="52"/>
      <c r="M626" s="44"/>
      <c r="N626" s="44"/>
      <c r="O626" s="44"/>
      <c r="P626" s="44"/>
    </row>
    <row r="627" spans="2:16" s="5" customFormat="1" x14ac:dyDescent="0.2">
      <c r="B627" s="3"/>
      <c r="C627" s="3"/>
      <c r="D627" s="3"/>
      <c r="E627" s="116"/>
      <c r="F627" s="52"/>
      <c r="G627" s="116"/>
      <c r="H627" s="116"/>
      <c r="I627" s="116"/>
      <c r="J627" s="116"/>
      <c r="K627" s="116"/>
      <c r="L627" s="52"/>
      <c r="M627" s="44"/>
      <c r="N627" s="44"/>
      <c r="O627" s="44"/>
      <c r="P627" s="44"/>
    </row>
    <row r="628" spans="2:16" s="5" customFormat="1" x14ac:dyDescent="0.2">
      <c r="B628" s="3"/>
      <c r="C628" s="3"/>
      <c r="D628" s="3"/>
      <c r="E628" s="116"/>
      <c r="F628" s="52"/>
      <c r="G628" s="116"/>
      <c r="H628" s="116"/>
      <c r="I628" s="116"/>
      <c r="J628" s="116"/>
      <c r="K628" s="116"/>
      <c r="L628" s="52"/>
      <c r="M628" s="44"/>
      <c r="N628" s="44"/>
      <c r="O628" s="44"/>
      <c r="P628" s="44"/>
    </row>
    <row r="629" spans="2:16" s="5" customFormat="1" x14ac:dyDescent="0.2">
      <c r="B629" s="3"/>
      <c r="C629" s="3"/>
      <c r="D629" s="3"/>
      <c r="E629" s="116"/>
      <c r="F629" s="52"/>
      <c r="G629" s="116"/>
      <c r="H629" s="116"/>
      <c r="I629" s="116"/>
      <c r="J629" s="116"/>
      <c r="K629" s="116"/>
      <c r="L629" s="52"/>
      <c r="M629" s="44"/>
      <c r="N629" s="44"/>
      <c r="O629" s="44"/>
      <c r="P629" s="44"/>
    </row>
    <row r="630" spans="2:16" s="5" customFormat="1" x14ac:dyDescent="0.2">
      <c r="B630" s="3"/>
      <c r="C630" s="3"/>
      <c r="D630" s="3"/>
      <c r="E630" s="116"/>
      <c r="F630" s="52"/>
      <c r="G630" s="116"/>
      <c r="H630" s="116"/>
      <c r="I630" s="116"/>
      <c r="J630" s="116"/>
      <c r="K630" s="116"/>
      <c r="L630" s="52"/>
      <c r="M630" s="44"/>
      <c r="N630" s="44"/>
      <c r="O630" s="44"/>
      <c r="P630" s="44"/>
    </row>
    <row r="631" spans="2:16" s="5" customFormat="1" x14ac:dyDescent="0.2">
      <c r="B631" s="3"/>
      <c r="C631" s="3"/>
      <c r="D631" s="3"/>
      <c r="E631" s="116"/>
      <c r="F631" s="52"/>
      <c r="G631" s="116"/>
      <c r="H631" s="116"/>
      <c r="I631" s="116"/>
      <c r="J631" s="116"/>
      <c r="K631" s="116"/>
      <c r="L631" s="52"/>
      <c r="M631" s="44"/>
      <c r="N631" s="44"/>
      <c r="O631" s="44"/>
      <c r="P631" s="44"/>
    </row>
    <row r="632" spans="2:16" s="5" customFormat="1" x14ac:dyDescent="0.2">
      <c r="B632" s="3"/>
      <c r="C632" s="3"/>
      <c r="D632" s="3"/>
      <c r="E632" s="116"/>
      <c r="F632" s="52"/>
      <c r="G632" s="116"/>
      <c r="H632" s="116"/>
      <c r="I632" s="116"/>
      <c r="J632" s="116"/>
      <c r="K632" s="116"/>
      <c r="L632" s="52"/>
      <c r="M632" s="44"/>
      <c r="N632" s="44"/>
      <c r="O632" s="44"/>
      <c r="P632" s="44"/>
    </row>
    <row r="633" spans="2:16" s="5" customFormat="1" x14ac:dyDescent="0.2">
      <c r="B633" s="3"/>
      <c r="C633" s="3"/>
      <c r="D633" s="3"/>
      <c r="E633" s="116"/>
      <c r="F633" s="52"/>
      <c r="G633" s="116"/>
      <c r="H633" s="116"/>
      <c r="I633" s="116"/>
      <c r="J633" s="116"/>
      <c r="K633" s="116"/>
      <c r="L633" s="52"/>
      <c r="M633" s="44"/>
      <c r="N633" s="44"/>
      <c r="O633" s="44"/>
      <c r="P633" s="44"/>
    </row>
    <row r="634" spans="2:16" s="5" customFormat="1" x14ac:dyDescent="0.2">
      <c r="B634" s="3"/>
      <c r="C634" s="3"/>
      <c r="D634" s="3"/>
      <c r="E634" s="116"/>
      <c r="F634" s="52"/>
      <c r="G634" s="116"/>
      <c r="H634" s="116"/>
      <c r="I634" s="116"/>
      <c r="J634" s="116"/>
      <c r="K634" s="116"/>
      <c r="L634" s="52"/>
      <c r="M634" s="44"/>
      <c r="N634" s="44"/>
      <c r="O634" s="44"/>
      <c r="P634" s="44"/>
    </row>
    <row r="635" spans="2:16" s="5" customFormat="1" x14ac:dyDescent="0.2">
      <c r="B635" s="3"/>
      <c r="C635" s="3"/>
      <c r="D635" s="3"/>
      <c r="E635" s="116"/>
      <c r="F635" s="52"/>
      <c r="G635" s="116"/>
      <c r="H635" s="116"/>
      <c r="I635" s="116"/>
      <c r="J635" s="116"/>
      <c r="K635" s="116"/>
      <c r="L635" s="52"/>
      <c r="M635" s="44"/>
      <c r="N635" s="44"/>
      <c r="O635" s="44"/>
      <c r="P635" s="44"/>
    </row>
    <row r="636" spans="2:16" s="5" customFormat="1" x14ac:dyDescent="0.2">
      <c r="B636" s="3"/>
      <c r="C636" s="3"/>
      <c r="D636" s="3"/>
      <c r="E636" s="116"/>
      <c r="F636" s="52"/>
      <c r="G636" s="116"/>
      <c r="H636" s="116"/>
      <c r="I636" s="116"/>
      <c r="J636" s="116"/>
      <c r="K636" s="116"/>
      <c r="L636" s="52"/>
      <c r="M636" s="44"/>
      <c r="N636" s="44"/>
      <c r="O636" s="44"/>
      <c r="P636" s="44"/>
    </row>
    <row r="637" spans="2:16" s="5" customFormat="1" x14ac:dyDescent="0.2">
      <c r="B637" s="3"/>
      <c r="C637" s="3"/>
      <c r="D637" s="3"/>
      <c r="E637" s="116"/>
      <c r="F637" s="52"/>
      <c r="G637" s="116"/>
      <c r="H637" s="116"/>
      <c r="I637" s="116"/>
      <c r="J637" s="116"/>
      <c r="K637" s="116"/>
      <c r="L637" s="52"/>
      <c r="M637" s="44"/>
      <c r="N637" s="44"/>
      <c r="O637" s="44"/>
      <c r="P637" s="44"/>
    </row>
    <row r="638" spans="2:16" s="5" customFormat="1" x14ac:dyDescent="0.2">
      <c r="B638" s="3"/>
      <c r="C638" s="3"/>
      <c r="D638" s="3"/>
      <c r="E638" s="116"/>
      <c r="F638" s="52"/>
      <c r="G638" s="116"/>
      <c r="H638" s="116"/>
      <c r="I638" s="116"/>
      <c r="J638" s="116"/>
      <c r="K638" s="116"/>
      <c r="L638" s="52"/>
      <c r="M638" s="44"/>
      <c r="N638" s="44"/>
      <c r="O638" s="44"/>
      <c r="P638" s="44"/>
    </row>
    <row r="639" spans="2:16" s="5" customFormat="1" x14ac:dyDescent="0.2">
      <c r="B639" s="3"/>
      <c r="C639" s="3"/>
      <c r="D639" s="3"/>
      <c r="E639" s="116"/>
      <c r="F639" s="52"/>
      <c r="G639" s="116"/>
      <c r="H639" s="116"/>
      <c r="I639" s="116"/>
      <c r="J639" s="116"/>
      <c r="K639" s="116"/>
      <c r="L639" s="52"/>
      <c r="M639" s="44"/>
      <c r="N639" s="44"/>
      <c r="O639" s="44"/>
      <c r="P639" s="44"/>
    </row>
    <row r="640" spans="2:16" s="5" customFormat="1" x14ac:dyDescent="0.2">
      <c r="B640" s="3"/>
      <c r="C640" s="3"/>
      <c r="D640" s="3"/>
      <c r="E640" s="116"/>
      <c r="F640" s="52"/>
      <c r="G640" s="116"/>
      <c r="H640" s="116"/>
      <c r="I640" s="116"/>
      <c r="J640" s="116"/>
      <c r="K640" s="116"/>
      <c r="L640" s="52"/>
      <c r="M640" s="44"/>
      <c r="N640" s="44"/>
      <c r="O640" s="44"/>
      <c r="P640" s="44"/>
    </row>
    <row r="641" spans="2:16" s="5" customFormat="1" x14ac:dyDescent="0.2">
      <c r="B641" s="3"/>
      <c r="C641" s="3"/>
      <c r="D641" s="3"/>
      <c r="E641" s="116"/>
      <c r="F641" s="52"/>
      <c r="G641" s="116"/>
      <c r="H641" s="116"/>
      <c r="I641" s="116"/>
      <c r="J641" s="116"/>
      <c r="K641" s="116"/>
      <c r="L641" s="52"/>
      <c r="M641" s="44"/>
      <c r="N641" s="44"/>
      <c r="O641" s="44"/>
      <c r="P641" s="44"/>
    </row>
    <row r="642" spans="2:16" s="5" customFormat="1" x14ac:dyDescent="0.2">
      <c r="B642" s="3"/>
      <c r="C642" s="3"/>
      <c r="D642" s="3"/>
      <c r="E642" s="116"/>
      <c r="F642" s="52"/>
      <c r="G642" s="116"/>
      <c r="H642" s="116"/>
      <c r="I642" s="116"/>
      <c r="J642" s="116"/>
      <c r="K642" s="116"/>
      <c r="L642" s="52"/>
      <c r="M642" s="44"/>
      <c r="N642" s="44"/>
      <c r="O642" s="44"/>
      <c r="P642" s="44"/>
    </row>
    <row r="643" spans="2:16" s="5" customFormat="1" x14ac:dyDescent="0.2">
      <c r="B643" s="3"/>
      <c r="C643" s="3"/>
      <c r="D643" s="3"/>
      <c r="E643" s="116"/>
      <c r="F643" s="52"/>
      <c r="G643" s="116"/>
      <c r="H643" s="116"/>
      <c r="I643" s="116"/>
      <c r="J643" s="116"/>
      <c r="K643" s="116"/>
      <c r="L643" s="52"/>
      <c r="M643" s="44"/>
      <c r="N643" s="44"/>
      <c r="O643" s="44"/>
      <c r="P643" s="44"/>
    </row>
    <row r="644" spans="2:16" s="5" customFormat="1" x14ac:dyDescent="0.2">
      <c r="B644" s="3"/>
      <c r="C644" s="3"/>
      <c r="D644" s="3"/>
      <c r="E644" s="116"/>
      <c r="F644" s="52"/>
      <c r="G644" s="116"/>
      <c r="H644" s="116"/>
      <c r="I644" s="116"/>
      <c r="J644" s="116"/>
      <c r="K644" s="116"/>
      <c r="L644" s="52"/>
      <c r="M644" s="44"/>
      <c r="N644" s="44"/>
      <c r="O644" s="44"/>
      <c r="P644" s="44"/>
    </row>
    <row r="645" spans="2:16" s="5" customFormat="1" x14ac:dyDescent="0.2">
      <c r="B645" s="3"/>
      <c r="C645" s="3"/>
      <c r="D645" s="3"/>
      <c r="E645" s="116"/>
      <c r="F645" s="52"/>
      <c r="G645" s="116"/>
      <c r="H645" s="116"/>
      <c r="I645" s="116"/>
      <c r="J645" s="116"/>
      <c r="K645" s="116"/>
      <c r="L645" s="52"/>
      <c r="M645" s="44"/>
      <c r="N645" s="44"/>
      <c r="O645" s="44"/>
      <c r="P645" s="44"/>
    </row>
    <row r="646" spans="2:16" s="5" customFormat="1" x14ac:dyDescent="0.2">
      <c r="B646" s="3"/>
      <c r="C646" s="3"/>
      <c r="D646" s="3"/>
      <c r="E646" s="116"/>
      <c r="F646" s="52"/>
      <c r="G646" s="116"/>
      <c r="H646" s="116"/>
      <c r="I646" s="116"/>
      <c r="J646" s="116"/>
      <c r="K646" s="116"/>
      <c r="L646" s="52"/>
      <c r="M646" s="44"/>
      <c r="N646" s="44"/>
      <c r="O646" s="44"/>
      <c r="P646" s="44"/>
    </row>
    <row r="647" spans="2:16" s="5" customFormat="1" x14ac:dyDescent="0.2">
      <c r="B647" s="3"/>
      <c r="C647" s="3"/>
      <c r="D647" s="3"/>
      <c r="E647" s="116"/>
      <c r="F647" s="52"/>
      <c r="G647" s="116"/>
      <c r="H647" s="116"/>
      <c r="I647" s="116"/>
      <c r="J647" s="116"/>
      <c r="K647" s="116"/>
      <c r="L647" s="52"/>
      <c r="M647" s="44"/>
      <c r="N647" s="44"/>
      <c r="O647" s="44"/>
      <c r="P647" s="44"/>
    </row>
    <row r="648" spans="2:16" s="5" customFormat="1" x14ac:dyDescent="0.2">
      <c r="B648" s="3"/>
      <c r="C648" s="3"/>
      <c r="D648" s="3"/>
      <c r="E648" s="116"/>
      <c r="F648" s="52"/>
      <c r="G648" s="116"/>
      <c r="H648" s="116"/>
      <c r="I648" s="116"/>
      <c r="J648" s="116"/>
      <c r="K648" s="116"/>
      <c r="L648" s="52"/>
      <c r="M648" s="44"/>
      <c r="N648" s="44"/>
      <c r="O648" s="44"/>
      <c r="P648" s="44"/>
    </row>
    <row r="649" spans="2:16" s="5" customFormat="1" x14ac:dyDescent="0.2">
      <c r="B649" s="3"/>
      <c r="C649" s="3"/>
      <c r="D649" s="3"/>
      <c r="E649" s="116"/>
      <c r="F649" s="52"/>
      <c r="G649" s="116"/>
      <c r="H649" s="116"/>
      <c r="I649" s="116"/>
      <c r="J649" s="116"/>
      <c r="K649" s="116"/>
      <c r="L649" s="52"/>
      <c r="M649" s="44"/>
      <c r="N649" s="44"/>
      <c r="O649" s="44"/>
      <c r="P649" s="44"/>
    </row>
    <row r="650" spans="2:16" s="5" customFormat="1" x14ac:dyDescent="0.2">
      <c r="B650" s="3"/>
      <c r="C650" s="3"/>
      <c r="D650" s="3"/>
      <c r="E650" s="116"/>
      <c r="F650" s="52"/>
      <c r="G650" s="116"/>
      <c r="H650" s="116"/>
      <c r="I650" s="116"/>
      <c r="J650" s="116"/>
      <c r="K650" s="116"/>
      <c r="L650" s="52"/>
      <c r="M650" s="44"/>
      <c r="N650" s="44"/>
      <c r="O650" s="44"/>
      <c r="P650" s="44"/>
    </row>
    <row r="651" spans="2:16" s="5" customFormat="1" x14ac:dyDescent="0.2">
      <c r="B651" s="3"/>
      <c r="C651" s="3"/>
      <c r="D651" s="3"/>
      <c r="E651" s="116"/>
      <c r="F651" s="52"/>
      <c r="G651" s="116"/>
      <c r="H651" s="116"/>
      <c r="I651" s="116"/>
      <c r="J651" s="116"/>
      <c r="K651" s="116"/>
      <c r="L651" s="52"/>
      <c r="M651" s="44"/>
      <c r="N651" s="44"/>
      <c r="O651" s="44"/>
      <c r="P651" s="44"/>
    </row>
    <row r="652" spans="2:16" s="5" customFormat="1" x14ac:dyDescent="0.2">
      <c r="B652" s="3"/>
      <c r="C652" s="3"/>
      <c r="D652" s="3"/>
      <c r="E652" s="116"/>
      <c r="F652" s="52"/>
      <c r="G652" s="116"/>
      <c r="H652" s="116"/>
      <c r="I652" s="116"/>
      <c r="J652" s="116"/>
      <c r="K652" s="116"/>
      <c r="L652" s="52"/>
      <c r="M652" s="44"/>
      <c r="N652" s="44"/>
      <c r="O652" s="44"/>
      <c r="P652" s="44"/>
    </row>
    <row r="653" spans="2:16" s="5" customFormat="1" x14ac:dyDescent="0.2">
      <c r="B653" s="3"/>
      <c r="C653" s="3"/>
      <c r="D653" s="3"/>
      <c r="E653" s="116"/>
      <c r="F653" s="52"/>
      <c r="G653" s="116"/>
      <c r="H653" s="116"/>
      <c r="I653" s="116"/>
      <c r="J653" s="116"/>
      <c r="K653" s="116"/>
      <c r="L653" s="52"/>
      <c r="M653" s="44"/>
      <c r="N653" s="44"/>
      <c r="O653" s="44"/>
      <c r="P653" s="44"/>
    </row>
    <row r="654" spans="2:16" s="5" customFormat="1" x14ac:dyDescent="0.2">
      <c r="B654" s="3"/>
      <c r="C654" s="3"/>
      <c r="D654" s="3"/>
      <c r="E654" s="116"/>
      <c r="F654" s="52"/>
      <c r="G654" s="116"/>
      <c r="H654" s="116"/>
      <c r="I654" s="116"/>
      <c r="J654" s="116"/>
      <c r="K654" s="116"/>
      <c r="L654" s="52"/>
      <c r="M654" s="44"/>
      <c r="N654" s="44"/>
      <c r="O654" s="44"/>
      <c r="P654" s="44"/>
    </row>
    <row r="655" spans="2:16" s="5" customFormat="1" x14ac:dyDescent="0.2">
      <c r="B655" s="3"/>
      <c r="C655" s="3"/>
      <c r="D655" s="3"/>
      <c r="E655" s="116"/>
      <c r="F655" s="52"/>
      <c r="G655" s="116"/>
      <c r="H655" s="116"/>
      <c r="I655" s="116"/>
      <c r="J655" s="116"/>
      <c r="K655" s="116"/>
      <c r="L655" s="52"/>
      <c r="M655" s="44"/>
      <c r="N655" s="44"/>
      <c r="O655" s="44"/>
      <c r="P655" s="44"/>
    </row>
    <row r="656" spans="2:16" s="5" customFormat="1" x14ac:dyDescent="0.2">
      <c r="B656" s="3"/>
      <c r="C656" s="3"/>
      <c r="D656" s="3"/>
      <c r="E656" s="116"/>
      <c r="F656" s="52"/>
      <c r="G656" s="116"/>
      <c r="H656" s="116"/>
      <c r="I656" s="116"/>
      <c r="J656" s="116"/>
      <c r="K656" s="116"/>
      <c r="L656" s="52"/>
      <c r="M656" s="44"/>
      <c r="N656" s="44"/>
      <c r="O656" s="44"/>
      <c r="P656" s="44"/>
    </row>
    <row r="657" spans="2:16" s="5" customFormat="1" x14ac:dyDescent="0.2">
      <c r="B657" s="3"/>
      <c r="C657" s="3"/>
      <c r="D657" s="3"/>
      <c r="E657" s="116"/>
      <c r="F657" s="52"/>
      <c r="G657" s="116"/>
      <c r="H657" s="116"/>
      <c r="I657" s="116"/>
      <c r="J657" s="116"/>
      <c r="K657" s="116"/>
      <c r="L657" s="52"/>
      <c r="M657" s="44"/>
      <c r="N657" s="44"/>
      <c r="O657" s="44"/>
      <c r="P657" s="44"/>
    </row>
    <row r="658" spans="2:16" s="5" customFormat="1" x14ac:dyDescent="0.2">
      <c r="B658" s="3"/>
      <c r="C658" s="3"/>
      <c r="D658" s="3"/>
      <c r="E658" s="116"/>
      <c r="F658" s="52"/>
      <c r="G658" s="116"/>
      <c r="H658" s="116"/>
      <c r="I658" s="116"/>
      <c r="J658" s="116"/>
      <c r="K658" s="116"/>
      <c r="L658" s="52"/>
      <c r="M658" s="44"/>
      <c r="N658" s="44"/>
      <c r="O658" s="44"/>
      <c r="P658" s="44"/>
    </row>
    <row r="659" spans="2:16" s="5" customFormat="1" x14ac:dyDescent="0.2">
      <c r="B659" s="3"/>
      <c r="C659" s="3"/>
      <c r="D659" s="3"/>
      <c r="E659" s="116"/>
      <c r="F659" s="52"/>
      <c r="G659" s="116"/>
      <c r="H659" s="116"/>
      <c r="I659" s="116"/>
      <c r="J659" s="116"/>
      <c r="K659" s="116"/>
      <c r="L659" s="52"/>
      <c r="M659" s="44"/>
      <c r="N659" s="44"/>
      <c r="O659" s="44"/>
      <c r="P659" s="44"/>
    </row>
    <row r="660" spans="2:16" s="5" customFormat="1" x14ac:dyDescent="0.2">
      <c r="B660" s="3"/>
      <c r="C660" s="3"/>
      <c r="D660" s="3"/>
      <c r="E660" s="116"/>
      <c r="F660" s="52"/>
      <c r="G660" s="116"/>
      <c r="H660" s="116"/>
      <c r="I660" s="116"/>
      <c r="J660" s="116"/>
      <c r="K660" s="116"/>
      <c r="L660" s="52"/>
      <c r="M660" s="44"/>
      <c r="N660" s="44"/>
      <c r="O660" s="44"/>
      <c r="P660" s="44"/>
    </row>
    <row r="661" spans="2:16" s="5" customFormat="1" x14ac:dyDescent="0.2">
      <c r="B661" s="3"/>
      <c r="C661" s="3"/>
      <c r="D661" s="3"/>
      <c r="E661" s="116"/>
      <c r="F661" s="52"/>
      <c r="G661" s="116"/>
      <c r="H661" s="116"/>
      <c r="I661" s="116"/>
      <c r="J661" s="116"/>
      <c r="K661" s="116"/>
      <c r="L661" s="52"/>
      <c r="M661" s="44"/>
      <c r="N661" s="44"/>
      <c r="O661" s="44"/>
      <c r="P661" s="44"/>
    </row>
    <row r="662" spans="2:16" s="5" customFormat="1" x14ac:dyDescent="0.2">
      <c r="B662" s="3"/>
      <c r="C662" s="3"/>
      <c r="D662" s="3"/>
      <c r="E662" s="116"/>
      <c r="F662" s="52"/>
      <c r="G662" s="116"/>
      <c r="H662" s="116"/>
      <c r="I662" s="116"/>
      <c r="J662" s="116"/>
      <c r="K662" s="116"/>
      <c r="L662" s="52"/>
      <c r="M662" s="44"/>
      <c r="N662" s="44"/>
      <c r="O662" s="44"/>
      <c r="P662" s="44"/>
    </row>
    <row r="663" spans="2:16" s="5" customFormat="1" x14ac:dyDescent="0.2">
      <c r="B663" s="3"/>
      <c r="C663" s="3"/>
      <c r="D663" s="3"/>
      <c r="E663" s="116"/>
      <c r="F663" s="52"/>
      <c r="G663" s="116"/>
      <c r="H663" s="116"/>
      <c r="I663" s="116"/>
      <c r="J663" s="116"/>
      <c r="K663" s="116"/>
      <c r="L663" s="52"/>
      <c r="M663" s="44"/>
      <c r="N663" s="44"/>
      <c r="O663" s="44"/>
      <c r="P663" s="44"/>
    </row>
    <row r="664" spans="2:16" s="5" customFormat="1" x14ac:dyDescent="0.2">
      <c r="B664" s="3"/>
      <c r="C664" s="3"/>
      <c r="D664" s="3"/>
      <c r="E664" s="116"/>
      <c r="F664" s="52"/>
      <c r="G664" s="116"/>
      <c r="H664" s="116"/>
      <c r="I664" s="116"/>
      <c r="J664" s="116"/>
      <c r="K664" s="116"/>
      <c r="L664" s="52"/>
      <c r="M664" s="44"/>
      <c r="N664" s="44"/>
      <c r="O664" s="44"/>
      <c r="P664" s="44"/>
    </row>
    <row r="665" spans="2:16" s="5" customFormat="1" x14ac:dyDescent="0.2">
      <c r="B665" s="3"/>
      <c r="C665" s="3"/>
      <c r="D665" s="3"/>
      <c r="E665" s="116"/>
      <c r="F665" s="52"/>
      <c r="G665" s="116"/>
      <c r="H665" s="116"/>
      <c r="I665" s="116"/>
      <c r="J665" s="116"/>
      <c r="K665" s="116"/>
      <c r="L665" s="52"/>
      <c r="M665" s="44"/>
      <c r="N665" s="44"/>
      <c r="O665" s="44"/>
      <c r="P665" s="44"/>
    </row>
    <row r="666" spans="2:16" s="5" customFormat="1" x14ac:dyDescent="0.2">
      <c r="B666" s="3"/>
      <c r="C666" s="3"/>
      <c r="D666" s="3"/>
      <c r="E666" s="116"/>
      <c r="F666" s="52"/>
      <c r="G666" s="116"/>
      <c r="H666" s="116"/>
      <c r="I666" s="116"/>
      <c r="J666" s="116"/>
      <c r="K666" s="116"/>
      <c r="L666" s="52"/>
      <c r="M666" s="44"/>
      <c r="N666" s="44"/>
      <c r="O666" s="44"/>
      <c r="P666" s="44"/>
    </row>
    <row r="667" spans="2:16" s="5" customFormat="1" x14ac:dyDescent="0.2">
      <c r="B667" s="3"/>
      <c r="C667" s="3"/>
      <c r="D667" s="3"/>
      <c r="E667" s="116"/>
      <c r="F667" s="52"/>
      <c r="G667" s="116"/>
      <c r="H667" s="116"/>
      <c r="I667" s="116"/>
      <c r="J667" s="116"/>
      <c r="K667" s="116"/>
      <c r="L667" s="52"/>
      <c r="M667" s="44"/>
      <c r="N667" s="44"/>
      <c r="O667" s="44"/>
      <c r="P667" s="44"/>
    </row>
    <row r="668" spans="2:16" s="5" customFormat="1" x14ac:dyDescent="0.2">
      <c r="B668" s="3"/>
      <c r="C668" s="3"/>
      <c r="D668" s="3"/>
      <c r="E668" s="116"/>
      <c r="F668" s="52"/>
      <c r="G668" s="116"/>
      <c r="H668" s="116"/>
      <c r="I668" s="116"/>
      <c r="J668" s="116"/>
      <c r="K668" s="116"/>
      <c r="L668" s="52"/>
      <c r="M668" s="44"/>
      <c r="N668" s="44"/>
      <c r="O668" s="44"/>
      <c r="P668" s="44"/>
    </row>
    <row r="669" spans="2:16" s="5" customFormat="1" x14ac:dyDescent="0.2">
      <c r="B669" s="3"/>
      <c r="C669" s="3"/>
      <c r="D669" s="3"/>
      <c r="E669" s="116"/>
      <c r="F669" s="52"/>
      <c r="G669" s="116"/>
      <c r="H669" s="116"/>
      <c r="I669" s="116"/>
      <c r="J669" s="116"/>
      <c r="K669" s="116"/>
      <c r="L669" s="52"/>
      <c r="M669" s="44"/>
      <c r="N669" s="44"/>
      <c r="O669" s="44"/>
      <c r="P669" s="44"/>
    </row>
    <row r="670" spans="2:16" s="5" customFormat="1" x14ac:dyDescent="0.2">
      <c r="B670" s="3"/>
      <c r="C670" s="3"/>
      <c r="D670" s="3"/>
      <c r="E670" s="116"/>
      <c r="F670" s="52"/>
      <c r="G670" s="116"/>
      <c r="H670" s="116"/>
      <c r="I670" s="116"/>
      <c r="J670" s="116"/>
      <c r="K670" s="116"/>
      <c r="L670" s="52"/>
      <c r="M670" s="44"/>
      <c r="N670" s="44"/>
      <c r="O670" s="44"/>
      <c r="P670" s="44"/>
    </row>
    <row r="671" spans="2:16" s="5" customFormat="1" x14ac:dyDescent="0.2">
      <c r="B671" s="3"/>
      <c r="C671" s="3"/>
      <c r="D671" s="3"/>
      <c r="E671" s="116"/>
      <c r="F671" s="52"/>
      <c r="G671" s="116"/>
      <c r="H671" s="116"/>
      <c r="I671" s="116"/>
      <c r="J671" s="116"/>
      <c r="K671" s="116"/>
      <c r="L671" s="52"/>
      <c r="M671" s="44"/>
      <c r="N671" s="44"/>
      <c r="O671" s="44"/>
      <c r="P671" s="44"/>
    </row>
    <row r="672" spans="2:16" s="5" customFormat="1" x14ac:dyDescent="0.2">
      <c r="B672" s="3"/>
      <c r="C672" s="3"/>
      <c r="D672" s="3"/>
      <c r="E672" s="116"/>
      <c r="F672" s="52"/>
      <c r="G672" s="116"/>
      <c r="H672" s="116"/>
      <c r="I672" s="116"/>
      <c r="J672" s="116"/>
      <c r="K672" s="116"/>
      <c r="L672" s="52"/>
      <c r="M672" s="44"/>
      <c r="N672" s="44"/>
      <c r="O672" s="44"/>
      <c r="P672" s="44"/>
    </row>
    <row r="673" spans="2:16" s="5" customFormat="1" x14ac:dyDescent="0.2">
      <c r="B673" s="3"/>
      <c r="C673" s="3"/>
      <c r="D673" s="3"/>
      <c r="E673" s="116"/>
      <c r="F673" s="52"/>
      <c r="G673" s="116"/>
      <c r="H673" s="116"/>
      <c r="I673" s="116"/>
      <c r="J673" s="116"/>
      <c r="K673" s="116"/>
      <c r="L673" s="52"/>
      <c r="M673" s="44"/>
      <c r="N673" s="44"/>
      <c r="O673" s="44"/>
      <c r="P673" s="44"/>
    </row>
    <row r="674" spans="2:16" s="5" customFormat="1" x14ac:dyDescent="0.2">
      <c r="B674" s="3"/>
      <c r="C674" s="3"/>
      <c r="D674" s="3"/>
      <c r="E674" s="116"/>
      <c r="F674" s="52"/>
      <c r="G674" s="116"/>
      <c r="H674" s="116"/>
      <c r="I674" s="116"/>
      <c r="J674" s="116"/>
      <c r="K674" s="116"/>
      <c r="L674" s="52"/>
      <c r="M674" s="44"/>
      <c r="N674" s="44"/>
      <c r="O674" s="44"/>
      <c r="P674" s="44"/>
    </row>
    <row r="675" spans="2:16" s="5" customFormat="1" x14ac:dyDescent="0.2">
      <c r="B675" s="3"/>
      <c r="C675" s="3"/>
      <c r="D675" s="3"/>
      <c r="E675" s="116"/>
      <c r="F675" s="52"/>
      <c r="G675" s="116"/>
      <c r="H675" s="116"/>
      <c r="I675" s="116"/>
      <c r="J675" s="116"/>
      <c r="K675" s="116"/>
      <c r="L675" s="52"/>
      <c r="M675" s="44"/>
      <c r="N675" s="44"/>
      <c r="O675" s="44"/>
      <c r="P675" s="44"/>
    </row>
    <row r="676" spans="2:16" s="5" customFormat="1" x14ac:dyDescent="0.2">
      <c r="B676" s="3"/>
      <c r="C676" s="3"/>
      <c r="D676" s="3"/>
      <c r="E676" s="116"/>
      <c r="F676" s="52"/>
      <c r="G676" s="116"/>
      <c r="H676" s="116"/>
      <c r="I676" s="116"/>
      <c r="J676" s="116"/>
      <c r="K676" s="116"/>
      <c r="L676" s="52"/>
      <c r="M676" s="44"/>
      <c r="N676" s="44"/>
      <c r="O676" s="44"/>
      <c r="P676" s="44"/>
    </row>
    <row r="677" spans="2:16" s="5" customFormat="1" x14ac:dyDescent="0.2">
      <c r="B677" s="3"/>
      <c r="C677" s="3"/>
      <c r="D677" s="3"/>
      <c r="E677" s="116"/>
      <c r="F677" s="52"/>
      <c r="G677" s="116"/>
      <c r="H677" s="116"/>
      <c r="I677" s="116"/>
      <c r="J677" s="116"/>
      <c r="K677" s="116"/>
      <c r="L677" s="52"/>
      <c r="M677" s="44"/>
      <c r="N677" s="44"/>
      <c r="O677" s="44"/>
      <c r="P677" s="44"/>
    </row>
    <row r="678" spans="2:16" s="5" customFormat="1" x14ac:dyDescent="0.2">
      <c r="B678" s="3"/>
      <c r="C678" s="3"/>
      <c r="D678" s="3"/>
      <c r="E678" s="116"/>
      <c r="F678" s="52"/>
      <c r="G678" s="116"/>
      <c r="H678" s="116"/>
      <c r="I678" s="116"/>
      <c r="J678" s="116"/>
      <c r="K678" s="116"/>
      <c r="L678" s="52"/>
      <c r="M678" s="44"/>
      <c r="N678" s="44"/>
      <c r="O678" s="44"/>
      <c r="P678" s="44"/>
    </row>
    <row r="679" spans="2:16" s="5" customFormat="1" x14ac:dyDescent="0.2">
      <c r="B679" s="3"/>
      <c r="C679" s="3"/>
      <c r="D679" s="3"/>
      <c r="E679" s="116"/>
      <c r="F679" s="52"/>
      <c r="G679" s="116"/>
      <c r="H679" s="116"/>
      <c r="I679" s="116"/>
      <c r="J679" s="116"/>
      <c r="K679" s="116"/>
      <c r="L679" s="52"/>
      <c r="M679" s="44"/>
      <c r="N679" s="44"/>
      <c r="O679" s="44"/>
      <c r="P679" s="44"/>
    </row>
    <row r="680" spans="2:16" s="5" customFormat="1" x14ac:dyDescent="0.2">
      <c r="B680" s="3"/>
      <c r="C680" s="3"/>
      <c r="D680" s="3"/>
      <c r="E680" s="116"/>
      <c r="F680" s="52"/>
      <c r="G680" s="116"/>
      <c r="H680" s="116"/>
      <c r="I680" s="116"/>
      <c r="J680" s="116"/>
      <c r="K680" s="116"/>
      <c r="L680" s="52"/>
      <c r="M680" s="44"/>
      <c r="N680" s="44"/>
      <c r="O680" s="44"/>
      <c r="P680" s="44"/>
    </row>
    <row r="681" spans="2:16" s="5" customFormat="1" x14ac:dyDescent="0.2">
      <c r="B681" s="3"/>
      <c r="C681" s="3"/>
      <c r="D681" s="3"/>
      <c r="E681" s="116"/>
      <c r="F681" s="52"/>
      <c r="G681" s="116"/>
      <c r="H681" s="116"/>
      <c r="I681" s="116"/>
      <c r="J681" s="116"/>
      <c r="K681" s="116"/>
      <c r="L681" s="52"/>
      <c r="M681" s="44"/>
      <c r="N681" s="44"/>
      <c r="O681" s="44"/>
      <c r="P681" s="44"/>
    </row>
    <row r="682" spans="2:16" s="5" customFormat="1" x14ac:dyDescent="0.2">
      <c r="B682" s="3"/>
      <c r="C682" s="3"/>
      <c r="D682" s="3"/>
      <c r="E682" s="116"/>
      <c r="F682" s="52"/>
      <c r="G682" s="116"/>
      <c r="H682" s="116"/>
      <c r="I682" s="116"/>
      <c r="J682" s="116"/>
      <c r="K682" s="116"/>
      <c r="L682" s="52"/>
      <c r="M682" s="44"/>
      <c r="N682" s="44"/>
      <c r="O682" s="44"/>
      <c r="P682" s="44"/>
    </row>
    <row r="683" spans="2:16" s="5" customFormat="1" x14ac:dyDescent="0.2">
      <c r="B683" s="3"/>
      <c r="C683" s="3"/>
      <c r="D683" s="3"/>
      <c r="E683" s="116"/>
      <c r="F683" s="52"/>
      <c r="G683" s="116"/>
      <c r="H683" s="116"/>
      <c r="I683" s="116"/>
      <c r="J683" s="116"/>
      <c r="K683" s="116"/>
      <c r="L683" s="52"/>
      <c r="M683" s="44"/>
      <c r="N683" s="44"/>
      <c r="O683" s="44"/>
      <c r="P683" s="44"/>
    </row>
    <row r="684" spans="2:16" s="5" customFormat="1" x14ac:dyDescent="0.2">
      <c r="B684" s="3"/>
      <c r="C684" s="3"/>
      <c r="D684" s="3"/>
      <c r="E684" s="116"/>
      <c r="F684" s="52"/>
      <c r="G684" s="116"/>
      <c r="H684" s="116"/>
      <c r="I684" s="116"/>
      <c r="J684" s="116"/>
      <c r="K684" s="116"/>
      <c r="L684" s="52"/>
      <c r="M684" s="44"/>
      <c r="N684" s="44"/>
      <c r="O684" s="44"/>
      <c r="P684" s="44"/>
    </row>
    <row r="685" spans="2:16" s="5" customFormat="1" x14ac:dyDescent="0.2">
      <c r="B685" s="3"/>
      <c r="C685" s="3"/>
      <c r="D685" s="3"/>
      <c r="E685" s="116"/>
      <c r="F685" s="52"/>
      <c r="G685" s="116"/>
      <c r="H685" s="116"/>
      <c r="I685" s="116"/>
      <c r="J685" s="116"/>
      <c r="K685" s="116"/>
      <c r="L685" s="52"/>
      <c r="M685" s="44"/>
      <c r="N685" s="44"/>
      <c r="O685" s="44"/>
      <c r="P685" s="44"/>
    </row>
    <row r="686" spans="2:16" s="5" customFormat="1" x14ac:dyDescent="0.2">
      <c r="B686" s="3"/>
      <c r="C686" s="3"/>
      <c r="D686" s="3"/>
      <c r="E686" s="116"/>
      <c r="F686" s="52"/>
      <c r="G686" s="116"/>
      <c r="H686" s="116"/>
      <c r="I686" s="116"/>
      <c r="J686" s="116"/>
      <c r="K686" s="116"/>
      <c r="L686" s="52"/>
      <c r="M686" s="44"/>
      <c r="N686" s="44"/>
      <c r="O686" s="44"/>
      <c r="P686" s="44"/>
    </row>
    <row r="687" spans="2:16" s="5" customFormat="1" x14ac:dyDescent="0.2">
      <c r="B687" s="3"/>
      <c r="C687" s="3"/>
      <c r="D687" s="3"/>
      <c r="E687" s="116"/>
      <c r="F687" s="52"/>
      <c r="G687" s="116"/>
      <c r="H687" s="116"/>
      <c r="I687" s="116"/>
      <c r="J687" s="116"/>
      <c r="K687" s="116"/>
      <c r="L687" s="52"/>
      <c r="M687" s="44"/>
      <c r="N687" s="44"/>
      <c r="O687" s="44"/>
      <c r="P687" s="44"/>
    </row>
    <row r="688" spans="2:16" s="5" customFormat="1" x14ac:dyDescent="0.2">
      <c r="B688" s="3"/>
      <c r="C688" s="3"/>
      <c r="D688" s="3"/>
      <c r="E688" s="116"/>
      <c r="F688" s="52"/>
      <c r="G688" s="116"/>
      <c r="H688" s="116"/>
      <c r="I688" s="116"/>
      <c r="J688" s="116"/>
      <c r="K688" s="116"/>
      <c r="L688" s="52"/>
      <c r="M688" s="44"/>
      <c r="N688" s="44"/>
      <c r="O688" s="44"/>
      <c r="P688" s="44"/>
    </row>
    <row r="689" spans="2:16" s="5" customFormat="1" x14ac:dyDescent="0.2">
      <c r="B689" s="3"/>
      <c r="C689" s="3"/>
      <c r="D689" s="3"/>
      <c r="E689" s="116"/>
      <c r="F689" s="52"/>
      <c r="G689" s="116"/>
      <c r="H689" s="116"/>
      <c r="I689" s="116"/>
      <c r="J689" s="116"/>
      <c r="K689" s="116"/>
      <c r="L689" s="52"/>
      <c r="M689" s="44"/>
      <c r="N689" s="44"/>
      <c r="O689" s="44"/>
      <c r="P689" s="44"/>
    </row>
    <row r="690" spans="2:16" s="5" customFormat="1" x14ac:dyDescent="0.2">
      <c r="B690" s="3"/>
      <c r="C690" s="3"/>
      <c r="D690" s="3"/>
      <c r="E690" s="116"/>
      <c r="F690" s="52"/>
      <c r="G690" s="116"/>
      <c r="H690" s="116"/>
      <c r="I690" s="116"/>
      <c r="J690" s="116"/>
      <c r="K690" s="116"/>
      <c r="L690" s="52"/>
      <c r="M690" s="44"/>
      <c r="N690" s="44"/>
      <c r="O690" s="44"/>
      <c r="P690" s="44"/>
    </row>
    <row r="691" spans="2:16" s="5" customFormat="1" x14ac:dyDescent="0.2">
      <c r="B691" s="3"/>
      <c r="C691" s="3"/>
      <c r="D691" s="3"/>
      <c r="E691" s="116"/>
      <c r="F691" s="52"/>
      <c r="G691" s="116"/>
      <c r="H691" s="116"/>
      <c r="I691" s="116"/>
      <c r="J691" s="116"/>
      <c r="K691" s="116"/>
      <c r="L691" s="52"/>
      <c r="M691" s="44"/>
      <c r="N691" s="44"/>
      <c r="O691" s="44"/>
      <c r="P691" s="44"/>
    </row>
    <row r="692" spans="2:16" s="5" customFormat="1" x14ac:dyDescent="0.2">
      <c r="B692" s="3"/>
      <c r="C692" s="3"/>
      <c r="D692" s="3"/>
      <c r="E692" s="116"/>
      <c r="F692" s="52"/>
      <c r="G692" s="116"/>
      <c r="H692" s="116"/>
      <c r="I692" s="116"/>
      <c r="J692" s="116"/>
      <c r="K692" s="116"/>
      <c r="L692" s="52"/>
      <c r="M692" s="44"/>
      <c r="N692" s="44"/>
      <c r="O692" s="44"/>
      <c r="P692" s="44"/>
    </row>
    <row r="693" spans="2:16" s="5" customFormat="1" x14ac:dyDescent="0.2">
      <c r="B693" s="3"/>
      <c r="C693" s="3"/>
      <c r="D693" s="3"/>
      <c r="E693" s="116"/>
      <c r="F693" s="52"/>
      <c r="G693" s="116"/>
      <c r="H693" s="116"/>
      <c r="I693" s="116"/>
      <c r="J693" s="116"/>
      <c r="K693" s="116"/>
      <c r="L693" s="52"/>
      <c r="M693" s="44"/>
      <c r="N693" s="44"/>
      <c r="O693" s="44"/>
      <c r="P693" s="44"/>
    </row>
    <row r="694" spans="2:16" s="5" customFormat="1" x14ac:dyDescent="0.2">
      <c r="B694" s="3"/>
      <c r="C694" s="3"/>
      <c r="D694" s="3"/>
      <c r="E694" s="116"/>
      <c r="F694" s="52"/>
      <c r="G694" s="116"/>
      <c r="H694" s="116"/>
      <c r="I694" s="116"/>
      <c r="J694" s="116"/>
      <c r="K694" s="116"/>
      <c r="L694" s="52"/>
      <c r="M694" s="44"/>
      <c r="N694" s="44"/>
      <c r="O694" s="44"/>
      <c r="P694" s="44"/>
    </row>
    <row r="695" spans="2:16" s="5" customFormat="1" x14ac:dyDescent="0.2">
      <c r="B695" s="3"/>
      <c r="C695" s="3"/>
      <c r="D695" s="3"/>
      <c r="E695" s="116"/>
      <c r="F695" s="52"/>
      <c r="G695" s="116"/>
      <c r="H695" s="116"/>
      <c r="I695" s="116"/>
      <c r="J695" s="116"/>
      <c r="K695" s="116"/>
      <c r="L695" s="52"/>
      <c r="M695" s="44"/>
      <c r="N695" s="44"/>
      <c r="O695" s="44"/>
      <c r="P695" s="44"/>
    </row>
    <row r="696" spans="2:16" s="5" customFormat="1" x14ac:dyDescent="0.2">
      <c r="B696" s="3"/>
      <c r="C696" s="3"/>
      <c r="D696" s="3"/>
      <c r="E696" s="116"/>
      <c r="F696" s="52"/>
      <c r="G696" s="116"/>
      <c r="H696" s="116"/>
      <c r="I696" s="116"/>
      <c r="J696" s="116"/>
      <c r="K696" s="116"/>
      <c r="L696" s="52"/>
      <c r="M696" s="44"/>
      <c r="N696" s="44"/>
      <c r="O696" s="44"/>
      <c r="P696" s="44"/>
    </row>
    <row r="697" spans="2:16" s="5" customFormat="1" x14ac:dyDescent="0.2">
      <c r="B697" s="3"/>
      <c r="C697" s="3"/>
      <c r="D697" s="3"/>
      <c r="E697" s="116"/>
      <c r="F697" s="52"/>
      <c r="G697" s="116"/>
      <c r="H697" s="116"/>
      <c r="I697" s="116"/>
      <c r="J697" s="116"/>
      <c r="K697" s="116"/>
      <c r="L697" s="52"/>
      <c r="M697" s="44"/>
      <c r="N697" s="44"/>
      <c r="O697" s="44"/>
      <c r="P697" s="44"/>
    </row>
    <row r="698" spans="2:16" s="5" customFormat="1" x14ac:dyDescent="0.2">
      <c r="B698" s="3"/>
      <c r="C698" s="3"/>
      <c r="D698" s="3"/>
      <c r="E698" s="116"/>
      <c r="F698" s="52"/>
      <c r="G698" s="116"/>
      <c r="H698" s="116"/>
      <c r="I698" s="116"/>
      <c r="J698" s="116"/>
      <c r="K698" s="116"/>
      <c r="L698" s="52"/>
      <c r="M698" s="44"/>
      <c r="N698" s="44"/>
      <c r="O698" s="44"/>
      <c r="P698" s="44"/>
    </row>
    <row r="699" spans="2:16" s="5" customFormat="1" x14ac:dyDescent="0.2">
      <c r="B699" s="3"/>
      <c r="C699" s="3"/>
      <c r="D699" s="3"/>
      <c r="E699" s="116"/>
      <c r="F699" s="52"/>
      <c r="G699" s="116"/>
      <c r="H699" s="116"/>
      <c r="I699" s="116"/>
      <c r="J699" s="116"/>
      <c r="K699" s="116"/>
      <c r="L699" s="52"/>
      <c r="M699" s="44"/>
      <c r="N699" s="44"/>
      <c r="O699" s="44"/>
      <c r="P699" s="44"/>
    </row>
    <row r="700" spans="2:16" s="5" customFormat="1" x14ac:dyDescent="0.2">
      <c r="B700" s="3"/>
      <c r="C700" s="3"/>
      <c r="D700" s="3"/>
      <c r="E700" s="116"/>
      <c r="F700" s="52"/>
      <c r="G700" s="116"/>
      <c r="H700" s="116"/>
      <c r="I700" s="116"/>
      <c r="J700" s="116"/>
      <c r="K700" s="116"/>
      <c r="L700" s="52"/>
      <c r="M700" s="44"/>
      <c r="N700" s="44"/>
      <c r="O700" s="44"/>
      <c r="P700" s="44"/>
    </row>
    <row r="701" spans="2:16" s="5" customFormat="1" x14ac:dyDescent="0.2">
      <c r="B701" s="3"/>
      <c r="C701" s="3"/>
      <c r="D701" s="3"/>
      <c r="E701" s="116"/>
      <c r="F701" s="52"/>
      <c r="G701" s="116"/>
      <c r="H701" s="116"/>
      <c r="I701" s="116"/>
      <c r="J701" s="116"/>
      <c r="K701" s="116"/>
      <c r="L701" s="52"/>
      <c r="M701" s="44"/>
      <c r="N701" s="44"/>
      <c r="O701" s="44"/>
      <c r="P701" s="44"/>
    </row>
    <row r="702" spans="2:16" s="5" customFormat="1" x14ac:dyDescent="0.2">
      <c r="B702" s="3"/>
      <c r="C702" s="3"/>
      <c r="D702" s="3"/>
      <c r="E702" s="116"/>
      <c r="F702" s="52"/>
      <c r="G702" s="116"/>
      <c r="H702" s="116"/>
      <c r="I702" s="116"/>
      <c r="J702" s="116"/>
      <c r="K702" s="116"/>
      <c r="L702" s="52"/>
      <c r="M702" s="44"/>
      <c r="N702" s="44"/>
      <c r="O702" s="44"/>
      <c r="P702" s="44"/>
    </row>
    <row r="703" spans="2:16" s="5" customFormat="1" x14ac:dyDescent="0.2">
      <c r="B703" s="3"/>
      <c r="C703" s="3"/>
      <c r="D703" s="3"/>
      <c r="E703" s="116"/>
      <c r="F703" s="52"/>
      <c r="G703" s="116"/>
      <c r="H703" s="116"/>
      <c r="I703" s="116"/>
      <c r="J703" s="116"/>
      <c r="K703" s="116"/>
      <c r="L703" s="52"/>
      <c r="M703" s="44"/>
      <c r="N703" s="44"/>
      <c r="O703" s="44"/>
      <c r="P703" s="44"/>
    </row>
    <row r="704" spans="2:16" s="5" customFormat="1" x14ac:dyDescent="0.2">
      <c r="B704" s="3"/>
      <c r="C704" s="3"/>
      <c r="D704" s="3"/>
      <c r="E704" s="116"/>
      <c r="F704" s="52"/>
      <c r="G704" s="116"/>
      <c r="H704" s="116"/>
      <c r="I704" s="116"/>
      <c r="J704" s="116"/>
      <c r="K704" s="116"/>
      <c r="L704" s="52"/>
      <c r="M704" s="44"/>
      <c r="N704" s="44"/>
      <c r="O704" s="44"/>
      <c r="P704" s="44"/>
    </row>
    <row r="705" spans="2:16" s="5" customFormat="1" x14ac:dyDescent="0.2">
      <c r="B705" s="3"/>
      <c r="C705" s="3"/>
      <c r="D705" s="3"/>
      <c r="E705" s="116"/>
      <c r="F705" s="52"/>
      <c r="G705" s="116"/>
      <c r="H705" s="116"/>
      <c r="I705" s="116"/>
      <c r="J705" s="116"/>
      <c r="K705" s="116"/>
      <c r="L705" s="52"/>
      <c r="M705" s="44"/>
      <c r="N705" s="44"/>
      <c r="O705" s="44"/>
      <c r="P705" s="44"/>
    </row>
    <row r="706" spans="2:16" s="5" customFormat="1" x14ac:dyDescent="0.2">
      <c r="B706" s="3"/>
      <c r="C706" s="3"/>
      <c r="D706" s="3"/>
      <c r="E706" s="116"/>
      <c r="F706" s="52"/>
      <c r="G706" s="116"/>
      <c r="H706" s="116"/>
      <c r="I706" s="116"/>
      <c r="J706" s="116"/>
      <c r="K706" s="116"/>
      <c r="L706" s="52"/>
      <c r="M706" s="44"/>
      <c r="N706" s="44"/>
      <c r="O706" s="44"/>
      <c r="P706" s="44"/>
    </row>
    <row r="707" spans="2:16" s="5" customFormat="1" x14ac:dyDescent="0.2">
      <c r="B707" s="3"/>
      <c r="C707" s="3"/>
      <c r="D707" s="3"/>
      <c r="E707" s="116"/>
      <c r="F707" s="52"/>
      <c r="G707" s="116"/>
      <c r="H707" s="116"/>
      <c r="I707" s="116"/>
      <c r="J707" s="116"/>
      <c r="K707" s="116"/>
      <c r="L707" s="52"/>
      <c r="M707" s="44"/>
      <c r="N707" s="44"/>
      <c r="O707" s="44"/>
      <c r="P707" s="44"/>
    </row>
    <row r="708" spans="2:16" s="5" customFormat="1" x14ac:dyDescent="0.2">
      <c r="B708" s="3"/>
      <c r="C708" s="3"/>
      <c r="D708" s="3"/>
      <c r="E708" s="116"/>
      <c r="F708" s="52"/>
      <c r="G708" s="116"/>
      <c r="H708" s="116"/>
      <c r="I708" s="116"/>
      <c r="J708" s="116"/>
      <c r="K708" s="116"/>
      <c r="L708" s="52"/>
      <c r="M708" s="44"/>
      <c r="N708" s="44"/>
      <c r="O708" s="44"/>
      <c r="P708" s="44"/>
    </row>
    <row r="709" spans="2:16" s="5" customFormat="1" x14ac:dyDescent="0.2">
      <c r="B709" s="3"/>
      <c r="C709" s="3"/>
      <c r="D709" s="3"/>
      <c r="E709" s="116"/>
      <c r="F709" s="52"/>
      <c r="G709" s="116"/>
      <c r="H709" s="116"/>
      <c r="I709" s="116"/>
      <c r="J709" s="116"/>
      <c r="K709" s="116"/>
      <c r="L709" s="52"/>
      <c r="M709" s="44"/>
      <c r="N709" s="44"/>
      <c r="O709" s="44"/>
      <c r="P709" s="44"/>
    </row>
    <row r="710" spans="2:16" s="5" customFormat="1" x14ac:dyDescent="0.2">
      <c r="B710" s="3"/>
      <c r="C710" s="3"/>
      <c r="D710" s="3"/>
      <c r="E710" s="116"/>
      <c r="F710" s="52"/>
      <c r="G710" s="116"/>
      <c r="H710" s="116"/>
      <c r="I710" s="116"/>
      <c r="J710" s="116"/>
      <c r="K710" s="116"/>
      <c r="L710" s="52"/>
      <c r="M710" s="44"/>
      <c r="N710" s="44"/>
      <c r="O710" s="44"/>
      <c r="P710" s="44"/>
    </row>
    <row r="711" spans="2:16" s="5" customFormat="1" x14ac:dyDescent="0.2">
      <c r="B711" s="3"/>
      <c r="C711" s="3"/>
      <c r="D711" s="3"/>
      <c r="E711" s="116"/>
      <c r="F711" s="52"/>
      <c r="G711" s="116"/>
      <c r="H711" s="116"/>
      <c r="I711" s="116"/>
      <c r="J711" s="116"/>
      <c r="K711" s="116"/>
      <c r="L711" s="52"/>
      <c r="M711" s="44"/>
      <c r="N711" s="44"/>
      <c r="O711" s="44"/>
      <c r="P711" s="44"/>
    </row>
    <row r="712" spans="2:16" s="5" customFormat="1" x14ac:dyDescent="0.2">
      <c r="B712" s="3"/>
      <c r="C712" s="3"/>
      <c r="D712" s="3"/>
      <c r="E712" s="116"/>
      <c r="F712" s="52"/>
      <c r="G712" s="116"/>
      <c r="H712" s="116"/>
      <c r="I712" s="116"/>
      <c r="J712" s="116"/>
      <c r="K712" s="116"/>
      <c r="L712" s="52"/>
      <c r="M712" s="44"/>
      <c r="N712" s="44"/>
      <c r="O712" s="44"/>
      <c r="P712" s="44"/>
    </row>
    <row r="713" spans="2:16" s="5" customFormat="1" x14ac:dyDescent="0.2">
      <c r="B713" s="3"/>
      <c r="C713" s="3"/>
      <c r="D713" s="3"/>
      <c r="E713" s="116"/>
      <c r="F713" s="52"/>
      <c r="G713" s="116"/>
      <c r="H713" s="116"/>
      <c r="I713" s="116"/>
      <c r="J713" s="116"/>
      <c r="K713" s="116"/>
      <c r="L713" s="52"/>
      <c r="M713" s="44"/>
      <c r="N713" s="44"/>
      <c r="O713" s="44"/>
      <c r="P713" s="44"/>
    </row>
    <row r="714" spans="2:16" s="5" customFormat="1" x14ac:dyDescent="0.2">
      <c r="B714" s="3"/>
      <c r="C714" s="3"/>
      <c r="D714" s="3"/>
      <c r="E714" s="116"/>
      <c r="F714" s="52"/>
      <c r="G714" s="116"/>
      <c r="H714" s="116"/>
      <c r="I714" s="116"/>
      <c r="J714" s="116"/>
      <c r="K714" s="116"/>
      <c r="L714" s="52"/>
      <c r="M714" s="44"/>
      <c r="N714" s="44"/>
      <c r="O714" s="44"/>
      <c r="P714" s="44"/>
    </row>
    <row r="715" spans="2:16" s="5" customFormat="1" x14ac:dyDescent="0.2">
      <c r="B715" s="3"/>
      <c r="C715" s="3"/>
      <c r="D715" s="3"/>
      <c r="E715" s="116"/>
      <c r="F715" s="52"/>
      <c r="G715" s="116"/>
      <c r="H715" s="116"/>
      <c r="I715" s="116"/>
      <c r="J715" s="116"/>
      <c r="K715" s="116"/>
      <c r="L715" s="52"/>
      <c r="M715" s="44"/>
      <c r="N715" s="44"/>
      <c r="O715" s="44"/>
      <c r="P715" s="44"/>
    </row>
    <row r="716" spans="2:16" s="5" customFormat="1" x14ac:dyDescent="0.2">
      <c r="B716" s="3"/>
      <c r="C716" s="3"/>
      <c r="D716" s="3"/>
      <c r="E716" s="116"/>
      <c r="F716" s="52"/>
      <c r="G716" s="116"/>
      <c r="H716" s="116"/>
      <c r="I716" s="116"/>
      <c r="J716" s="116"/>
      <c r="K716" s="116"/>
      <c r="L716" s="52"/>
      <c r="M716" s="44"/>
      <c r="N716" s="44"/>
      <c r="O716" s="44"/>
      <c r="P716" s="44"/>
    </row>
    <row r="717" spans="2:16" s="5" customFormat="1" x14ac:dyDescent="0.2">
      <c r="B717" s="3"/>
      <c r="C717" s="3"/>
      <c r="D717" s="3"/>
      <c r="E717" s="116"/>
      <c r="F717" s="52"/>
      <c r="G717" s="116"/>
      <c r="H717" s="116"/>
      <c r="I717" s="116"/>
      <c r="J717" s="116"/>
      <c r="K717" s="116"/>
      <c r="L717" s="52"/>
      <c r="M717" s="44"/>
      <c r="N717" s="44"/>
      <c r="O717" s="44"/>
      <c r="P717" s="44"/>
    </row>
    <row r="718" spans="2:16" s="5" customFormat="1" x14ac:dyDescent="0.2">
      <c r="B718" s="3"/>
      <c r="C718" s="3"/>
      <c r="D718" s="3"/>
      <c r="E718" s="116"/>
      <c r="F718" s="52"/>
      <c r="G718" s="116"/>
      <c r="H718" s="116"/>
      <c r="I718" s="116"/>
      <c r="J718" s="116"/>
      <c r="K718" s="116"/>
      <c r="L718" s="52"/>
      <c r="M718" s="44"/>
      <c r="N718" s="44"/>
      <c r="O718" s="44"/>
      <c r="P718" s="44"/>
    </row>
    <row r="719" spans="2:16" s="5" customFormat="1" x14ac:dyDescent="0.2">
      <c r="B719" s="3"/>
      <c r="C719" s="3"/>
      <c r="D719" s="3"/>
      <c r="E719" s="116"/>
      <c r="F719" s="52"/>
      <c r="G719" s="116"/>
      <c r="H719" s="116"/>
      <c r="I719" s="116"/>
      <c r="J719" s="116"/>
      <c r="K719" s="116"/>
      <c r="L719" s="52"/>
      <c r="M719" s="44"/>
      <c r="N719" s="44"/>
      <c r="O719" s="44"/>
      <c r="P719" s="44"/>
    </row>
    <row r="720" spans="2:16" s="5" customFormat="1" x14ac:dyDescent="0.2">
      <c r="B720" s="3"/>
      <c r="C720" s="3"/>
      <c r="D720" s="3"/>
      <c r="E720" s="116"/>
      <c r="F720" s="52"/>
      <c r="G720" s="116"/>
      <c r="H720" s="116"/>
      <c r="I720" s="116"/>
      <c r="J720" s="116"/>
      <c r="K720" s="116"/>
      <c r="L720" s="52"/>
      <c r="M720" s="44"/>
      <c r="N720" s="44"/>
      <c r="O720" s="44"/>
      <c r="P720" s="44"/>
    </row>
    <row r="721" spans="2:16" s="5" customFormat="1" x14ac:dyDescent="0.2">
      <c r="B721" s="3"/>
      <c r="C721" s="3"/>
      <c r="D721" s="3"/>
      <c r="E721" s="116"/>
      <c r="F721" s="52"/>
      <c r="G721" s="116"/>
      <c r="H721" s="116"/>
      <c r="I721" s="116"/>
      <c r="J721" s="116"/>
      <c r="K721" s="116"/>
      <c r="L721" s="52"/>
      <c r="M721" s="44"/>
      <c r="N721" s="44"/>
      <c r="O721" s="44"/>
      <c r="P721" s="44"/>
    </row>
    <row r="722" spans="2:16" s="5" customFormat="1" x14ac:dyDescent="0.2">
      <c r="B722" s="3"/>
      <c r="C722" s="3"/>
      <c r="D722" s="3"/>
      <c r="E722" s="116"/>
      <c r="F722" s="52"/>
      <c r="G722" s="116"/>
      <c r="H722" s="116"/>
      <c r="I722" s="116"/>
      <c r="J722" s="116"/>
      <c r="K722" s="116"/>
      <c r="L722" s="52"/>
      <c r="M722" s="44"/>
      <c r="N722" s="44"/>
      <c r="O722" s="44"/>
      <c r="P722" s="44"/>
    </row>
    <row r="723" spans="2:16" s="5" customFormat="1" x14ac:dyDescent="0.2">
      <c r="B723" s="3"/>
      <c r="C723" s="3"/>
      <c r="D723" s="3"/>
      <c r="E723" s="116"/>
      <c r="F723" s="52"/>
      <c r="G723" s="116"/>
      <c r="H723" s="116"/>
      <c r="I723" s="116"/>
      <c r="J723" s="116"/>
      <c r="K723" s="116"/>
      <c r="L723" s="52"/>
      <c r="M723" s="44"/>
      <c r="N723" s="44"/>
      <c r="O723" s="44"/>
      <c r="P723" s="44"/>
    </row>
    <row r="724" spans="2:16" s="5" customFormat="1" x14ac:dyDescent="0.2">
      <c r="B724" s="3"/>
      <c r="C724" s="3"/>
      <c r="D724" s="3"/>
      <c r="E724" s="116"/>
      <c r="F724" s="52"/>
      <c r="G724" s="116"/>
      <c r="H724" s="116"/>
      <c r="I724" s="116"/>
      <c r="J724" s="116"/>
      <c r="K724" s="116"/>
      <c r="L724" s="52"/>
      <c r="M724" s="44"/>
      <c r="N724" s="44"/>
      <c r="O724" s="44"/>
      <c r="P724" s="44"/>
    </row>
    <row r="725" spans="2:16" s="5" customFormat="1" x14ac:dyDescent="0.2">
      <c r="B725" s="3"/>
      <c r="C725" s="3"/>
      <c r="D725" s="3"/>
      <c r="E725" s="116"/>
      <c r="F725" s="52"/>
      <c r="G725" s="116"/>
      <c r="H725" s="116"/>
      <c r="I725" s="116"/>
      <c r="J725" s="116"/>
      <c r="K725" s="116"/>
      <c r="L725" s="52"/>
      <c r="M725" s="44"/>
      <c r="N725" s="44"/>
      <c r="O725" s="44"/>
      <c r="P725" s="44"/>
    </row>
    <row r="726" spans="2:16" s="5" customFormat="1" x14ac:dyDescent="0.2">
      <c r="B726" s="3"/>
      <c r="C726" s="3"/>
      <c r="D726" s="3"/>
      <c r="E726" s="116"/>
      <c r="F726" s="52"/>
      <c r="G726" s="116"/>
      <c r="H726" s="116"/>
      <c r="I726" s="116"/>
      <c r="J726" s="116"/>
      <c r="K726" s="116"/>
      <c r="L726" s="52"/>
      <c r="M726" s="44"/>
      <c r="N726" s="44"/>
      <c r="O726" s="44"/>
      <c r="P726" s="44"/>
    </row>
    <row r="727" spans="2:16" s="5" customFormat="1" x14ac:dyDescent="0.2">
      <c r="B727" s="3"/>
      <c r="C727" s="3"/>
      <c r="D727" s="3"/>
      <c r="E727" s="116"/>
      <c r="F727" s="52"/>
      <c r="G727" s="116"/>
      <c r="H727" s="116"/>
      <c r="I727" s="116"/>
      <c r="J727" s="116"/>
      <c r="K727" s="116"/>
      <c r="L727" s="52"/>
      <c r="M727" s="44"/>
      <c r="N727" s="44"/>
      <c r="O727" s="44"/>
      <c r="P727" s="44"/>
    </row>
    <row r="728" spans="2:16" s="5" customFormat="1" x14ac:dyDescent="0.2">
      <c r="B728" s="3"/>
      <c r="C728" s="3"/>
      <c r="D728" s="3"/>
      <c r="E728" s="116"/>
      <c r="F728" s="52"/>
      <c r="G728" s="116"/>
      <c r="H728" s="116"/>
      <c r="I728" s="116"/>
      <c r="J728" s="116"/>
      <c r="K728" s="116"/>
      <c r="L728" s="52"/>
      <c r="M728" s="44"/>
      <c r="N728" s="44"/>
      <c r="O728" s="44"/>
      <c r="P728" s="44"/>
    </row>
    <row r="729" spans="2:16" s="5" customFormat="1" x14ac:dyDescent="0.2">
      <c r="B729" s="3"/>
      <c r="C729" s="3"/>
      <c r="D729" s="3"/>
      <c r="E729" s="116"/>
      <c r="F729" s="52"/>
      <c r="G729" s="116"/>
      <c r="H729" s="116"/>
      <c r="I729" s="116"/>
      <c r="J729" s="116"/>
      <c r="K729" s="116"/>
      <c r="L729" s="52"/>
      <c r="M729" s="44"/>
      <c r="N729" s="44"/>
      <c r="O729" s="44"/>
      <c r="P729" s="44"/>
    </row>
    <row r="730" spans="2:16" s="5" customFormat="1" x14ac:dyDescent="0.2">
      <c r="B730" s="3"/>
      <c r="C730" s="3"/>
      <c r="D730" s="3"/>
      <c r="E730" s="116"/>
      <c r="F730" s="52"/>
      <c r="G730" s="116"/>
      <c r="H730" s="116"/>
      <c r="I730" s="116"/>
      <c r="J730" s="116"/>
      <c r="K730" s="116"/>
      <c r="L730" s="52"/>
      <c r="M730" s="44"/>
      <c r="N730" s="44"/>
      <c r="O730" s="44"/>
      <c r="P730" s="44"/>
    </row>
    <row r="731" spans="2:16" s="5" customFormat="1" x14ac:dyDescent="0.2">
      <c r="B731" s="3"/>
      <c r="C731" s="3"/>
      <c r="D731" s="3"/>
      <c r="E731" s="116"/>
      <c r="F731" s="52"/>
      <c r="G731" s="116"/>
      <c r="H731" s="116"/>
      <c r="I731" s="116"/>
      <c r="J731" s="116"/>
      <c r="K731" s="116"/>
      <c r="L731" s="52"/>
      <c r="M731" s="44"/>
      <c r="N731" s="44"/>
      <c r="O731" s="44"/>
      <c r="P731" s="44"/>
    </row>
    <row r="732" spans="2:16" s="5" customFormat="1" x14ac:dyDescent="0.2">
      <c r="B732" s="3"/>
      <c r="C732" s="3"/>
      <c r="D732" s="3"/>
      <c r="E732" s="116"/>
      <c r="F732" s="52"/>
      <c r="G732" s="116"/>
      <c r="H732" s="116"/>
      <c r="I732" s="116"/>
      <c r="J732" s="116"/>
      <c r="K732" s="116"/>
      <c r="L732" s="52"/>
      <c r="M732" s="44"/>
      <c r="N732" s="44"/>
      <c r="O732" s="44"/>
      <c r="P732" s="44"/>
    </row>
    <row r="733" spans="2:16" s="5" customFormat="1" x14ac:dyDescent="0.2">
      <c r="B733" s="3"/>
      <c r="C733" s="3"/>
      <c r="D733" s="3"/>
      <c r="E733" s="116"/>
      <c r="F733" s="52"/>
      <c r="G733" s="116"/>
      <c r="H733" s="116"/>
      <c r="I733" s="116"/>
      <c r="J733" s="116"/>
      <c r="K733" s="116"/>
      <c r="L733" s="52"/>
      <c r="M733" s="44"/>
      <c r="N733" s="44"/>
      <c r="O733" s="44"/>
      <c r="P733" s="44"/>
    </row>
    <row r="734" spans="2:16" s="5" customFormat="1" x14ac:dyDescent="0.2">
      <c r="B734" s="3"/>
      <c r="C734" s="3"/>
      <c r="D734" s="3"/>
      <c r="E734" s="116"/>
      <c r="F734" s="52"/>
      <c r="G734" s="116"/>
      <c r="H734" s="116"/>
      <c r="I734" s="116"/>
      <c r="J734" s="116"/>
      <c r="K734" s="116"/>
      <c r="L734" s="52"/>
      <c r="M734" s="44"/>
      <c r="N734" s="44"/>
      <c r="O734" s="44"/>
      <c r="P734" s="44"/>
    </row>
    <row r="735" spans="2:16" s="5" customFormat="1" x14ac:dyDescent="0.2">
      <c r="B735" s="3"/>
      <c r="C735" s="3"/>
      <c r="D735" s="3"/>
      <c r="E735" s="116"/>
      <c r="F735" s="52"/>
      <c r="G735" s="116"/>
      <c r="H735" s="116"/>
      <c r="I735" s="116"/>
      <c r="J735" s="116"/>
      <c r="K735" s="116"/>
      <c r="L735" s="52"/>
      <c r="M735" s="44"/>
      <c r="N735" s="44"/>
      <c r="O735" s="44"/>
      <c r="P735" s="44"/>
    </row>
    <row r="736" spans="2:16" s="5" customFormat="1" x14ac:dyDescent="0.2">
      <c r="B736" s="3"/>
      <c r="C736" s="3"/>
      <c r="D736" s="3"/>
      <c r="E736" s="116"/>
      <c r="F736" s="52"/>
      <c r="G736" s="116"/>
      <c r="H736" s="116"/>
      <c r="I736" s="116"/>
      <c r="J736" s="116"/>
      <c r="K736" s="116"/>
      <c r="L736" s="52"/>
      <c r="M736" s="44"/>
      <c r="N736" s="44"/>
      <c r="O736" s="44"/>
      <c r="P736" s="44"/>
    </row>
    <row r="737" spans="2:16" s="5" customFormat="1" x14ac:dyDescent="0.2">
      <c r="B737" s="3"/>
      <c r="C737" s="3"/>
      <c r="D737" s="3"/>
      <c r="E737" s="116"/>
      <c r="F737" s="52"/>
      <c r="G737" s="116"/>
      <c r="H737" s="116"/>
      <c r="I737" s="116"/>
      <c r="J737" s="116"/>
      <c r="K737" s="116"/>
      <c r="L737" s="52"/>
      <c r="M737" s="44"/>
      <c r="N737" s="44"/>
      <c r="O737" s="44"/>
      <c r="P737" s="44"/>
    </row>
    <row r="738" spans="2:16" s="5" customFormat="1" x14ac:dyDescent="0.2">
      <c r="B738" s="3"/>
      <c r="C738" s="3"/>
      <c r="D738" s="3"/>
      <c r="E738" s="116"/>
      <c r="F738" s="52"/>
      <c r="G738" s="116"/>
      <c r="H738" s="116"/>
      <c r="I738" s="116"/>
      <c r="J738" s="116"/>
      <c r="K738" s="116"/>
      <c r="L738" s="52"/>
      <c r="M738" s="44"/>
      <c r="N738" s="44"/>
      <c r="O738" s="44"/>
      <c r="P738" s="44"/>
    </row>
    <row r="739" spans="2:16" s="5" customFormat="1" x14ac:dyDescent="0.2">
      <c r="B739" s="3"/>
      <c r="C739" s="3"/>
      <c r="D739" s="3"/>
      <c r="E739" s="116"/>
      <c r="F739" s="52"/>
      <c r="G739" s="116"/>
      <c r="H739" s="116"/>
      <c r="I739" s="116"/>
      <c r="J739" s="116"/>
      <c r="K739" s="116"/>
      <c r="L739" s="52"/>
      <c r="M739" s="44"/>
      <c r="N739" s="44"/>
      <c r="O739" s="44"/>
      <c r="P739" s="44"/>
    </row>
    <row r="740" spans="2:16" s="5" customFormat="1" x14ac:dyDescent="0.2">
      <c r="B740" s="3"/>
      <c r="C740" s="3"/>
      <c r="D740" s="3"/>
      <c r="E740" s="116"/>
      <c r="F740" s="52"/>
      <c r="G740" s="116"/>
      <c r="H740" s="116"/>
      <c r="I740" s="116"/>
      <c r="J740" s="116"/>
      <c r="K740" s="116"/>
      <c r="L740" s="52"/>
      <c r="M740" s="44"/>
      <c r="N740" s="44"/>
      <c r="O740" s="44"/>
      <c r="P740" s="44"/>
    </row>
    <row r="741" spans="2:16" s="5" customFormat="1" x14ac:dyDescent="0.2">
      <c r="B741" s="3"/>
      <c r="C741" s="3"/>
      <c r="D741" s="3"/>
      <c r="E741" s="116"/>
      <c r="F741" s="52"/>
      <c r="G741" s="116"/>
      <c r="H741" s="116"/>
      <c r="I741" s="116"/>
      <c r="J741" s="116"/>
      <c r="K741" s="116"/>
      <c r="L741" s="52"/>
      <c r="M741" s="44"/>
      <c r="N741" s="44"/>
      <c r="O741" s="44"/>
      <c r="P741" s="44"/>
    </row>
    <row r="742" spans="2:16" s="5" customFormat="1" x14ac:dyDescent="0.2">
      <c r="B742" s="3"/>
      <c r="C742" s="3"/>
      <c r="D742" s="3"/>
      <c r="E742" s="116"/>
      <c r="F742" s="52"/>
      <c r="G742" s="116"/>
      <c r="H742" s="116"/>
      <c r="I742" s="116"/>
      <c r="J742" s="116"/>
      <c r="K742" s="116"/>
      <c r="L742" s="52"/>
      <c r="M742" s="44"/>
      <c r="N742" s="44"/>
      <c r="O742" s="44"/>
      <c r="P742" s="44"/>
    </row>
    <row r="743" spans="2:16" s="5" customFormat="1" x14ac:dyDescent="0.2">
      <c r="B743" s="3"/>
      <c r="C743" s="3"/>
      <c r="D743" s="3"/>
      <c r="E743" s="116"/>
      <c r="F743" s="52"/>
      <c r="G743" s="116"/>
      <c r="H743" s="116"/>
      <c r="I743" s="116"/>
      <c r="J743" s="116"/>
      <c r="K743" s="116"/>
      <c r="L743" s="52"/>
      <c r="M743" s="44"/>
      <c r="N743" s="44"/>
      <c r="O743" s="44"/>
      <c r="P743" s="44"/>
    </row>
    <row r="744" spans="2:16" s="5" customFormat="1" x14ac:dyDescent="0.2">
      <c r="B744" s="3"/>
      <c r="C744" s="3"/>
      <c r="D744" s="3"/>
      <c r="E744" s="116"/>
      <c r="F744" s="52"/>
      <c r="G744" s="116"/>
      <c r="H744" s="116"/>
      <c r="I744" s="116"/>
      <c r="J744" s="116"/>
      <c r="K744" s="116"/>
      <c r="L744" s="52"/>
      <c r="M744" s="44"/>
      <c r="N744" s="44"/>
      <c r="O744" s="44"/>
      <c r="P744" s="44"/>
    </row>
    <row r="745" spans="2:16" s="5" customFormat="1" x14ac:dyDescent="0.2">
      <c r="B745" s="3"/>
      <c r="C745" s="3"/>
      <c r="D745" s="3"/>
      <c r="E745" s="116"/>
      <c r="F745" s="52"/>
      <c r="G745" s="116"/>
      <c r="H745" s="116"/>
      <c r="I745" s="116"/>
      <c r="J745" s="116"/>
      <c r="K745" s="116"/>
      <c r="L745" s="52"/>
      <c r="M745" s="44"/>
      <c r="N745" s="44"/>
      <c r="O745" s="44"/>
      <c r="P745" s="44"/>
    </row>
    <row r="746" spans="2:16" s="5" customFormat="1" x14ac:dyDescent="0.2">
      <c r="B746" s="3"/>
      <c r="C746" s="3"/>
      <c r="D746" s="3"/>
      <c r="E746" s="116"/>
      <c r="F746" s="52"/>
      <c r="G746" s="116"/>
      <c r="H746" s="116"/>
      <c r="I746" s="116"/>
      <c r="J746" s="116"/>
      <c r="K746" s="116"/>
      <c r="L746" s="52"/>
      <c r="M746" s="44"/>
      <c r="N746" s="44"/>
      <c r="O746" s="44"/>
      <c r="P746" s="44"/>
    </row>
    <row r="747" spans="2:16" s="5" customFormat="1" x14ac:dyDescent="0.2">
      <c r="B747" s="3"/>
      <c r="C747" s="3"/>
      <c r="D747" s="3"/>
      <c r="E747" s="116"/>
      <c r="F747" s="52"/>
      <c r="G747" s="116"/>
      <c r="H747" s="116"/>
      <c r="I747" s="116"/>
      <c r="J747" s="116"/>
      <c r="K747" s="116"/>
      <c r="L747" s="52"/>
      <c r="M747" s="44"/>
      <c r="N747" s="44"/>
      <c r="O747" s="44"/>
      <c r="P747" s="44"/>
    </row>
    <row r="748" spans="2:16" s="5" customFormat="1" x14ac:dyDescent="0.2">
      <c r="B748" s="3"/>
      <c r="C748" s="3"/>
      <c r="D748" s="3"/>
      <c r="E748" s="116"/>
      <c r="F748" s="52"/>
      <c r="G748" s="116"/>
      <c r="H748" s="116"/>
      <c r="I748" s="116"/>
      <c r="J748" s="116"/>
      <c r="K748" s="116"/>
      <c r="L748" s="52"/>
      <c r="M748" s="44"/>
      <c r="N748" s="44"/>
      <c r="O748" s="44"/>
      <c r="P748" s="44"/>
    </row>
    <row r="749" spans="2:16" s="5" customFormat="1" x14ac:dyDescent="0.2">
      <c r="B749" s="3"/>
      <c r="C749" s="3"/>
      <c r="D749" s="3"/>
      <c r="E749" s="116"/>
      <c r="F749" s="52"/>
      <c r="G749" s="116"/>
      <c r="H749" s="116"/>
      <c r="I749" s="116"/>
      <c r="J749" s="116"/>
      <c r="K749" s="116"/>
      <c r="L749" s="52"/>
      <c r="M749" s="44"/>
      <c r="N749" s="44"/>
      <c r="O749" s="44"/>
      <c r="P749" s="44"/>
    </row>
    <row r="750" spans="2:16" s="5" customFormat="1" x14ac:dyDescent="0.2">
      <c r="B750" s="3"/>
      <c r="C750" s="3"/>
      <c r="D750" s="3"/>
      <c r="E750" s="116"/>
      <c r="F750" s="52"/>
      <c r="G750" s="116"/>
      <c r="H750" s="116"/>
      <c r="I750" s="116"/>
      <c r="J750" s="116"/>
      <c r="K750" s="116"/>
      <c r="L750" s="52"/>
      <c r="M750" s="44"/>
      <c r="N750" s="44"/>
      <c r="O750" s="44"/>
      <c r="P750" s="44"/>
    </row>
    <row r="751" spans="2:16" s="5" customFormat="1" x14ac:dyDescent="0.2">
      <c r="B751" s="3"/>
      <c r="C751" s="3"/>
      <c r="D751" s="3"/>
      <c r="E751" s="116"/>
      <c r="F751" s="52"/>
      <c r="G751" s="116"/>
      <c r="H751" s="116"/>
      <c r="I751" s="116"/>
      <c r="J751" s="116"/>
      <c r="K751" s="116"/>
      <c r="L751" s="52"/>
      <c r="M751" s="44"/>
      <c r="N751" s="44"/>
      <c r="O751" s="44"/>
      <c r="P751" s="44"/>
    </row>
    <row r="752" spans="2:16" s="5" customFormat="1" x14ac:dyDescent="0.2">
      <c r="B752" s="3"/>
      <c r="C752" s="3"/>
      <c r="D752" s="3"/>
      <c r="E752" s="116"/>
      <c r="F752" s="52"/>
      <c r="G752" s="116"/>
      <c r="H752" s="116"/>
      <c r="I752" s="116"/>
      <c r="J752" s="116"/>
      <c r="K752" s="116"/>
      <c r="L752" s="52"/>
      <c r="M752" s="44"/>
      <c r="N752" s="44"/>
      <c r="O752" s="44"/>
      <c r="P752" s="44"/>
    </row>
    <row r="753" spans="2:16" s="5" customFormat="1" x14ac:dyDescent="0.2">
      <c r="B753" s="3"/>
      <c r="C753" s="3"/>
      <c r="D753" s="3"/>
      <c r="E753" s="116"/>
      <c r="F753" s="52"/>
      <c r="G753" s="116"/>
      <c r="H753" s="116"/>
      <c r="I753" s="116"/>
      <c r="J753" s="116"/>
      <c r="K753" s="116"/>
      <c r="L753" s="52"/>
      <c r="M753" s="44"/>
      <c r="N753" s="44"/>
      <c r="O753" s="44"/>
      <c r="P753" s="44"/>
    </row>
    <row r="754" spans="2:16" s="5" customFormat="1" x14ac:dyDescent="0.2">
      <c r="B754" s="3"/>
      <c r="C754" s="3"/>
      <c r="D754" s="3"/>
      <c r="E754" s="116"/>
      <c r="F754" s="52"/>
      <c r="G754" s="116"/>
      <c r="H754" s="116"/>
      <c r="I754" s="116"/>
      <c r="J754" s="116"/>
      <c r="K754" s="116"/>
      <c r="L754" s="52"/>
      <c r="M754" s="44"/>
      <c r="N754" s="44"/>
      <c r="O754" s="44"/>
      <c r="P754" s="44"/>
    </row>
    <row r="755" spans="2:16" s="5" customFormat="1" x14ac:dyDescent="0.2">
      <c r="B755" s="3"/>
      <c r="C755" s="3"/>
      <c r="D755" s="3"/>
      <c r="E755" s="116"/>
      <c r="F755" s="52"/>
      <c r="G755" s="116"/>
      <c r="H755" s="116"/>
      <c r="I755" s="116"/>
      <c r="J755" s="116"/>
      <c r="K755" s="116"/>
      <c r="L755" s="52"/>
      <c r="M755" s="44"/>
      <c r="N755" s="44"/>
      <c r="O755" s="44"/>
      <c r="P755" s="44"/>
    </row>
    <row r="756" spans="2:16" s="5" customFormat="1" x14ac:dyDescent="0.2">
      <c r="B756" s="3"/>
      <c r="C756" s="3"/>
      <c r="D756" s="3"/>
      <c r="E756" s="116"/>
      <c r="F756" s="52"/>
      <c r="G756" s="116"/>
      <c r="H756" s="116"/>
      <c r="I756" s="116"/>
      <c r="J756" s="116"/>
      <c r="K756" s="116"/>
      <c r="L756" s="52"/>
      <c r="M756" s="44"/>
      <c r="N756" s="44"/>
      <c r="O756" s="44"/>
      <c r="P756" s="44"/>
    </row>
    <row r="757" spans="2:16" s="5" customFormat="1" x14ac:dyDescent="0.2">
      <c r="B757" s="3"/>
      <c r="C757" s="3"/>
      <c r="D757" s="3"/>
      <c r="E757" s="116"/>
      <c r="F757" s="52"/>
      <c r="G757" s="116"/>
      <c r="H757" s="116"/>
      <c r="I757" s="116"/>
      <c r="J757" s="116"/>
      <c r="K757" s="116"/>
      <c r="L757" s="52"/>
      <c r="M757" s="44"/>
      <c r="N757" s="44"/>
      <c r="O757" s="44"/>
      <c r="P757" s="44"/>
    </row>
    <row r="758" spans="2:16" s="5" customFormat="1" x14ac:dyDescent="0.2">
      <c r="B758" s="3"/>
      <c r="C758" s="3"/>
      <c r="D758" s="3"/>
      <c r="E758" s="116"/>
      <c r="F758" s="52"/>
      <c r="G758" s="116"/>
      <c r="H758" s="116"/>
      <c r="I758" s="116"/>
      <c r="J758" s="116"/>
      <c r="K758" s="116"/>
      <c r="L758" s="52"/>
      <c r="M758" s="44"/>
      <c r="N758" s="44"/>
      <c r="O758" s="44"/>
      <c r="P758" s="44"/>
    </row>
    <row r="759" spans="2:16" s="5" customFormat="1" x14ac:dyDescent="0.2">
      <c r="B759" s="3"/>
      <c r="C759" s="3"/>
      <c r="D759" s="3"/>
      <c r="E759" s="116"/>
      <c r="F759" s="52"/>
      <c r="G759" s="116"/>
      <c r="H759" s="116"/>
      <c r="I759" s="116"/>
      <c r="J759" s="116"/>
      <c r="K759" s="116"/>
      <c r="L759" s="52"/>
      <c r="M759" s="44"/>
      <c r="N759" s="44"/>
      <c r="O759" s="44"/>
      <c r="P759" s="44"/>
    </row>
    <row r="760" spans="2:16" s="5" customFormat="1" x14ac:dyDescent="0.2">
      <c r="B760" s="3"/>
      <c r="C760" s="3"/>
      <c r="D760" s="3"/>
      <c r="E760" s="116"/>
      <c r="F760" s="52"/>
      <c r="G760" s="116"/>
      <c r="H760" s="116"/>
      <c r="I760" s="116"/>
      <c r="J760" s="116"/>
      <c r="K760" s="116"/>
      <c r="L760" s="52"/>
      <c r="M760" s="44"/>
      <c r="N760" s="44"/>
      <c r="O760" s="44"/>
      <c r="P760" s="44"/>
    </row>
    <row r="761" spans="2:16" s="5" customFormat="1" x14ac:dyDescent="0.2">
      <c r="B761" s="3"/>
      <c r="C761" s="3"/>
      <c r="D761" s="3"/>
      <c r="E761" s="116"/>
      <c r="F761" s="52"/>
      <c r="G761" s="116"/>
      <c r="H761" s="116"/>
      <c r="I761" s="116"/>
      <c r="J761" s="116"/>
      <c r="K761" s="116"/>
      <c r="L761" s="52"/>
      <c r="M761" s="44"/>
      <c r="N761" s="44"/>
      <c r="O761" s="44"/>
      <c r="P761" s="44"/>
    </row>
    <row r="762" spans="2:16" s="5" customFormat="1" x14ac:dyDescent="0.2">
      <c r="B762" s="3"/>
      <c r="C762" s="3"/>
      <c r="D762" s="3"/>
      <c r="E762" s="116"/>
      <c r="F762" s="52"/>
      <c r="G762" s="116"/>
      <c r="H762" s="116"/>
      <c r="I762" s="116"/>
      <c r="J762" s="116"/>
      <c r="K762" s="116"/>
      <c r="L762" s="52"/>
      <c r="M762" s="44"/>
      <c r="N762" s="44"/>
      <c r="O762" s="44"/>
      <c r="P762" s="44"/>
    </row>
    <row r="763" spans="2:16" s="5" customFormat="1" x14ac:dyDescent="0.2">
      <c r="B763" s="3"/>
      <c r="C763" s="3"/>
      <c r="D763" s="3"/>
      <c r="E763" s="116"/>
      <c r="F763" s="52"/>
      <c r="G763" s="116"/>
      <c r="H763" s="116"/>
      <c r="I763" s="116"/>
      <c r="J763" s="116"/>
      <c r="K763" s="116"/>
      <c r="L763" s="52"/>
      <c r="M763" s="44"/>
      <c r="N763" s="44"/>
      <c r="O763" s="44"/>
      <c r="P763" s="44"/>
    </row>
    <row r="764" spans="2:16" s="5" customFormat="1" x14ac:dyDescent="0.2">
      <c r="B764" s="3"/>
      <c r="C764" s="3"/>
      <c r="D764" s="3"/>
      <c r="E764" s="116"/>
      <c r="F764" s="52"/>
      <c r="G764" s="116"/>
      <c r="H764" s="116"/>
      <c r="I764" s="116"/>
      <c r="J764" s="116"/>
      <c r="K764" s="116"/>
      <c r="L764" s="52"/>
      <c r="M764" s="44"/>
      <c r="N764" s="44"/>
      <c r="O764" s="44"/>
      <c r="P764" s="44"/>
    </row>
    <row r="765" spans="2:16" s="5" customFormat="1" x14ac:dyDescent="0.2">
      <c r="B765" s="3"/>
      <c r="C765" s="3"/>
      <c r="D765" s="3"/>
      <c r="E765" s="116"/>
      <c r="F765" s="52"/>
      <c r="G765" s="116"/>
      <c r="H765" s="116"/>
      <c r="I765" s="116"/>
      <c r="J765" s="116"/>
      <c r="K765" s="116"/>
      <c r="L765" s="52"/>
      <c r="M765" s="44"/>
      <c r="N765" s="44"/>
      <c r="O765" s="44"/>
      <c r="P765" s="44"/>
    </row>
    <row r="766" spans="2:16" s="5" customFormat="1" x14ac:dyDescent="0.2">
      <c r="B766" s="3"/>
      <c r="C766" s="3"/>
      <c r="D766" s="3"/>
      <c r="E766" s="116"/>
      <c r="F766" s="52"/>
      <c r="G766" s="116"/>
      <c r="H766" s="116"/>
      <c r="I766" s="116"/>
      <c r="J766" s="116"/>
      <c r="K766" s="116"/>
      <c r="L766" s="52"/>
      <c r="M766" s="44"/>
      <c r="N766" s="44"/>
      <c r="O766" s="44"/>
      <c r="P766" s="44"/>
    </row>
    <row r="767" spans="2:16" s="5" customFormat="1" x14ac:dyDescent="0.2">
      <c r="B767" s="3"/>
      <c r="C767" s="3"/>
      <c r="D767" s="3"/>
      <c r="E767" s="116"/>
      <c r="F767" s="52"/>
      <c r="G767" s="116"/>
      <c r="H767" s="116"/>
      <c r="I767" s="116"/>
      <c r="J767" s="116"/>
      <c r="K767" s="116"/>
      <c r="L767" s="52"/>
      <c r="M767" s="44"/>
      <c r="N767" s="44"/>
      <c r="O767" s="44"/>
      <c r="P767" s="44"/>
    </row>
    <row r="768" spans="2:16" s="5" customFormat="1" x14ac:dyDescent="0.2">
      <c r="B768" s="3"/>
      <c r="C768" s="3"/>
      <c r="D768" s="3"/>
      <c r="E768" s="116"/>
      <c r="F768" s="52"/>
      <c r="G768" s="116"/>
      <c r="H768" s="116"/>
      <c r="I768" s="116"/>
      <c r="J768" s="116"/>
      <c r="K768" s="116"/>
      <c r="L768" s="52"/>
      <c r="M768" s="44"/>
      <c r="N768" s="44"/>
      <c r="O768" s="44"/>
      <c r="P768" s="44"/>
    </row>
    <row r="769" spans="2:16" s="5" customFormat="1" x14ac:dyDescent="0.2">
      <c r="B769" s="3"/>
      <c r="C769" s="3"/>
      <c r="D769" s="3"/>
      <c r="E769" s="116"/>
      <c r="F769" s="52"/>
      <c r="G769" s="116"/>
      <c r="H769" s="116"/>
      <c r="I769" s="116"/>
      <c r="J769" s="116"/>
      <c r="K769" s="116"/>
      <c r="L769" s="52"/>
      <c r="M769" s="44"/>
      <c r="N769" s="44"/>
      <c r="O769" s="44"/>
      <c r="P769" s="44"/>
    </row>
    <row r="770" spans="2:16" s="5" customFormat="1" x14ac:dyDescent="0.2">
      <c r="B770" s="3"/>
      <c r="C770" s="3"/>
      <c r="D770" s="3"/>
      <c r="E770" s="116"/>
      <c r="F770" s="52"/>
      <c r="G770" s="116"/>
      <c r="H770" s="116"/>
      <c r="I770" s="116"/>
      <c r="J770" s="116"/>
      <c r="K770" s="116"/>
      <c r="L770" s="52"/>
      <c r="M770" s="44"/>
      <c r="N770" s="44"/>
      <c r="O770" s="44"/>
      <c r="P770" s="44"/>
    </row>
    <row r="771" spans="2:16" s="5" customFormat="1" x14ac:dyDescent="0.2">
      <c r="B771" s="3"/>
      <c r="C771" s="3"/>
      <c r="D771" s="3"/>
      <c r="E771" s="116"/>
      <c r="F771" s="52"/>
      <c r="G771" s="116"/>
      <c r="H771" s="116"/>
      <c r="I771" s="116"/>
      <c r="J771" s="116"/>
      <c r="K771" s="116"/>
      <c r="L771" s="52"/>
      <c r="M771" s="44"/>
      <c r="N771" s="44"/>
      <c r="O771" s="44"/>
      <c r="P771" s="44"/>
    </row>
    <row r="772" spans="2:16" s="5" customFormat="1" x14ac:dyDescent="0.2">
      <c r="B772" s="3"/>
      <c r="C772" s="3"/>
      <c r="D772" s="3"/>
      <c r="E772" s="116"/>
      <c r="F772" s="52"/>
      <c r="G772" s="116"/>
      <c r="H772" s="116"/>
      <c r="I772" s="116"/>
      <c r="J772" s="116"/>
      <c r="K772" s="116"/>
      <c r="L772" s="52"/>
      <c r="M772" s="44"/>
      <c r="N772" s="44"/>
      <c r="O772" s="44"/>
      <c r="P772" s="44"/>
    </row>
    <row r="773" spans="2:16" s="5" customFormat="1" x14ac:dyDescent="0.2">
      <c r="B773" s="3"/>
      <c r="C773" s="3"/>
      <c r="D773" s="3"/>
      <c r="E773" s="116"/>
      <c r="F773" s="52"/>
      <c r="G773" s="116"/>
      <c r="H773" s="116"/>
      <c r="I773" s="116"/>
      <c r="J773" s="116"/>
      <c r="K773" s="116"/>
      <c r="L773" s="52"/>
      <c r="M773" s="44"/>
      <c r="N773" s="44"/>
      <c r="O773" s="44"/>
      <c r="P773" s="44"/>
    </row>
    <row r="774" spans="2:16" s="5" customFormat="1" x14ac:dyDescent="0.2">
      <c r="B774" s="3"/>
      <c r="C774" s="3"/>
      <c r="D774" s="3"/>
      <c r="E774" s="116"/>
      <c r="F774" s="52"/>
      <c r="G774" s="116"/>
      <c r="H774" s="116"/>
      <c r="I774" s="116"/>
      <c r="J774" s="116"/>
      <c r="K774" s="116"/>
      <c r="L774" s="52"/>
      <c r="M774" s="44"/>
      <c r="N774" s="44"/>
      <c r="O774" s="44"/>
      <c r="P774" s="44"/>
    </row>
    <row r="775" spans="2:16" s="5" customFormat="1" x14ac:dyDescent="0.2">
      <c r="B775" s="3"/>
      <c r="C775" s="3"/>
      <c r="D775" s="3"/>
      <c r="E775" s="116"/>
      <c r="F775" s="52"/>
      <c r="G775" s="116"/>
      <c r="H775" s="116"/>
      <c r="I775" s="116"/>
      <c r="J775" s="116"/>
      <c r="K775" s="116"/>
      <c r="L775" s="52"/>
      <c r="M775" s="44"/>
      <c r="N775" s="44"/>
      <c r="O775" s="44"/>
      <c r="P775" s="44"/>
    </row>
    <row r="776" spans="2:16" s="5" customFormat="1" x14ac:dyDescent="0.2">
      <c r="B776" s="3"/>
      <c r="C776" s="3"/>
      <c r="D776" s="3"/>
      <c r="E776" s="116"/>
      <c r="F776" s="52"/>
      <c r="G776" s="116"/>
      <c r="H776" s="116"/>
      <c r="I776" s="116"/>
      <c r="J776" s="116"/>
      <c r="K776" s="116"/>
      <c r="L776" s="52"/>
      <c r="M776" s="44"/>
      <c r="N776" s="44"/>
      <c r="O776" s="44"/>
      <c r="P776" s="44"/>
    </row>
    <row r="777" spans="2:16" s="5" customFormat="1" x14ac:dyDescent="0.2">
      <c r="B777" s="3"/>
      <c r="C777" s="3"/>
      <c r="D777" s="3"/>
      <c r="E777" s="116"/>
      <c r="F777" s="52"/>
      <c r="G777" s="116"/>
      <c r="H777" s="116"/>
      <c r="I777" s="116"/>
      <c r="J777" s="116"/>
      <c r="K777" s="116"/>
      <c r="L777" s="52"/>
      <c r="M777" s="44"/>
      <c r="N777" s="44"/>
      <c r="O777" s="44"/>
      <c r="P777" s="44"/>
    </row>
    <row r="778" spans="2:16" s="5" customFormat="1" x14ac:dyDescent="0.2">
      <c r="B778" s="3"/>
      <c r="C778" s="3"/>
      <c r="D778" s="3"/>
      <c r="E778" s="116"/>
      <c r="F778" s="52"/>
      <c r="G778" s="116"/>
      <c r="H778" s="116"/>
      <c r="I778" s="116"/>
      <c r="J778" s="116"/>
      <c r="K778" s="116"/>
      <c r="L778" s="52"/>
      <c r="M778" s="44"/>
      <c r="N778" s="44"/>
      <c r="O778" s="44"/>
      <c r="P778" s="44"/>
    </row>
    <row r="779" spans="2:16" s="5" customFormat="1" x14ac:dyDescent="0.2">
      <c r="B779" s="3"/>
      <c r="C779" s="3"/>
      <c r="D779" s="3"/>
      <c r="E779" s="116"/>
      <c r="F779" s="52"/>
      <c r="G779" s="116"/>
      <c r="H779" s="116"/>
      <c r="I779" s="116"/>
      <c r="J779" s="116"/>
      <c r="K779" s="116"/>
      <c r="L779" s="52"/>
      <c r="M779" s="44"/>
      <c r="N779" s="44"/>
      <c r="O779" s="44"/>
      <c r="P779" s="44"/>
    </row>
    <row r="780" spans="2:16" s="5" customFormat="1" x14ac:dyDescent="0.2">
      <c r="B780" s="3"/>
      <c r="C780" s="3"/>
      <c r="D780" s="3"/>
      <c r="E780" s="116"/>
      <c r="F780" s="52"/>
      <c r="G780" s="116"/>
      <c r="H780" s="116"/>
      <c r="I780" s="116"/>
      <c r="J780" s="116"/>
      <c r="K780" s="116"/>
      <c r="L780" s="52"/>
      <c r="M780" s="44"/>
      <c r="N780" s="44"/>
      <c r="O780" s="44"/>
      <c r="P780" s="44"/>
    </row>
    <row r="781" spans="2:16" s="5" customFormat="1" x14ac:dyDescent="0.2">
      <c r="B781" s="3"/>
      <c r="C781" s="3"/>
      <c r="D781" s="3"/>
      <c r="E781" s="116"/>
      <c r="F781" s="52"/>
      <c r="G781" s="116"/>
      <c r="H781" s="116"/>
      <c r="I781" s="116"/>
      <c r="J781" s="116"/>
      <c r="K781" s="116"/>
      <c r="L781" s="52"/>
      <c r="M781" s="44"/>
      <c r="N781" s="44"/>
      <c r="O781" s="44"/>
      <c r="P781" s="44"/>
    </row>
    <row r="782" spans="2:16" s="5" customFormat="1" x14ac:dyDescent="0.2">
      <c r="B782" s="3"/>
      <c r="C782" s="3"/>
      <c r="D782" s="3"/>
      <c r="E782" s="116"/>
      <c r="F782" s="52"/>
      <c r="G782" s="116"/>
      <c r="H782" s="116"/>
      <c r="I782" s="116"/>
      <c r="J782" s="116"/>
      <c r="K782" s="116"/>
      <c r="L782" s="52"/>
      <c r="M782" s="44"/>
      <c r="N782" s="44"/>
      <c r="O782" s="44"/>
      <c r="P782" s="44"/>
    </row>
    <row r="783" spans="2:16" s="5" customFormat="1" x14ac:dyDescent="0.2">
      <c r="B783" s="3"/>
      <c r="C783" s="3"/>
      <c r="D783" s="3"/>
      <c r="E783" s="116"/>
      <c r="F783" s="52"/>
      <c r="G783" s="116"/>
      <c r="H783" s="116"/>
      <c r="I783" s="116"/>
      <c r="J783" s="116"/>
      <c r="K783" s="116"/>
      <c r="L783" s="52"/>
      <c r="M783" s="44"/>
      <c r="N783" s="44"/>
      <c r="O783" s="44"/>
      <c r="P783" s="44"/>
    </row>
    <row r="784" spans="2:16" s="5" customFormat="1" x14ac:dyDescent="0.2">
      <c r="B784" s="3"/>
      <c r="C784" s="3"/>
      <c r="D784" s="3"/>
      <c r="E784" s="116"/>
      <c r="F784" s="52"/>
      <c r="G784" s="116"/>
      <c r="H784" s="116"/>
      <c r="I784" s="116"/>
      <c r="J784" s="116"/>
      <c r="K784" s="116"/>
      <c r="L784" s="52"/>
      <c r="M784" s="44"/>
      <c r="N784" s="44"/>
      <c r="O784" s="44"/>
      <c r="P784" s="44"/>
    </row>
    <row r="785" spans="2:16" s="5" customFormat="1" x14ac:dyDescent="0.2">
      <c r="B785" s="3"/>
      <c r="C785" s="3"/>
      <c r="D785" s="3"/>
      <c r="E785" s="116"/>
      <c r="F785" s="52"/>
      <c r="G785" s="116"/>
      <c r="H785" s="116"/>
      <c r="I785" s="116"/>
      <c r="J785" s="116"/>
      <c r="K785" s="116"/>
      <c r="L785" s="52"/>
      <c r="M785" s="44"/>
      <c r="N785" s="44"/>
      <c r="O785" s="44"/>
      <c r="P785" s="44"/>
    </row>
    <row r="786" spans="2:16" s="5" customFormat="1" x14ac:dyDescent="0.2">
      <c r="B786" s="3"/>
      <c r="C786" s="3"/>
      <c r="D786" s="3"/>
      <c r="E786" s="116"/>
      <c r="F786" s="52"/>
      <c r="G786" s="116"/>
      <c r="H786" s="116"/>
      <c r="I786" s="116"/>
      <c r="J786" s="116"/>
      <c r="K786" s="116"/>
      <c r="L786" s="52"/>
      <c r="M786" s="44"/>
      <c r="N786" s="44"/>
      <c r="O786" s="44"/>
      <c r="P786" s="44"/>
    </row>
    <row r="787" spans="2:16" s="5" customFormat="1" x14ac:dyDescent="0.2">
      <c r="B787" s="3"/>
      <c r="C787" s="3"/>
      <c r="D787" s="3"/>
      <c r="E787" s="116"/>
      <c r="F787" s="52"/>
      <c r="G787" s="116"/>
      <c r="H787" s="116"/>
      <c r="I787" s="116"/>
      <c r="J787" s="116"/>
      <c r="K787" s="116"/>
      <c r="L787" s="52"/>
      <c r="M787" s="44"/>
      <c r="N787" s="44"/>
      <c r="O787" s="44"/>
      <c r="P787" s="44"/>
    </row>
    <row r="788" spans="2:16" s="5" customFormat="1" x14ac:dyDescent="0.2">
      <c r="B788" s="3"/>
      <c r="C788" s="3"/>
      <c r="D788" s="3"/>
      <c r="E788" s="116"/>
      <c r="F788" s="52"/>
      <c r="G788" s="116"/>
      <c r="H788" s="116"/>
      <c r="I788" s="116"/>
      <c r="J788" s="116"/>
      <c r="K788" s="116"/>
      <c r="L788" s="52"/>
      <c r="M788" s="44"/>
      <c r="N788" s="44"/>
      <c r="O788" s="44"/>
      <c r="P788" s="44"/>
    </row>
    <row r="789" spans="2:16" s="5" customFormat="1" x14ac:dyDescent="0.2">
      <c r="B789" s="3"/>
      <c r="C789" s="3"/>
      <c r="D789" s="3"/>
      <c r="E789" s="116"/>
      <c r="F789" s="52"/>
      <c r="G789" s="116"/>
      <c r="H789" s="116"/>
      <c r="I789" s="116"/>
      <c r="J789" s="116"/>
      <c r="K789" s="116"/>
      <c r="L789" s="52"/>
      <c r="M789" s="44"/>
      <c r="N789" s="44"/>
      <c r="O789" s="44"/>
      <c r="P789" s="44"/>
    </row>
    <row r="790" spans="2:16" s="5" customFormat="1" x14ac:dyDescent="0.2">
      <c r="B790" s="3"/>
      <c r="C790" s="3"/>
      <c r="D790" s="3"/>
      <c r="E790" s="116"/>
      <c r="F790" s="52"/>
      <c r="G790" s="116"/>
      <c r="H790" s="116"/>
      <c r="I790" s="116"/>
      <c r="J790" s="116"/>
      <c r="K790" s="116"/>
      <c r="L790" s="52"/>
      <c r="M790" s="44"/>
      <c r="N790" s="44"/>
      <c r="O790" s="44"/>
      <c r="P790" s="44"/>
    </row>
    <row r="791" spans="2:16" s="5" customFormat="1" x14ac:dyDescent="0.2">
      <c r="B791" s="3"/>
      <c r="C791" s="3"/>
      <c r="D791" s="3"/>
      <c r="E791" s="116"/>
      <c r="F791" s="52"/>
      <c r="G791" s="116"/>
      <c r="H791" s="116"/>
      <c r="I791" s="116"/>
      <c r="J791" s="116"/>
      <c r="K791" s="116"/>
      <c r="L791" s="52"/>
      <c r="M791" s="44"/>
      <c r="N791" s="44"/>
      <c r="O791" s="44"/>
      <c r="P791" s="44"/>
    </row>
    <row r="792" spans="2:16" s="5" customFormat="1" x14ac:dyDescent="0.2">
      <c r="B792" s="3"/>
      <c r="C792" s="3"/>
      <c r="D792" s="3"/>
      <c r="E792" s="116"/>
      <c r="F792" s="52"/>
      <c r="G792" s="116"/>
      <c r="H792" s="116"/>
      <c r="I792" s="116"/>
      <c r="J792" s="116"/>
      <c r="K792" s="116"/>
      <c r="L792" s="52"/>
      <c r="M792" s="44"/>
      <c r="N792" s="44"/>
      <c r="O792" s="44"/>
      <c r="P792" s="44"/>
    </row>
    <row r="793" spans="2:16" s="5" customFormat="1" x14ac:dyDescent="0.2">
      <c r="B793" s="3"/>
      <c r="C793" s="3"/>
      <c r="D793" s="3"/>
      <c r="E793" s="116"/>
      <c r="F793" s="52"/>
      <c r="G793" s="116"/>
      <c r="H793" s="116"/>
      <c r="I793" s="116"/>
      <c r="J793" s="116"/>
      <c r="K793" s="116"/>
      <c r="L793" s="52"/>
      <c r="M793" s="44"/>
      <c r="N793" s="44"/>
      <c r="O793" s="44"/>
      <c r="P793" s="44"/>
    </row>
    <row r="794" spans="2:16" s="5" customFormat="1" x14ac:dyDescent="0.2">
      <c r="B794" s="3"/>
      <c r="C794" s="3"/>
      <c r="D794" s="3"/>
      <c r="E794" s="116"/>
      <c r="F794" s="52"/>
      <c r="G794" s="116"/>
      <c r="H794" s="116"/>
      <c r="I794" s="116"/>
      <c r="J794" s="116"/>
      <c r="K794" s="116"/>
      <c r="L794" s="52"/>
      <c r="M794" s="44"/>
      <c r="N794" s="44"/>
      <c r="O794" s="44"/>
      <c r="P794" s="44"/>
    </row>
    <row r="795" spans="2:16" s="5" customFormat="1" x14ac:dyDescent="0.2">
      <c r="B795" s="3"/>
      <c r="C795" s="3"/>
      <c r="D795" s="3"/>
      <c r="E795" s="116"/>
      <c r="F795" s="52"/>
      <c r="G795" s="116"/>
      <c r="H795" s="116"/>
      <c r="I795" s="116"/>
      <c r="J795" s="116"/>
      <c r="K795" s="116"/>
      <c r="L795" s="52"/>
      <c r="M795" s="44"/>
      <c r="N795" s="44"/>
      <c r="O795" s="44"/>
      <c r="P795" s="44"/>
    </row>
    <row r="796" spans="2:16" s="5" customFormat="1" x14ac:dyDescent="0.2">
      <c r="B796" s="3"/>
      <c r="C796" s="3"/>
      <c r="D796" s="3"/>
      <c r="E796" s="116"/>
      <c r="F796" s="52"/>
      <c r="G796" s="116"/>
      <c r="H796" s="116"/>
      <c r="I796" s="116"/>
      <c r="J796" s="116"/>
      <c r="K796" s="116"/>
      <c r="L796" s="52"/>
      <c r="M796" s="44"/>
      <c r="N796" s="44"/>
      <c r="O796" s="44"/>
      <c r="P796" s="44"/>
    </row>
    <row r="797" spans="2:16" s="5" customFormat="1" x14ac:dyDescent="0.2">
      <c r="B797" s="3"/>
      <c r="C797" s="3"/>
      <c r="D797" s="3"/>
      <c r="E797" s="116"/>
      <c r="F797" s="52"/>
      <c r="G797" s="116"/>
      <c r="H797" s="116"/>
      <c r="I797" s="116"/>
      <c r="J797" s="116"/>
      <c r="K797" s="116"/>
      <c r="L797" s="52"/>
      <c r="M797" s="44"/>
      <c r="N797" s="44"/>
      <c r="O797" s="44"/>
      <c r="P797" s="44"/>
    </row>
    <row r="798" spans="2:16" s="5" customFormat="1" x14ac:dyDescent="0.2">
      <c r="B798" s="3"/>
      <c r="C798" s="3"/>
      <c r="D798" s="3"/>
      <c r="E798" s="116"/>
      <c r="F798" s="52"/>
      <c r="G798" s="116"/>
      <c r="H798" s="116"/>
      <c r="I798" s="116"/>
      <c r="J798" s="116"/>
      <c r="K798" s="116"/>
      <c r="L798" s="52"/>
      <c r="M798" s="44"/>
      <c r="N798" s="44"/>
      <c r="O798" s="44"/>
      <c r="P798" s="44"/>
    </row>
    <row r="799" spans="2:16" s="5" customFormat="1" x14ac:dyDescent="0.2">
      <c r="B799" s="3"/>
      <c r="C799" s="3"/>
      <c r="D799" s="3"/>
      <c r="E799" s="116"/>
      <c r="F799" s="52"/>
      <c r="G799" s="116"/>
      <c r="H799" s="116"/>
      <c r="I799" s="116"/>
      <c r="J799" s="116"/>
      <c r="K799" s="116"/>
      <c r="L799" s="52"/>
      <c r="M799" s="44"/>
      <c r="N799" s="44"/>
      <c r="O799" s="44"/>
      <c r="P799" s="44"/>
    </row>
    <row r="800" spans="2:16" s="5" customFormat="1" x14ac:dyDescent="0.2">
      <c r="B800" s="3"/>
      <c r="C800" s="3"/>
      <c r="D800" s="3"/>
      <c r="E800" s="116"/>
      <c r="F800" s="52"/>
      <c r="G800" s="116"/>
      <c r="H800" s="116"/>
      <c r="I800" s="116"/>
      <c r="J800" s="116"/>
      <c r="K800" s="116"/>
      <c r="L800" s="52"/>
      <c r="M800" s="44"/>
      <c r="N800" s="44"/>
      <c r="O800" s="44"/>
      <c r="P800" s="44"/>
    </row>
    <row r="801" spans="2:16" s="5" customFormat="1" x14ac:dyDescent="0.2">
      <c r="B801" s="3"/>
      <c r="C801" s="3"/>
      <c r="D801" s="3"/>
      <c r="E801" s="116"/>
      <c r="F801" s="52"/>
      <c r="G801" s="116"/>
      <c r="H801" s="116"/>
      <c r="I801" s="116"/>
      <c r="J801" s="116"/>
      <c r="K801" s="116"/>
      <c r="L801" s="52"/>
      <c r="M801" s="44"/>
      <c r="N801" s="44"/>
      <c r="O801" s="44"/>
      <c r="P801" s="44"/>
    </row>
    <row r="802" spans="2:16" s="5" customFormat="1" x14ac:dyDescent="0.2">
      <c r="B802" s="3"/>
      <c r="C802" s="3"/>
      <c r="D802" s="3"/>
      <c r="E802" s="116"/>
      <c r="F802" s="52"/>
      <c r="G802" s="116"/>
      <c r="H802" s="116"/>
      <c r="I802" s="116"/>
      <c r="J802" s="116"/>
      <c r="K802" s="116"/>
      <c r="L802" s="52"/>
      <c r="M802" s="44"/>
      <c r="N802" s="44"/>
      <c r="O802" s="44"/>
      <c r="P802" s="44"/>
    </row>
    <row r="803" spans="2:16" s="5" customFormat="1" x14ac:dyDescent="0.2">
      <c r="B803" s="3"/>
      <c r="C803" s="3"/>
      <c r="D803" s="3"/>
      <c r="E803" s="116"/>
      <c r="F803" s="52"/>
      <c r="G803" s="116"/>
      <c r="H803" s="116"/>
      <c r="I803" s="116"/>
      <c r="J803" s="116"/>
      <c r="K803" s="116"/>
      <c r="L803" s="52"/>
      <c r="M803" s="44"/>
      <c r="N803" s="44"/>
      <c r="O803" s="44"/>
      <c r="P803" s="44"/>
    </row>
    <row r="804" spans="2:16" s="5" customFormat="1" x14ac:dyDescent="0.2">
      <c r="B804" s="3"/>
      <c r="C804" s="3"/>
      <c r="D804" s="3"/>
      <c r="E804" s="116"/>
      <c r="F804" s="52"/>
      <c r="G804" s="116"/>
      <c r="H804" s="116"/>
      <c r="I804" s="116"/>
      <c r="J804" s="116"/>
      <c r="K804" s="116"/>
      <c r="L804" s="52"/>
      <c r="M804" s="44"/>
      <c r="N804" s="44"/>
      <c r="O804" s="44"/>
      <c r="P804" s="44"/>
    </row>
    <row r="805" spans="2:16" s="5" customFormat="1" x14ac:dyDescent="0.2">
      <c r="B805" s="3"/>
      <c r="C805" s="3"/>
      <c r="D805" s="3"/>
      <c r="E805" s="116"/>
      <c r="F805" s="52"/>
      <c r="G805" s="116"/>
      <c r="H805" s="116"/>
      <c r="I805" s="116"/>
      <c r="J805" s="116"/>
      <c r="K805" s="116"/>
      <c r="L805" s="52"/>
      <c r="M805" s="44"/>
      <c r="N805" s="44"/>
      <c r="O805" s="44"/>
      <c r="P805" s="44"/>
    </row>
    <row r="806" spans="2:16" s="5" customFormat="1" x14ac:dyDescent="0.2">
      <c r="B806" s="3"/>
      <c r="C806" s="3"/>
      <c r="D806" s="3"/>
      <c r="E806" s="116"/>
      <c r="F806" s="52"/>
      <c r="G806" s="116"/>
      <c r="H806" s="116"/>
      <c r="I806" s="116"/>
      <c r="J806" s="116"/>
      <c r="K806" s="116"/>
      <c r="L806" s="52"/>
      <c r="M806" s="44"/>
      <c r="N806" s="44"/>
      <c r="O806" s="44"/>
      <c r="P806" s="44"/>
    </row>
    <row r="807" spans="2:16" s="5" customFormat="1" x14ac:dyDescent="0.2">
      <c r="B807" s="3"/>
      <c r="C807" s="3"/>
      <c r="D807" s="3"/>
      <c r="E807" s="116"/>
      <c r="F807" s="52"/>
      <c r="G807" s="116"/>
      <c r="H807" s="116"/>
      <c r="I807" s="116"/>
      <c r="J807" s="116"/>
      <c r="K807" s="116"/>
      <c r="L807" s="52"/>
      <c r="M807" s="44"/>
      <c r="N807" s="44"/>
      <c r="O807" s="44"/>
      <c r="P807" s="44"/>
    </row>
    <row r="808" spans="2:16" s="5" customFormat="1" x14ac:dyDescent="0.2">
      <c r="B808" s="3"/>
      <c r="C808" s="3"/>
      <c r="D808" s="3"/>
      <c r="E808" s="116"/>
      <c r="F808" s="52"/>
      <c r="G808" s="116"/>
      <c r="H808" s="116"/>
      <c r="I808" s="116"/>
      <c r="J808" s="116"/>
      <c r="K808" s="116"/>
      <c r="L808" s="52"/>
      <c r="M808" s="44"/>
      <c r="N808" s="44"/>
      <c r="O808" s="44"/>
      <c r="P808" s="44"/>
    </row>
    <row r="809" spans="2:16" s="5" customFormat="1" x14ac:dyDescent="0.2">
      <c r="B809" s="3"/>
      <c r="C809" s="3"/>
      <c r="D809" s="3"/>
      <c r="E809" s="116"/>
      <c r="F809" s="52"/>
      <c r="G809" s="116"/>
      <c r="H809" s="116"/>
      <c r="I809" s="116"/>
      <c r="J809" s="116"/>
      <c r="K809" s="116"/>
      <c r="L809" s="52"/>
      <c r="M809" s="44"/>
      <c r="N809" s="44"/>
      <c r="O809" s="44"/>
      <c r="P809" s="44"/>
    </row>
    <row r="810" spans="2:16" s="5" customFormat="1" x14ac:dyDescent="0.2">
      <c r="B810" s="3"/>
      <c r="C810" s="3"/>
      <c r="D810" s="3"/>
      <c r="E810" s="116"/>
      <c r="F810" s="52"/>
      <c r="G810" s="116"/>
      <c r="H810" s="116"/>
      <c r="I810" s="116"/>
      <c r="J810" s="116"/>
      <c r="K810" s="116"/>
      <c r="L810" s="52"/>
      <c r="M810" s="44"/>
      <c r="N810" s="44"/>
      <c r="O810" s="44"/>
      <c r="P810" s="44"/>
    </row>
    <row r="811" spans="2:16" s="5" customFormat="1" x14ac:dyDescent="0.2">
      <c r="B811" s="3"/>
      <c r="C811" s="3"/>
      <c r="D811" s="3"/>
      <c r="E811" s="116"/>
      <c r="F811" s="52"/>
      <c r="G811" s="116"/>
      <c r="H811" s="116"/>
      <c r="I811" s="116"/>
      <c r="J811" s="116"/>
      <c r="K811" s="116"/>
      <c r="L811" s="52"/>
      <c r="M811" s="44"/>
      <c r="N811" s="44"/>
      <c r="O811" s="44"/>
      <c r="P811" s="44"/>
    </row>
    <row r="812" spans="2:16" s="5" customFormat="1" x14ac:dyDescent="0.2">
      <c r="B812" s="3"/>
      <c r="C812" s="3"/>
      <c r="D812" s="3"/>
      <c r="E812" s="116"/>
      <c r="F812" s="52"/>
      <c r="G812" s="116"/>
      <c r="H812" s="116"/>
      <c r="I812" s="116"/>
      <c r="J812" s="116"/>
      <c r="K812" s="116"/>
      <c r="L812" s="52"/>
      <c r="M812" s="44"/>
      <c r="N812" s="44"/>
      <c r="O812" s="44"/>
      <c r="P812" s="44"/>
    </row>
    <row r="813" spans="2:16" s="5" customFormat="1" x14ac:dyDescent="0.2">
      <c r="B813" s="3"/>
      <c r="C813" s="3"/>
      <c r="D813" s="3"/>
      <c r="E813" s="116"/>
      <c r="F813" s="52"/>
      <c r="G813" s="116"/>
      <c r="H813" s="116"/>
      <c r="I813" s="116"/>
      <c r="J813" s="116"/>
      <c r="K813" s="116"/>
      <c r="L813" s="52"/>
      <c r="M813" s="44"/>
      <c r="N813" s="44"/>
      <c r="O813" s="44"/>
      <c r="P813" s="44"/>
    </row>
    <row r="814" spans="2:16" s="5" customFormat="1" x14ac:dyDescent="0.2">
      <c r="B814" s="3"/>
      <c r="C814" s="3"/>
      <c r="D814" s="3"/>
      <c r="E814" s="116"/>
      <c r="F814" s="52"/>
      <c r="G814" s="116"/>
      <c r="H814" s="116"/>
      <c r="I814" s="116"/>
      <c r="J814" s="116"/>
      <c r="K814" s="116"/>
      <c r="L814" s="52"/>
      <c r="M814" s="44"/>
      <c r="N814" s="44"/>
      <c r="O814" s="44"/>
      <c r="P814" s="44"/>
    </row>
    <row r="815" spans="2:16" s="5" customFormat="1" x14ac:dyDescent="0.2">
      <c r="B815" s="3"/>
      <c r="C815" s="3"/>
      <c r="D815" s="3"/>
      <c r="E815" s="116"/>
      <c r="F815" s="52"/>
      <c r="G815" s="116"/>
      <c r="H815" s="116"/>
      <c r="I815" s="116"/>
      <c r="J815" s="116"/>
      <c r="K815" s="116"/>
      <c r="L815" s="52"/>
      <c r="M815" s="44"/>
      <c r="N815" s="44"/>
      <c r="O815" s="44"/>
      <c r="P815" s="44"/>
    </row>
    <row r="816" spans="2:16" s="5" customFormat="1" x14ac:dyDescent="0.2">
      <c r="B816" s="3"/>
      <c r="C816" s="3"/>
      <c r="D816" s="3"/>
      <c r="E816" s="116"/>
      <c r="F816" s="52"/>
      <c r="G816" s="116"/>
      <c r="H816" s="116"/>
      <c r="I816" s="116"/>
      <c r="J816" s="116"/>
      <c r="K816" s="116"/>
      <c r="L816" s="52"/>
      <c r="M816" s="44"/>
      <c r="N816" s="44"/>
      <c r="O816" s="44"/>
      <c r="P816" s="44"/>
    </row>
    <row r="817" spans="2:16" s="5" customFormat="1" x14ac:dyDescent="0.2">
      <c r="B817" s="3"/>
      <c r="C817" s="3"/>
      <c r="D817" s="3"/>
      <c r="E817" s="116"/>
      <c r="F817" s="52"/>
      <c r="G817" s="116"/>
      <c r="H817" s="116"/>
      <c r="I817" s="116"/>
      <c r="J817" s="116"/>
      <c r="K817" s="116"/>
      <c r="L817" s="52"/>
      <c r="M817" s="44"/>
      <c r="N817" s="44"/>
      <c r="O817" s="44"/>
      <c r="P817" s="44"/>
    </row>
    <row r="818" spans="2:16" s="5" customFormat="1" x14ac:dyDescent="0.2">
      <c r="B818" s="3"/>
      <c r="C818" s="3"/>
      <c r="D818" s="3"/>
      <c r="E818" s="116"/>
      <c r="F818" s="52"/>
      <c r="G818" s="116"/>
      <c r="H818" s="116"/>
      <c r="I818" s="116"/>
      <c r="J818" s="116"/>
      <c r="K818" s="116"/>
      <c r="L818" s="52"/>
      <c r="M818" s="44"/>
      <c r="N818" s="44"/>
      <c r="O818" s="44"/>
      <c r="P818" s="44"/>
    </row>
    <row r="819" spans="2:16" s="5" customFormat="1" x14ac:dyDescent="0.2">
      <c r="B819" s="3"/>
      <c r="C819" s="3"/>
      <c r="D819" s="3"/>
      <c r="E819" s="116"/>
      <c r="F819" s="52"/>
      <c r="G819" s="116"/>
      <c r="H819" s="116"/>
      <c r="I819" s="116"/>
      <c r="J819" s="116"/>
      <c r="K819" s="116"/>
      <c r="L819" s="52"/>
      <c r="M819" s="44"/>
      <c r="N819" s="44"/>
      <c r="O819" s="44"/>
      <c r="P819" s="44"/>
    </row>
    <row r="820" spans="2:16" s="5" customFormat="1" x14ac:dyDescent="0.2">
      <c r="B820" s="3"/>
      <c r="C820" s="3"/>
      <c r="D820" s="3"/>
      <c r="E820" s="116"/>
      <c r="F820" s="52"/>
      <c r="G820" s="116"/>
      <c r="H820" s="116"/>
      <c r="I820" s="116"/>
      <c r="J820" s="116"/>
      <c r="K820" s="116"/>
      <c r="L820" s="52"/>
      <c r="M820" s="44"/>
      <c r="N820" s="44"/>
      <c r="O820" s="44"/>
      <c r="P820" s="44"/>
    </row>
    <row r="821" spans="2:16" s="5" customFormat="1" x14ac:dyDescent="0.2">
      <c r="B821" s="3"/>
      <c r="C821" s="3"/>
      <c r="D821" s="3"/>
      <c r="E821" s="116"/>
      <c r="F821" s="52"/>
      <c r="G821" s="116"/>
      <c r="H821" s="116"/>
      <c r="I821" s="116"/>
      <c r="J821" s="116"/>
      <c r="K821" s="116"/>
      <c r="L821" s="52"/>
      <c r="M821" s="44"/>
      <c r="N821" s="44"/>
      <c r="O821" s="44"/>
      <c r="P821" s="44"/>
    </row>
    <row r="822" spans="2:16" s="5" customFormat="1" x14ac:dyDescent="0.2">
      <c r="B822" s="3"/>
      <c r="C822" s="3"/>
      <c r="D822" s="3"/>
      <c r="E822" s="116"/>
      <c r="F822" s="52"/>
      <c r="G822" s="116"/>
      <c r="H822" s="116"/>
      <c r="I822" s="116"/>
      <c r="J822" s="116"/>
      <c r="K822" s="116"/>
      <c r="L822" s="52"/>
      <c r="M822" s="44"/>
      <c r="N822" s="44"/>
      <c r="O822" s="44"/>
      <c r="P822" s="44"/>
    </row>
    <row r="823" spans="2:16" s="5" customFormat="1" x14ac:dyDescent="0.2">
      <c r="B823" s="3"/>
      <c r="C823" s="3"/>
      <c r="D823" s="3"/>
      <c r="E823" s="116"/>
      <c r="F823" s="52"/>
      <c r="G823" s="116"/>
      <c r="H823" s="116"/>
      <c r="I823" s="116"/>
      <c r="J823" s="116"/>
      <c r="K823" s="116"/>
      <c r="L823" s="52"/>
      <c r="M823" s="44"/>
      <c r="N823" s="44"/>
      <c r="O823" s="44"/>
      <c r="P823" s="44"/>
    </row>
    <row r="824" spans="2:16" s="5" customFormat="1" x14ac:dyDescent="0.2">
      <c r="B824" s="3"/>
      <c r="C824" s="3"/>
      <c r="D824" s="3"/>
      <c r="E824" s="116"/>
      <c r="F824" s="52"/>
      <c r="G824" s="116"/>
      <c r="H824" s="116"/>
      <c r="I824" s="116"/>
      <c r="J824" s="116"/>
      <c r="K824" s="116"/>
      <c r="L824" s="52"/>
      <c r="M824" s="44"/>
      <c r="N824" s="44"/>
      <c r="O824" s="44"/>
      <c r="P824" s="44"/>
    </row>
    <row r="825" spans="2:16" s="5" customFormat="1" x14ac:dyDescent="0.2">
      <c r="B825" s="3"/>
      <c r="C825" s="3"/>
      <c r="D825" s="3"/>
      <c r="E825" s="116"/>
      <c r="F825" s="52"/>
      <c r="G825" s="116"/>
      <c r="H825" s="116"/>
      <c r="I825" s="116"/>
      <c r="J825" s="116"/>
      <c r="K825" s="116"/>
      <c r="L825" s="52"/>
      <c r="M825" s="44"/>
      <c r="N825" s="44"/>
      <c r="O825" s="44"/>
      <c r="P825" s="44"/>
    </row>
    <row r="826" spans="2:16" s="5" customFormat="1" x14ac:dyDescent="0.2">
      <c r="B826" s="3"/>
      <c r="C826" s="3"/>
      <c r="D826" s="3"/>
      <c r="E826" s="116"/>
      <c r="F826" s="52"/>
      <c r="G826" s="116"/>
      <c r="H826" s="116"/>
      <c r="I826" s="116"/>
      <c r="J826" s="116"/>
      <c r="K826" s="116"/>
      <c r="L826" s="52"/>
      <c r="M826" s="44"/>
      <c r="N826" s="44"/>
      <c r="O826" s="44"/>
      <c r="P826" s="44"/>
    </row>
    <row r="827" spans="2:16" s="5" customFormat="1" x14ac:dyDescent="0.2">
      <c r="B827" s="3"/>
      <c r="C827" s="3"/>
      <c r="D827" s="3"/>
      <c r="E827" s="116"/>
      <c r="F827" s="52"/>
      <c r="G827" s="116"/>
      <c r="H827" s="116"/>
      <c r="I827" s="116"/>
      <c r="J827" s="116"/>
      <c r="K827" s="116"/>
      <c r="L827" s="52"/>
      <c r="M827" s="44"/>
      <c r="N827" s="44"/>
      <c r="O827" s="44"/>
      <c r="P827" s="44"/>
    </row>
    <row r="828" spans="2:16" s="5" customFormat="1" x14ac:dyDescent="0.2">
      <c r="B828" s="3"/>
      <c r="C828" s="3"/>
      <c r="D828" s="3"/>
      <c r="E828" s="116"/>
      <c r="F828" s="52"/>
      <c r="G828" s="116"/>
      <c r="H828" s="116"/>
      <c r="I828" s="116"/>
      <c r="J828" s="116"/>
      <c r="K828" s="116"/>
      <c r="L828" s="52"/>
      <c r="M828" s="44"/>
      <c r="N828" s="44"/>
      <c r="O828" s="44"/>
      <c r="P828" s="44"/>
    </row>
    <row r="829" spans="2:16" s="5" customFormat="1" x14ac:dyDescent="0.2">
      <c r="B829" s="3"/>
      <c r="C829" s="3"/>
      <c r="D829" s="3"/>
      <c r="E829" s="116"/>
      <c r="F829" s="52"/>
      <c r="G829" s="116"/>
      <c r="H829" s="116"/>
      <c r="I829" s="116"/>
      <c r="J829" s="116"/>
      <c r="K829" s="116"/>
      <c r="L829" s="52"/>
      <c r="M829" s="44"/>
      <c r="N829" s="44"/>
      <c r="O829" s="44"/>
      <c r="P829" s="44"/>
    </row>
    <row r="830" spans="2:16" s="5" customFormat="1" x14ac:dyDescent="0.2">
      <c r="B830" s="3"/>
      <c r="C830" s="3"/>
      <c r="D830" s="3"/>
      <c r="E830" s="116"/>
      <c r="F830" s="52"/>
      <c r="G830" s="116"/>
      <c r="H830" s="116"/>
      <c r="I830" s="116"/>
      <c r="J830" s="116"/>
      <c r="K830" s="116"/>
      <c r="L830" s="52"/>
      <c r="M830" s="44"/>
      <c r="N830" s="44"/>
      <c r="O830" s="44"/>
      <c r="P830" s="44"/>
    </row>
    <row r="831" spans="2:16" s="5" customFormat="1" x14ac:dyDescent="0.2">
      <c r="B831" s="3"/>
      <c r="C831" s="3"/>
      <c r="D831" s="3"/>
      <c r="E831" s="116"/>
      <c r="F831" s="52"/>
      <c r="G831" s="116"/>
      <c r="H831" s="116"/>
      <c r="I831" s="116"/>
      <c r="J831" s="116"/>
      <c r="K831" s="116"/>
      <c r="L831" s="52"/>
      <c r="M831" s="44"/>
      <c r="N831" s="44"/>
      <c r="O831" s="44"/>
      <c r="P831" s="44"/>
    </row>
    <row r="832" spans="2:16" s="5" customFormat="1" x14ac:dyDescent="0.2">
      <c r="B832" s="3"/>
      <c r="C832" s="3"/>
      <c r="D832" s="3"/>
      <c r="E832" s="116"/>
      <c r="F832" s="52"/>
      <c r="G832" s="116"/>
      <c r="H832" s="116"/>
      <c r="I832" s="116"/>
      <c r="J832" s="116"/>
      <c r="K832" s="116"/>
      <c r="L832" s="52"/>
      <c r="M832" s="44"/>
      <c r="N832" s="44"/>
      <c r="O832" s="44"/>
      <c r="P832" s="44"/>
    </row>
    <row r="833" spans="2:16" s="5" customFormat="1" x14ac:dyDescent="0.2">
      <c r="B833" s="3"/>
      <c r="C833" s="3"/>
      <c r="D833" s="3"/>
      <c r="E833" s="116"/>
      <c r="F833" s="52"/>
      <c r="G833" s="116"/>
      <c r="H833" s="116"/>
      <c r="I833" s="116"/>
      <c r="J833" s="116"/>
      <c r="K833" s="116"/>
      <c r="L833" s="52"/>
      <c r="M833" s="44"/>
      <c r="N833" s="44"/>
      <c r="O833" s="44"/>
      <c r="P833" s="44"/>
    </row>
    <row r="834" spans="2:16" s="5" customFormat="1" x14ac:dyDescent="0.2">
      <c r="B834" s="3"/>
      <c r="C834" s="3"/>
      <c r="D834" s="3"/>
      <c r="E834" s="116"/>
      <c r="F834" s="52"/>
      <c r="G834" s="116"/>
      <c r="H834" s="116"/>
      <c r="I834" s="116"/>
      <c r="J834" s="116"/>
      <c r="K834" s="116"/>
      <c r="L834" s="52"/>
      <c r="M834" s="44"/>
      <c r="N834" s="44"/>
      <c r="O834" s="44"/>
      <c r="P834" s="44"/>
    </row>
    <row r="835" spans="2:16" s="5" customFormat="1" x14ac:dyDescent="0.2">
      <c r="B835" s="3"/>
      <c r="C835" s="3"/>
      <c r="D835" s="3"/>
      <c r="E835" s="116"/>
      <c r="F835" s="52"/>
      <c r="G835" s="116"/>
      <c r="H835" s="116"/>
      <c r="I835" s="116"/>
      <c r="J835" s="116"/>
      <c r="K835" s="116"/>
      <c r="L835" s="52"/>
      <c r="M835" s="44"/>
      <c r="N835" s="44"/>
      <c r="O835" s="44"/>
      <c r="P835" s="44"/>
    </row>
    <row r="836" spans="2:16" s="5" customFormat="1" x14ac:dyDescent="0.2">
      <c r="B836" s="3"/>
      <c r="C836" s="3"/>
      <c r="D836" s="3"/>
      <c r="E836" s="116"/>
      <c r="F836" s="52"/>
      <c r="G836" s="116"/>
      <c r="H836" s="116"/>
      <c r="I836" s="116"/>
      <c r="J836" s="116"/>
      <c r="K836" s="116"/>
      <c r="L836" s="52"/>
      <c r="M836" s="44"/>
      <c r="N836" s="44"/>
      <c r="O836" s="44"/>
      <c r="P836" s="44"/>
    </row>
    <row r="837" spans="2:16" s="5" customFormat="1" x14ac:dyDescent="0.2">
      <c r="B837" s="3"/>
      <c r="C837" s="3"/>
      <c r="D837" s="3"/>
      <c r="E837" s="116"/>
      <c r="F837" s="52"/>
      <c r="G837" s="116"/>
      <c r="H837" s="116"/>
      <c r="I837" s="116"/>
      <c r="J837" s="116"/>
      <c r="K837" s="116"/>
      <c r="L837" s="52"/>
      <c r="M837" s="44"/>
      <c r="N837" s="44"/>
      <c r="O837" s="44"/>
      <c r="P837" s="44"/>
    </row>
    <row r="838" spans="2:16" s="5" customFormat="1" x14ac:dyDescent="0.2">
      <c r="B838" s="3"/>
      <c r="C838" s="3"/>
      <c r="D838" s="3"/>
      <c r="E838" s="116"/>
      <c r="F838" s="52"/>
      <c r="G838" s="116"/>
      <c r="H838" s="116"/>
      <c r="I838" s="116"/>
      <c r="J838" s="116"/>
      <c r="K838" s="116"/>
      <c r="L838" s="52"/>
      <c r="M838" s="44"/>
      <c r="N838" s="44"/>
      <c r="O838" s="44"/>
      <c r="P838" s="44"/>
    </row>
    <row r="839" spans="2:16" s="5" customFormat="1" x14ac:dyDescent="0.2">
      <c r="B839" s="3"/>
      <c r="C839" s="3"/>
      <c r="D839" s="3"/>
      <c r="E839" s="116"/>
      <c r="F839" s="52"/>
      <c r="G839" s="116"/>
      <c r="H839" s="116"/>
      <c r="I839" s="116"/>
      <c r="J839" s="116"/>
      <c r="K839" s="116"/>
      <c r="L839" s="52"/>
      <c r="M839" s="44"/>
      <c r="N839" s="44"/>
      <c r="O839" s="44"/>
      <c r="P839" s="44"/>
    </row>
    <row r="840" spans="2:16" s="5" customFormat="1" x14ac:dyDescent="0.2">
      <c r="B840" s="3"/>
      <c r="C840" s="3"/>
      <c r="D840" s="3"/>
      <c r="E840" s="116"/>
      <c r="F840" s="52"/>
      <c r="G840" s="116"/>
      <c r="H840" s="116"/>
      <c r="I840" s="116"/>
      <c r="J840" s="116"/>
      <c r="K840" s="116"/>
      <c r="L840" s="52"/>
      <c r="M840" s="44"/>
      <c r="N840" s="44"/>
      <c r="O840" s="44"/>
      <c r="P840" s="44"/>
    </row>
    <row r="841" spans="2:16" s="5" customFormat="1" x14ac:dyDescent="0.2">
      <c r="B841" s="3"/>
      <c r="C841" s="3"/>
      <c r="D841" s="3"/>
      <c r="E841" s="116"/>
      <c r="F841" s="52"/>
      <c r="G841" s="116"/>
      <c r="H841" s="116"/>
      <c r="I841" s="116"/>
      <c r="J841" s="116"/>
      <c r="K841" s="116"/>
      <c r="L841" s="52"/>
      <c r="M841" s="44"/>
      <c r="N841" s="44"/>
      <c r="O841" s="44"/>
      <c r="P841" s="44"/>
    </row>
    <row r="842" spans="2:16" s="5" customFormat="1" x14ac:dyDescent="0.2">
      <c r="B842" s="3"/>
      <c r="C842" s="3"/>
      <c r="D842" s="3"/>
      <c r="E842" s="116"/>
      <c r="F842" s="52"/>
      <c r="G842" s="116"/>
      <c r="H842" s="116"/>
      <c r="I842" s="116"/>
      <c r="J842" s="116"/>
      <c r="K842" s="116"/>
      <c r="L842" s="52"/>
      <c r="M842" s="44"/>
      <c r="N842" s="44"/>
      <c r="O842" s="44"/>
      <c r="P842" s="44"/>
    </row>
    <row r="843" spans="2:16" s="5" customFormat="1" x14ac:dyDescent="0.2">
      <c r="B843" s="3"/>
      <c r="C843" s="3"/>
      <c r="D843" s="3"/>
      <c r="E843" s="116"/>
      <c r="F843" s="52"/>
      <c r="G843" s="116"/>
      <c r="H843" s="116"/>
      <c r="I843" s="116"/>
      <c r="J843" s="116"/>
      <c r="K843" s="116"/>
      <c r="L843" s="52"/>
      <c r="M843" s="44"/>
      <c r="N843" s="44"/>
      <c r="O843" s="44"/>
      <c r="P843" s="44"/>
    </row>
    <row r="844" spans="2:16" s="5" customFormat="1" x14ac:dyDescent="0.2">
      <c r="B844" s="3"/>
      <c r="C844" s="3"/>
      <c r="D844" s="3"/>
      <c r="E844" s="116"/>
      <c r="F844" s="52"/>
      <c r="G844" s="116"/>
      <c r="H844" s="116"/>
      <c r="I844" s="116"/>
      <c r="J844" s="116"/>
      <c r="K844" s="116"/>
      <c r="L844" s="52"/>
      <c r="M844" s="44"/>
      <c r="N844" s="44"/>
      <c r="O844" s="44"/>
      <c r="P844" s="44"/>
    </row>
    <row r="845" spans="2:16" s="5" customFormat="1" x14ac:dyDescent="0.2">
      <c r="B845" s="3"/>
      <c r="C845" s="3"/>
      <c r="D845" s="3"/>
      <c r="E845" s="116"/>
      <c r="F845" s="52"/>
      <c r="G845" s="116"/>
      <c r="H845" s="116"/>
      <c r="I845" s="116"/>
      <c r="J845" s="116"/>
      <c r="K845" s="116"/>
      <c r="L845" s="52"/>
      <c r="M845" s="44"/>
      <c r="N845" s="44"/>
      <c r="O845" s="44"/>
      <c r="P845" s="44"/>
    </row>
    <row r="846" spans="2:16" s="5" customFormat="1" x14ac:dyDescent="0.2">
      <c r="B846" s="3"/>
      <c r="C846" s="3"/>
      <c r="D846" s="3"/>
      <c r="E846" s="116"/>
      <c r="F846" s="52"/>
      <c r="G846" s="116"/>
      <c r="H846" s="116"/>
      <c r="I846" s="116"/>
      <c r="J846" s="116"/>
      <c r="K846" s="116"/>
      <c r="L846" s="52"/>
      <c r="M846" s="44"/>
      <c r="N846" s="44"/>
      <c r="O846" s="44"/>
      <c r="P846" s="44"/>
    </row>
    <row r="847" spans="2:16" s="5" customFormat="1" x14ac:dyDescent="0.2">
      <c r="B847" s="3"/>
      <c r="C847" s="3"/>
      <c r="D847" s="3"/>
      <c r="E847" s="116"/>
      <c r="F847" s="52"/>
      <c r="G847" s="116"/>
      <c r="H847" s="116"/>
      <c r="I847" s="116"/>
      <c r="J847" s="116"/>
      <c r="K847" s="116"/>
      <c r="L847" s="52"/>
      <c r="M847" s="44"/>
      <c r="N847" s="44"/>
      <c r="O847" s="44"/>
      <c r="P847" s="44"/>
    </row>
    <row r="848" spans="2:16" s="5" customFormat="1" x14ac:dyDescent="0.2">
      <c r="B848" s="3"/>
      <c r="C848" s="3"/>
      <c r="D848" s="3"/>
      <c r="E848" s="116"/>
      <c r="F848" s="52"/>
      <c r="G848" s="116"/>
      <c r="H848" s="116"/>
      <c r="I848" s="116"/>
      <c r="J848" s="116"/>
      <c r="K848" s="116"/>
      <c r="L848" s="52"/>
      <c r="M848" s="44"/>
      <c r="N848" s="44"/>
      <c r="O848" s="44"/>
      <c r="P848" s="44"/>
    </row>
    <row r="849" spans="2:16" s="5" customFormat="1" x14ac:dyDescent="0.2">
      <c r="B849" s="3"/>
      <c r="C849" s="3"/>
      <c r="D849" s="3"/>
      <c r="E849" s="116"/>
      <c r="F849" s="52"/>
      <c r="G849" s="116"/>
      <c r="H849" s="116"/>
      <c r="I849" s="116"/>
      <c r="J849" s="116"/>
      <c r="K849" s="116"/>
      <c r="L849" s="52"/>
      <c r="M849" s="44"/>
      <c r="N849" s="44"/>
      <c r="O849" s="44"/>
      <c r="P849" s="44"/>
    </row>
    <row r="850" spans="2:16" s="5" customFormat="1" x14ac:dyDescent="0.2">
      <c r="B850" s="3"/>
      <c r="C850" s="3"/>
      <c r="D850" s="3"/>
      <c r="E850" s="116"/>
      <c r="F850" s="52"/>
      <c r="G850" s="116"/>
      <c r="H850" s="116"/>
      <c r="I850" s="116"/>
      <c r="J850" s="116"/>
      <c r="K850" s="116"/>
      <c r="L850" s="52"/>
      <c r="M850" s="44"/>
      <c r="N850" s="44"/>
      <c r="O850" s="44"/>
      <c r="P850" s="44"/>
    </row>
    <row r="851" spans="2:16" s="5" customFormat="1" x14ac:dyDescent="0.2">
      <c r="B851" s="3"/>
      <c r="C851" s="3"/>
      <c r="D851" s="3"/>
      <c r="E851" s="116"/>
      <c r="F851" s="52"/>
      <c r="G851" s="116"/>
      <c r="H851" s="116"/>
      <c r="I851" s="116"/>
      <c r="J851" s="116"/>
      <c r="K851" s="116"/>
      <c r="L851" s="52"/>
      <c r="M851" s="44"/>
      <c r="N851" s="44"/>
      <c r="O851" s="44"/>
      <c r="P851" s="44"/>
    </row>
    <row r="852" spans="2:16" s="5" customFormat="1" x14ac:dyDescent="0.2">
      <c r="B852" s="3"/>
      <c r="C852" s="3"/>
      <c r="D852" s="3"/>
      <c r="E852" s="116"/>
      <c r="F852" s="52"/>
      <c r="G852" s="116"/>
      <c r="H852" s="116"/>
      <c r="I852" s="116"/>
      <c r="J852" s="116"/>
      <c r="K852" s="116"/>
      <c r="L852" s="52"/>
      <c r="M852" s="44"/>
      <c r="N852" s="44"/>
      <c r="O852" s="44"/>
      <c r="P852" s="44"/>
    </row>
    <row r="853" spans="2:16" s="5" customFormat="1" x14ac:dyDescent="0.2">
      <c r="B853" s="3"/>
      <c r="C853" s="3"/>
      <c r="D853" s="3"/>
      <c r="E853" s="116"/>
      <c r="F853" s="52"/>
      <c r="G853" s="116"/>
      <c r="H853" s="116"/>
      <c r="I853" s="116"/>
      <c r="J853" s="116"/>
      <c r="K853" s="116"/>
      <c r="L853" s="52"/>
      <c r="M853" s="44"/>
      <c r="N853" s="44"/>
      <c r="O853" s="44"/>
      <c r="P853" s="44"/>
    </row>
    <row r="854" spans="2:16" s="5" customFormat="1" x14ac:dyDescent="0.2">
      <c r="B854" s="3"/>
      <c r="C854" s="3"/>
      <c r="D854" s="3"/>
      <c r="E854" s="116"/>
      <c r="F854" s="52"/>
      <c r="G854" s="116"/>
      <c r="H854" s="116"/>
      <c r="I854" s="116"/>
      <c r="J854" s="116"/>
      <c r="K854" s="116"/>
      <c r="L854" s="52"/>
      <c r="M854" s="44"/>
      <c r="N854" s="44"/>
      <c r="O854" s="44"/>
      <c r="P854" s="44"/>
    </row>
    <row r="855" spans="2:16" s="5" customFormat="1" x14ac:dyDescent="0.2">
      <c r="B855" s="3"/>
      <c r="C855" s="3"/>
      <c r="D855" s="3"/>
      <c r="E855" s="116"/>
      <c r="F855" s="52"/>
      <c r="G855" s="116"/>
      <c r="H855" s="116"/>
      <c r="I855" s="116"/>
      <c r="J855" s="116"/>
      <c r="K855" s="116"/>
      <c r="L855" s="52"/>
      <c r="M855" s="44"/>
      <c r="N855" s="44"/>
      <c r="O855" s="44"/>
      <c r="P855" s="44"/>
    </row>
    <row r="856" spans="2:16" s="5" customFormat="1" x14ac:dyDescent="0.2">
      <c r="B856" s="3"/>
      <c r="C856" s="3"/>
      <c r="D856" s="3"/>
      <c r="E856" s="116"/>
      <c r="F856" s="52"/>
      <c r="G856" s="116"/>
      <c r="H856" s="116"/>
      <c r="I856" s="116"/>
      <c r="J856" s="116"/>
      <c r="K856" s="116"/>
      <c r="L856" s="52"/>
      <c r="M856" s="44"/>
      <c r="N856" s="44"/>
      <c r="O856" s="44"/>
      <c r="P856" s="44"/>
    </row>
    <row r="857" spans="2:16" s="5" customFormat="1" x14ac:dyDescent="0.2">
      <c r="B857" s="3"/>
      <c r="C857" s="3"/>
      <c r="D857" s="3"/>
      <c r="E857" s="116"/>
      <c r="F857" s="52"/>
      <c r="G857" s="116"/>
      <c r="H857" s="116"/>
      <c r="I857" s="116"/>
      <c r="J857" s="116"/>
      <c r="K857" s="116"/>
      <c r="L857" s="52"/>
      <c r="M857" s="44"/>
      <c r="N857" s="44"/>
      <c r="O857" s="44"/>
      <c r="P857" s="44"/>
    </row>
    <row r="858" spans="2:16" s="5" customFormat="1" x14ac:dyDescent="0.2">
      <c r="B858" s="3"/>
      <c r="C858" s="3"/>
      <c r="D858" s="3"/>
      <c r="E858" s="116"/>
      <c r="F858" s="52"/>
      <c r="G858" s="116"/>
      <c r="H858" s="116"/>
      <c r="I858" s="116"/>
      <c r="J858" s="116"/>
      <c r="K858" s="116"/>
      <c r="L858" s="52"/>
      <c r="M858" s="44"/>
      <c r="N858" s="44"/>
      <c r="O858" s="44"/>
      <c r="P858" s="44"/>
    </row>
    <row r="859" spans="2:16" s="5" customFormat="1" x14ac:dyDescent="0.2">
      <c r="B859" s="3"/>
      <c r="C859" s="3"/>
      <c r="D859" s="3"/>
      <c r="E859" s="116"/>
      <c r="F859" s="52"/>
      <c r="G859" s="116"/>
      <c r="H859" s="116"/>
      <c r="I859" s="116"/>
      <c r="J859" s="116"/>
      <c r="K859" s="116"/>
      <c r="L859" s="52"/>
      <c r="M859" s="44"/>
      <c r="N859" s="44"/>
      <c r="O859" s="44"/>
      <c r="P859" s="44"/>
    </row>
    <row r="860" spans="2:16" s="5" customFormat="1" x14ac:dyDescent="0.2">
      <c r="B860" s="3"/>
      <c r="C860" s="3"/>
      <c r="D860" s="3"/>
      <c r="E860" s="116"/>
      <c r="F860" s="52"/>
      <c r="G860" s="116"/>
      <c r="H860" s="116"/>
      <c r="I860" s="116"/>
      <c r="J860" s="116"/>
      <c r="K860" s="116"/>
      <c r="L860" s="52"/>
      <c r="M860" s="44"/>
      <c r="N860" s="44"/>
      <c r="O860" s="44"/>
      <c r="P860" s="44"/>
    </row>
    <row r="861" spans="2:16" s="5" customFormat="1" x14ac:dyDescent="0.2">
      <c r="B861" s="3"/>
      <c r="C861" s="3"/>
      <c r="D861" s="3"/>
      <c r="E861" s="116"/>
      <c r="F861" s="52"/>
      <c r="G861" s="116"/>
      <c r="H861" s="116"/>
      <c r="I861" s="116"/>
      <c r="J861" s="116"/>
      <c r="K861" s="116"/>
      <c r="L861" s="52"/>
      <c r="M861" s="44"/>
      <c r="N861" s="44"/>
      <c r="O861" s="44"/>
      <c r="P861" s="44"/>
    </row>
    <row r="862" spans="2:16" s="5" customFormat="1" x14ac:dyDescent="0.2">
      <c r="B862" s="3"/>
      <c r="C862" s="3"/>
      <c r="D862" s="3"/>
      <c r="E862" s="116"/>
      <c r="F862" s="52"/>
      <c r="G862" s="116"/>
      <c r="H862" s="116"/>
      <c r="I862" s="116"/>
      <c r="J862" s="116"/>
      <c r="K862" s="116"/>
      <c r="L862" s="52"/>
      <c r="M862" s="44"/>
      <c r="N862" s="44"/>
      <c r="O862" s="44"/>
      <c r="P862" s="44"/>
    </row>
    <row r="863" spans="2:16" s="5" customFormat="1" x14ac:dyDescent="0.2">
      <c r="B863" s="3"/>
      <c r="C863" s="3"/>
      <c r="D863" s="3"/>
      <c r="E863" s="116"/>
      <c r="F863" s="52"/>
      <c r="G863" s="116"/>
      <c r="H863" s="116"/>
      <c r="I863" s="116"/>
      <c r="J863" s="116"/>
      <c r="K863" s="116"/>
      <c r="L863" s="52"/>
      <c r="M863" s="44"/>
      <c r="N863" s="44"/>
      <c r="O863" s="44"/>
      <c r="P863" s="44"/>
    </row>
    <row r="864" spans="2:16" s="5" customFormat="1" x14ac:dyDescent="0.2">
      <c r="B864" s="3"/>
      <c r="C864" s="3"/>
      <c r="D864" s="3"/>
      <c r="E864" s="116"/>
      <c r="F864" s="52"/>
      <c r="G864" s="116"/>
      <c r="H864" s="116"/>
      <c r="I864" s="116"/>
      <c r="J864" s="116"/>
      <c r="K864" s="116"/>
      <c r="L864" s="52"/>
      <c r="M864" s="44"/>
      <c r="N864" s="44"/>
      <c r="O864" s="44"/>
      <c r="P864" s="44"/>
    </row>
    <row r="865" spans="2:16" s="5" customFormat="1" x14ac:dyDescent="0.2">
      <c r="B865" s="3"/>
      <c r="C865" s="3"/>
      <c r="D865" s="3"/>
      <c r="E865" s="116"/>
      <c r="F865" s="52"/>
      <c r="G865" s="116"/>
      <c r="H865" s="116"/>
      <c r="I865" s="116"/>
      <c r="J865" s="116"/>
      <c r="K865" s="116"/>
      <c r="L865" s="52"/>
      <c r="M865" s="44"/>
      <c r="N865" s="44"/>
      <c r="O865" s="44"/>
      <c r="P865" s="44"/>
    </row>
    <row r="866" spans="2:16" s="5" customFormat="1" x14ac:dyDescent="0.2">
      <c r="B866" s="3"/>
      <c r="C866" s="3"/>
      <c r="D866" s="3"/>
      <c r="E866" s="116"/>
      <c r="F866" s="52"/>
      <c r="G866" s="116"/>
      <c r="H866" s="116"/>
      <c r="I866" s="116"/>
      <c r="J866" s="116"/>
      <c r="K866" s="116"/>
      <c r="L866" s="52"/>
      <c r="M866" s="44"/>
      <c r="N866" s="44"/>
      <c r="O866" s="44"/>
      <c r="P866" s="44"/>
    </row>
    <row r="867" spans="2:16" s="5" customFormat="1" x14ac:dyDescent="0.2">
      <c r="B867" s="3"/>
      <c r="C867" s="3"/>
      <c r="D867" s="3"/>
      <c r="E867" s="116"/>
      <c r="F867" s="52"/>
      <c r="G867" s="116"/>
      <c r="H867" s="116"/>
      <c r="I867" s="116"/>
      <c r="J867" s="116"/>
      <c r="K867" s="116"/>
      <c r="L867" s="52"/>
      <c r="M867" s="44"/>
      <c r="N867" s="44"/>
      <c r="O867" s="44"/>
      <c r="P867" s="44"/>
    </row>
    <row r="868" spans="2:16" s="5" customFormat="1" x14ac:dyDescent="0.2">
      <c r="B868" s="3"/>
      <c r="C868" s="3"/>
      <c r="D868" s="3"/>
      <c r="E868" s="116"/>
      <c r="F868" s="52"/>
      <c r="G868" s="116"/>
      <c r="H868" s="116"/>
      <c r="I868" s="116"/>
      <c r="J868" s="116"/>
      <c r="K868" s="116"/>
      <c r="L868" s="52"/>
      <c r="M868" s="44"/>
      <c r="N868" s="44"/>
      <c r="O868" s="44"/>
      <c r="P868" s="44"/>
    </row>
    <row r="869" spans="2:16" s="5" customFormat="1" x14ac:dyDescent="0.2">
      <c r="B869" s="3"/>
      <c r="C869" s="3"/>
      <c r="D869" s="3"/>
      <c r="E869" s="116"/>
      <c r="F869" s="52"/>
      <c r="G869" s="116"/>
      <c r="H869" s="116"/>
      <c r="I869" s="116"/>
      <c r="J869" s="116"/>
      <c r="K869" s="116"/>
      <c r="L869" s="52"/>
      <c r="M869" s="44"/>
      <c r="N869" s="44"/>
      <c r="O869" s="44"/>
      <c r="P869" s="44"/>
    </row>
    <row r="870" spans="2:16" s="5" customFormat="1" x14ac:dyDescent="0.2">
      <c r="B870" s="3"/>
      <c r="C870" s="3"/>
      <c r="D870" s="3"/>
      <c r="E870" s="116"/>
      <c r="F870" s="52"/>
      <c r="G870" s="116"/>
      <c r="H870" s="116"/>
      <c r="I870" s="116"/>
      <c r="J870" s="116"/>
      <c r="K870" s="116"/>
      <c r="L870" s="52"/>
      <c r="M870" s="44"/>
      <c r="N870" s="44"/>
      <c r="O870" s="44"/>
      <c r="P870" s="44"/>
    </row>
    <row r="871" spans="2:16" s="5" customFormat="1" x14ac:dyDescent="0.2">
      <c r="B871" s="3"/>
      <c r="C871" s="3"/>
      <c r="D871" s="3"/>
      <c r="E871" s="116"/>
      <c r="F871" s="52"/>
      <c r="G871" s="116"/>
      <c r="H871" s="116"/>
      <c r="I871" s="116"/>
      <c r="J871" s="116"/>
      <c r="K871" s="116"/>
      <c r="L871" s="52"/>
      <c r="M871" s="44"/>
      <c r="N871" s="44"/>
      <c r="O871" s="44"/>
      <c r="P871" s="44"/>
    </row>
    <row r="872" spans="2:16" s="5" customFormat="1" x14ac:dyDescent="0.2">
      <c r="B872" s="3"/>
      <c r="C872" s="3"/>
      <c r="D872" s="3"/>
      <c r="E872" s="116"/>
      <c r="F872" s="52"/>
      <c r="G872" s="116"/>
      <c r="H872" s="116"/>
      <c r="I872" s="116"/>
      <c r="J872" s="116"/>
      <c r="K872" s="116"/>
      <c r="L872" s="52"/>
      <c r="M872" s="44"/>
      <c r="N872" s="44"/>
      <c r="O872" s="44"/>
      <c r="P872" s="44"/>
    </row>
    <row r="873" spans="2:16" s="5" customFormat="1" x14ac:dyDescent="0.2">
      <c r="B873" s="3"/>
      <c r="C873" s="3"/>
      <c r="D873" s="3"/>
      <c r="E873" s="116"/>
      <c r="F873" s="52"/>
      <c r="G873" s="116"/>
      <c r="H873" s="116"/>
      <c r="I873" s="116"/>
      <c r="J873" s="116"/>
      <c r="K873" s="116"/>
      <c r="L873" s="52"/>
      <c r="M873" s="44"/>
      <c r="N873" s="44"/>
      <c r="O873" s="44"/>
      <c r="P873" s="44"/>
    </row>
    <row r="874" spans="2:16" s="5" customFormat="1" x14ac:dyDescent="0.2">
      <c r="B874" s="3"/>
      <c r="C874" s="3"/>
      <c r="D874" s="3"/>
      <c r="E874" s="116"/>
      <c r="F874" s="52"/>
      <c r="G874" s="116"/>
      <c r="H874" s="116"/>
      <c r="I874" s="116"/>
      <c r="J874" s="116"/>
      <c r="K874" s="116"/>
      <c r="L874" s="52"/>
      <c r="M874" s="44"/>
      <c r="N874" s="44"/>
      <c r="O874" s="44"/>
      <c r="P874" s="44"/>
    </row>
    <row r="875" spans="2:16" s="5" customFormat="1" x14ac:dyDescent="0.2">
      <c r="B875" s="3"/>
      <c r="C875" s="3"/>
      <c r="D875" s="3"/>
      <c r="E875" s="116"/>
      <c r="F875" s="52"/>
      <c r="G875" s="116"/>
      <c r="H875" s="116"/>
      <c r="I875" s="116"/>
      <c r="J875" s="116"/>
      <c r="K875" s="116"/>
      <c r="L875" s="52"/>
      <c r="M875" s="44"/>
      <c r="N875" s="44"/>
      <c r="O875" s="44"/>
      <c r="P875" s="44"/>
    </row>
    <row r="876" spans="2:16" s="5" customFormat="1" x14ac:dyDescent="0.2">
      <c r="B876" s="3"/>
      <c r="C876" s="3"/>
      <c r="D876" s="3"/>
      <c r="E876" s="116"/>
      <c r="F876" s="52"/>
      <c r="G876" s="116"/>
      <c r="H876" s="116"/>
      <c r="I876" s="116"/>
      <c r="J876" s="116"/>
      <c r="K876" s="116"/>
      <c r="L876" s="52"/>
      <c r="M876" s="44"/>
      <c r="N876" s="44"/>
      <c r="O876" s="44"/>
      <c r="P876" s="44"/>
    </row>
    <row r="877" spans="2:16" s="5" customFormat="1" x14ac:dyDescent="0.2">
      <c r="B877" s="3"/>
      <c r="C877" s="3"/>
      <c r="D877" s="3"/>
      <c r="E877" s="116"/>
      <c r="F877" s="52"/>
      <c r="G877" s="116"/>
      <c r="H877" s="116"/>
      <c r="I877" s="116"/>
      <c r="J877" s="116"/>
      <c r="K877" s="116"/>
      <c r="L877" s="52"/>
      <c r="M877" s="44"/>
      <c r="N877" s="44"/>
      <c r="O877" s="44"/>
      <c r="P877" s="44"/>
    </row>
    <row r="878" spans="2:16" s="5" customFormat="1" x14ac:dyDescent="0.2">
      <c r="B878" s="3"/>
      <c r="C878" s="3"/>
      <c r="D878" s="3"/>
      <c r="E878" s="116"/>
      <c r="F878" s="52"/>
      <c r="G878" s="116"/>
      <c r="H878" s="116"/>
      <c r="I878" s="116"/>
      <c r="J878" s="116"/>
      <c r="K878" s="116"/>
      <c r="L878" s="52"/>
      <c r="M878" s="44"/>
      <c r="N878" s="44"/>
      <c r="O878" s="44"/>
      <c r="P878" s="44"/>
    </row>
    <row r="879" spans="2:16" s="5" customFormat="1" x14ac:dyDescent="0.2">
      <c r="B879" s="3"/>
      <c r="C879" s="3"/>
      <c r="D879" s="3"/>
      <c r="E879" s="116"/>
      <c r="F879" s="52"/>
      <c r="G879" s="116"/>
      <c r="H879" s="116"/>
      <c r="I879" s="116"/>
      <c r="J879" s="116"/>
      <c r="K879" s="116"/>
      <c r="L879" s="52"/>
      <c r="M879" s="44"/>
      <c r="N879" s="44"/>
      <c r="O879" s="44"/>
      <c r="P879" s="44"/>
    </row>
    <row r="880" spans="2:16" s="5" customFormat="1" x14ac:dyDescent="0.2">
      <c r="B880" s="3"/>
      <c r="C880" s="3"/>
      <c r="D880" s="3"/>
      <c r="E880" s="116"/>
      <c r="F880" s="52"/>
      <c r="G880" s="116"/>
      <c r="H880" s="116"/>
      <c r="I880" s="116"/>
      <c r="J880" s="116"/>
      <c r="K880" s="116"/>
      <c r="L880" s="52"/>
      <c r="M880" s="44"/>
      <c r="N880" s="44"/>
      <c r="O880" s="44"/>
      <c r="P880" s="44"/>
    </row>
    <row r="881" spans="2:16" s="5" customFormat="1" x14ac:dyDescent="0.2">
      <c r="B881" s="3"/>
      <c r="C881" s="3"/>
      <c r="D881" s="3"/>
      <c r="E881" s="116"/>
      <c r="F881" s="52"/>
      <c r="G881" s="116"/>
      <c r="H881" s="116"/>
      <c r="I881" s="116"/>
      <c r="J881" s="116"/>
      <c r="K881" s="116"/>
      <c r="L881" s="52"/>
      <c r="M881" s="44"/>
      <c r="N881" s="44"/>
      <c r="O881" s="44"/>
      <c r="P881" s="44"/>
    </row>
    <row r="882" spans="2:16" s="5" customFormat="1" x14ac:dyDescent="0.2">
      <c r="B882" s="3"/>
      <c r="C882" s="3"/>
      <c r="D882" s="3"/>
      <c r="E882" s="116"/>
      <c r="F882" s="52"/>
      <c r="G882" s="116"/>
      <c r="H882" s="116"/>
      <c r="I882" s="116"/>
      <c r="J882" s="116"/>
      <c r="K882" s="116"/>
      <c r="L882" s="52"/>
      <c r="M882" s="44"/>
      <c r="N882" s="44"/>
      <c r="O882" s="44"/>
      <c r="P882" s="44"/>
    </row>
    <row r="883" spans="2:16" s="5" customFormat="1" x14ac:dyDescent="0.2">
      <c r="B883" s="3"/>
      <c r="C883" s="3"/>
      <c r="D883" s="3"/>
      <c r="E883" s="116"/>
      <c r="F883" s="52"/>
      <c r="G883" s="116"/>
      <c r="H883" s="116"/>
      <c r="I883" s="116"/>
      <c r="J883" s="116"/>
      <c r="K883" s="116"/>
      <c r="L883" s="52"/>
      <c r="M883" s="44"/>
      <c r="N883" s="44"/>
      <c r="O883" s="44"/>
      <c r="P883" s="44"/>
    </row>
    <row r="884" spans="2:16" s="5" customFormat="1" x14ac:dyDescent="0.2">
      <c r="B884" s="3"/>
      <c r="C884" s="3"/>
      <c r="D884" s="3"/>
      <c r="E884" s="116"/>
      <c r="F884" s="52"/>
      <c r="G884" s="116"/>
      <c r="H884" s="116"/>
      <c r="I884" s="116"/>
      <c r="J884" s="116"/>
      <c r="K884" s="116"/>
      <c r="L884" s="52"/>
      <c r="M884" s="44"/>
      <c r="N884" s="44"/>
      <c r="O884" s="44"/>
      <c r="P884" s="44"/>
    </row>
    <row r="885" spans="2:16" s="5" customFormat="1" x14ac:dyDescent="0.2">
      <c r="B885" s="3"/>
      <c r="C885" s="3"/>
      <c r="D885" s="3"/>
      <c r="E885" s="116"/>
      <c r="F885" s="52"/>
      <c r="G885" s="116"/>
      <c r="H885" s="116"/>
      <c r="I885" s="116"/>
      <c r="J885" s="116"/>
      <c r="K885" s="116"/>
      <c r="L885" s="52"/>
      <c r="M885" s="44"/>
      <c r="N885" s="44"/>
      <c r="O885" s="44"/>
      <c r="P885" s="44"/>
    </row>
    <row r="886" spans="2:16" s="5" customFormat="1" x14ac:dyDescent="0.2">
      <c r="B886" s="3"/>
      <c r="C886" s="3"/>
      <c r="D886" s="3"/>
      <c r="E886" s="116"/>
      <c r="F886" s="52"/>
      <c r="G886" s="116"/>
      <c r="H886" s="116"/>
      <c r="I886" s="116"/>
      <c r="J886" s="116"/>
      <c r="K886" s="116"/>
      <c r="L886" s="52"/>
      <c r="M886" s="44"/>
      <c r="N886" s="44"/>
      <c r="O886" s="44"/>
      <c r="P886" s="44"/>
    </row>
    <row r="887" spans="2:16" s="5" customFormat="1" x14ac:dyDescent="0.2">
      <c r="B887" s="3"/>
      <c r="C887" s="3"/>
      <c r="D887" s="3"/>
      <c r="E887" s="116"/>
      <c r="F887" s="52"/>
      <c r="G887" s="116"/>
      <c r="H887" s="116"/>
      <c r="I887" s="116"/>
      <c r="J887" s="116"/>
      <c r="K887" s="116"/>
      <c r="L887" s="52"/>
      <c r="M887" s="44"/>
      <c r="N887" s="44"/>
      <c r="O887" s="44"/>
      <c r="P887" s="44"/>
    </row>
    <row r="888" spans="2:16" s="5" customFormat="1" x14ac:dyDescent="0.2">
      <c r="B888" s="3"/>
      <c r="C888" s="3"/>
      <c r="D888" s="3"/>
      <c r="E888" s="116"/>
      <c r="F888" s="52"/>
      <c r="G888" s="116"/>
      <c r="H888" s="116"/>
      <c r="I888" s="116"/>
      <c r="J888" s="116"/>
      <c r="K888" s="116"/>
      <c r="L888" s="52"/>
      <c r="M888" s="44"/>
      <c r="N888" s="44"/>
      <c r="O888" s="44"/>
      <c r="P888" s="44"/>
    </row>
    <row r="889" spans="2:16" s="5" customFormat="1" x14ac:dyDescent="0.2">
      <c r="B889" s="3"/>
      <c r="C889" s="3"/>
      <c r="D889" s="3"/>
      <c r="E889" s="116"/>
      <c r="F889" s="52"/>
      <c r="G889" s="116"/>
      <c r="H889" s="116"/>
      <c r="I889" s="116"/>
      <c r="J889" s="116"/>
      <c r="K889" s="116"/>
      <c r="L889" s="52"/>
      <c r="M889" s="44"/>
      <c r="N889" s="44"/>
      <c r="O889" s="44"/>
      <c r="P889" s="44"/>
    </row>
    <row r="890" spans="2:16" s="5" customFormat="1" x14ac:dyDescent="0.2">
      <c r="B890" s="3"/>
      <c r="C890" s="3"/>
      <c r="D890" s="3"/>
      <c r="E890" s="116"/>
      <c r="F890" s="52"/>
      <c r="G890" s="116"/>
      <c r="H890" s="116"/>
      <c r="I890" s="116"/>
      <c r="J890" s="116"/>
      <c r="K890" s="116"/>
      <c r="L890" s="52"/>
      <c r="M890" s="44"/>
      <c r="N890" s="44"/>
      <c r="O890" s="44"/>
      <c r="P890" s="44"/>
    </row>
    <row r="891" spans="2:16" s="5" customFormat="1" x14ac:dyDescent="0.2">
      <c r="B891" s="3"/>
      <c r="C891" s="3"/>
      <c r="D891" s="3"/>
      <c r="E891" s="116"/>
      <c r="F891" s="52"/>
      <c r="G891" s="116"/>
      <c r="H891" s="116"/>
      <c r="I891" s="116"/>
      <c r="J891" s="116"/>
      <c r="K891" s="116"/>
      <c r="L891" s="52"/>
      <c r="M891" s="44"/>
      <c r="N891" s="44"/>
      <c r="O891" s="44"/>
      <c r="P891" s="44"/>
    </row>
    <row r="892" spans="2:16" s="5" customFormat="1" x14ac:dyDescent="0.2">
      <c r="B892" s="3"/>
      <c r="C892" s="3"/>
      <c r="D892" s="3"/>
      <c r="E892" s="116"/>
      <c r="F892" s="52"/>
      <c r="G892" s="116"/>
      <c r="H892" s="116"/>
      <c r="I892" s="116"/>
      <c r="J892" s="116"/>
      <c r="K892" s="116"/>
      <c r="L892" s="52"/>
      <c r="M892" s="44"/>
      <c r="N892" s="44"/>
      <c r="O892" s="44"/>
      <c r="P892" s="44"/>
    </row>
    <row r="893" spans="2:16" s="5" customFormat="1" x14ac:dyDescent="0.2">
      <c r="B893" s="3"/>
      <c r="C893" s="3"/>
      <c r="D893" s="3"/>
      <c r="E893" s="116"/>
      <c r="F893" s="52"/>
      <c r="G893" s="116"/>
      <c r="H893" s="116"/>
      <c r="I893" s="116"/>
      <c r="J893" s="116"/>
      <c r="K893" s="116"/>
      <c r="L893" s="52"/>
      <c r="M893" s="44"/>
      <c r="N893" s="44"/>
      <c r="O893" s="44"/>
      <c r="P893" s="44"/>
    </row>
    <row r="894" spans="2:16" s="5" customFormat="1" x14ac:dyDescent="0.2">
      <c r="B894" s="3"/>
      <c r="C894" s="3"/>
      <c r="D894" s="3"/>
      <c r="E894" s="116"/>
      <c r="F894" s="52"/>
      <c r="G894" s="116"/>
      <c r="H894" s="116"/>
      <c r="I894" s="116"/>
      <c r="J894" s="116"/>
      <c r="K894" s="116"/>
      <c r="L894" s="52"/>
      <c r="M894" s="44"/>
      <c r="N894" s="44"/>
      <c r="O894" s="44"/>
      <c r="P894" s="44"/>
    </row>
    <row r="895" spans="2:16" s="5" customFormat="1" x14ac:dyDescent="0.2">
      <c r="B895" s="3"/>
      <c r="C895" s="3"/>
      <c r="D895" s="3"/>
      <c r="E895" s="116"/>
      <c r="F895" s="52"/>
      <c r="G895" s="116"/>
      <c r="H895" s="116"/>
      <c r="I895" s="116"/>
      <c r="J895" s="116"/>
      <c r="K895" s="116"/>
      <c r="L895" s="52"/>
      <c r="M895" s="44"/>
      <c r="N895" s="44"/>
      <c r="O895" s="44"/>
      <c r="P895" s="44"/>
    </row>
    <row r="896" spans="2:16" s="5" customFormat="1" x14ac:dyDescent="0.2">
      <c r="B896" s="3"/>
      <c r="C896" s="3"/>
      <c r="D896" s="3"/>
      <c r="E896" s="116"/>
      <c r="F896" s="52"/>
      <c r="G896" s="116"/>
      <c r="H896" s="116"/>
      <c r="I896" s="116"/>
      <c r="J896" s="116"/>
      <c r="K896" s="116"/>
      <c r="L896" s="52"/>
      <c r="M896" s="44"/>
      <c r="N896" s="44"/>
      <c r="O896" s="44"/>
      <c r="P896" s="44"/>
    </row>
    <row r="897" spans="2:16" s="5" customFormat="1" x14ac:dyDescent="0.2">
      <c r="B897" s="3"/>
      <c r="C897" s="3"/>
      <c r="D897" s="3"/>
      <c r="E897" s="116"/>
      <c r="F897" s="52"/>
      <c r="G897" s="116"/>
      <c r="H897" s="116"/>
      <c r="I897" s="116"/>
      <c r="J897" s="116"/>
      <c r="K897" s="116"/>
      <c r="L897" s="52"/>
      <c r="M897" s="44"/>
      <c r="N897" s="44"/>
      <c r="O897" s="44"/>
      <c r="P897" s="44"/>
    </row>
    <row r="898" spans="2:16" s="5" customFormat="1" x14ac:dyDescent="0.2">
      <c r="B898" s="3"/>
      <c r="C898" s="3"/>
      <c r="D898" s="3"/>
      <c r="E898" s="116"/>
      <c r="F898" s="52"/>
      <c r="G898" s="116"/>
      <c r="H898" s="116"/>
      <c r="I898" s="116"/>
      <c r="J898" s="116"/>
      <c r="K898" s="116"/>
      <c r="L898" s="52"/>
      <c r="M898" s="44"/>
      <c r="N898" s="44"/>
      <c r="O898" s="44"/>
      <c r="P898" s="44"/>
    </row>
    <row r="899" spans="2:16" s="5" customFormat="1" x14ac:dyDescent="0.2">
      <c r="B899" s="3"/>
      <c r="C899" s="3"/>
      <c r="D899" s="3"/>
      <c r="E899" s="116"/>
      <c r="F899" s="52"/>
      <c r="G899" s="116"/>
      <c r="H899" s="116"/>
      <c r="I899" s="116"/>
      <c r="J899" s="116"/>
      <c r="K899" s="116"/>
      <c r="L899" s="52"/>
      <c r="M899" s="44"/>
      <c r="N899" s="44"/>
      <c r="O899" s="44"/>
      <c r="P899" s="44"/>
    </row>
    <row r="900" spans="2:16" s="5" customFormat="1" x14ac:dyDescent="0.2">
      <c r="B900" s="3"/>
      <c r="C900" s="3"/>
      <c r="D900" s="3"/>
      <c r="E900" s="116"/>
      <c r="F900" s="52"/>
      <c r="G900" s="116"/>
      <c r="H900" s="116"/>
      <c r="I900" s="116"/>
      <c r="J900" s="116"/>
      <c r="K900" s="116"/>
      <c r="L900" s="52"/>
      <c r="M900" s="44"/>
      <c r="N900" s="44"/>
      <c r="O900" s="44"/>
      <c r="P900" s="44"/>
    </row>
    <row r="901" spans="2:16" s="5" customFormat="1" x14ac:dyDescent="0.2">
      <c r="B901" s="3"/>
      <c r="C901" s="3"/>
      <c r="D901" s="3"/>
      <c r="E901" s="116"/>
      <c r="F901" s="52"/>
      <c r="G901" s="116"/>
      <c r="H901" s="116"/>
      <c r="I901" s="116"/>
      <c r="J901" s="116"/>
      <c r="K901" s="116"/>
      <c r="L901" s="52"/>
      <c r="M901" s="44"/>
      <c r="N901" s="44"/>
      <c r="O901" s="44"/>
      <c r="P901" s="44"/>
    </row>
    <row r="902" spans="2:16" s="5" customFormat="1" x14ac:dyDescent="0.2">
      <c r="B902" s="3"/>
      <c r="C902" s="3"/>
      <c r="D902" s="3"/>
      <c r="E902" s="116"/>
      <c r="F902" s="52"/>
      <c r="G902" s="116"/>
      <c r="H902" s="116"/>
      <c r="I902" s="116"/>
      <c r="J902" s="116"/>
      <c r="K902" s="116"/>
      <c r="L902" s="52"/>
      <c r="M902" s="44"/>
      <c r="N902" s="44"/>
      <c r="O902" s="44"/>
      <c r="P902" s="44"/>
    </row>
    <row r="903" spans="2:16" s="5" customFormat="1" x14ac:dyDescent="0.2">
      <c r="B903" s="3"/>
      <c r="C903" s="3"/>
      <c r="D903" s="3"/>
      <c r="E903" s="116"/>
      <c r="F903" s="52"/>
      <c r="G903" s="116"/>
      <c r="H903" s="116"/>
      <c r="I903" s="116"/>
      <c r="J903" s="116"/>
      <c r="K903" s="116"/>
      <c r="L903" s="52"/>
      <c r="M903" s="44"/>
      <c r="N903" s="44"/>
      <c r="O903" s="44"/>
      <c r="P903" s="44"/>
    </row>
    <row r="904" spans="2:16" s="5" customFormat="1" x14ac:dyDescent="0.2">
      <c r="B904" s="3"/>
      <c r="C904" s="3"/>
      <c r="D904" s="3"/>
      <c r="E904" s="116"/>
      <c r="F904" s="52"/>
      <c r="G904" s="116"/>
      <c r="H904" s="116"/>
      <c r="I904" s="116"/>
      <c r="J904" s="116"/>
      <c r="K904" s="116"/>
      <c r="L904" s="52"/>
      <c r="M904" s="44"/>
      <c r="N904" s="44"/>
      <c r="O904" s="44"/>
      <c r="P904" s="44"/>
    </row>
    <row r="905" spans="2:16" s="5" customFormat="1" x14ac:dyDescent="0.2">
      <c r="B905" s="3"/>
      <c r="C905" s="3"/>
      <c r="D905" s="3"/>
      <c r="E905" s="116"/>
      <c r="F905" s="52"/>
      <c r="G905" s="116"/>
      <c r="H905" s="116"/>
      <c r="I905" s="116"/>
      <c r="J905" s="116"/>
      <c r="K905" s="116"/>
      <c r="L905" s="52"/>
      <c r="M905" s="44"/>
      <c r="N905" s="44"/>
      <c r="O905" s="44"/>
      <c r="P905" s="44"/>
    </row>
    <row r="906" spans="2:16" s="5" customFormat="1" x14ac:dyDescent="0.2">
      <c r="B906" s="3"/>
      <c r="C906" s="3"/>
      <c r="D906" s="3"/>
      <c r="E906" s="116"/>
      <c r="F906" s="52"/>
      <c r="G906" s="116"/>
      <c r="H906" s="116"/>
      <c r="I906" s="116"/>
      <c r="J906" s="116"/>
      <c r="K906" s="116"/>
      <c r="L906" s="52"/>
      <c r="M906" s="44"/>
      <c r="N906" s="44"/>
      <c r="O906" s="44"/>
      <c r="P906" s="44"/>
    </row>
    <row r="907" spans="2:16" s="5" customFormat="1" x14ac:dyDescent="0.2">
      <c r="B907" s="3"/>
      <c r="C907" s="3"/>
      <c r="D907" s="3"/>
      <c r="E907" s="116"/>
      <c r="F907" s="52"/>
      <c r="G907" s="116"/>
      <c r="H907" s="116"/>
      <c r="I907" s="116"/>
      <c r="J907" s="116"/>
      <c r="K907" s="116"/>
      <c r="L907" s="52"/>
      <c r="M907" s="44"/>
      <c r="N907" s="44"/>
      <c r="O907" s="44"/>
      <c r="P907" s="44"/>
    </row>
    <row r="908" spans="2:16" s="5" customFormat="1" x14ac:dyDescent="0.2">
      <c r="B908" s="3"/>
      <c r="C908" s="3"/>
      <c r="D908" s="3"/>
      <c r="E908" s="116"/>
      <c r="F908" s="52"/>
      <c r="G908" s="116"/>
      <c r="H908" s="116"/>
      <c r="I908" s="116"/>
      <c r="J908" s="116"/>
      <c r="K908" s="116"/>
      <c r="L908" s="52"/>
      <c r="M908" s="44"/>
      <c r="N908" s="44"/>
      <c r="O908" s="44"/>
      <c r="P908" s="44"/>
    </row>
    <row r="909" spans="2:16" s="5" customFormat="1" x14ac:dyDescent="0.2">
      <c r="B909" s="3"/>
      <c r="C909" s="3"/>
      <c r="D909" s="3"/>
      <c r="E909" s="116"/>
      <c r="F909" s="52"/>
      <c r="G909" s="116"/>
      <c r="H909" s="116"/>
      <c r="I909" s="116"/>
      <c r="J909" s="116"/>
      <c r="K909" s="116"/>
      <c r="L909" s="52"/>
      <c r="M909" s="44"/>
      <c r="N909" s="44"/>
      <c r="O909" s="44"/>
      <c r="P909" s="44"/>
    </row>
    <row r="910" spans="2:16" s="5" customFormat="1" x14ac:dyDescent="0.2">
      <c r="B910" s="3"/>
      <c r="C910" s="3"/>
      <c r="D910" s="3"/>
      <c r="E910" s="116"/>
      <c r="F910" s="52"/>
      <c r="G910" s="116"/>
      <c r="H910" s="116"/>
      <c r="I910" s="116"/>
      <c r="J910" s="116"/>
      <c r="K910" s="116"/>
      <c r="L910" s="52"/>
      <c r="M910" s="44"/>
      <c r="N910" s="44"/>
      <c r="O910" s="44"/>
      <c r="P910" s="44"/>
    </row>
    <row r="911" spans="2:16" s="5" customFormat="1" x14ac:dyDescent="0.2">
      <c r="B911" s="3"/>
      <c r="C911" s="3"/>
      <c r="D911" s="3"/>
      <c r="E911" s="116"/>
      <c r="F911" s="52"/>
      <c r="G911" s="116"/>
      <c r="H911" s="116"/>
      <c r="I911" s="116"/>
      <c r="J911" s="116"/>
      <c r="K911" s="116"/>
      <c r="L911" s="52"/>
      <c r="M911" s="44"/>
      <c r="N911" s="44"/>
      <c r="O911" s="44"/>
      <c r="P911" s="44"/>
    </row>
    <row r="912" spans="2:16" s="5" customFormat="1" x14ac:dyDescent="0.2">
      <c r="B912" s="3"/>
      <c r="C912" s="3"/>
      <c r="D912" s="3"/>
      <c r="E912" s="116"/>
      <c r="F912" s="52"/>
      <c r="G912" s="116"/>
      <c r="H912" s="116"/>
      <c r="I912" s="116"/>
      <c r="J912" s="116"/>
      <c r="K912" s="116"/>
      <c r="L912" s="52"/>
      <c r="M912" s="44"/>
      <c r="N912" s="44"/>
      <c r="O912" s="44"/>
      <c r="P912" s="44"/>
    </row>
    <row r="913" spans="2:16" s="5" customFormat="1" x14ac:dyDescent="0.2">
      <c r="B913" s="3"/>
      <c r="C913" s="3"/>
      <c r="D913" s="3"/>
      <c r="E913" s="116"/>
      <c r="F913" s="52"/>
      <c r="G913" s="116"/>
      <c r="H913" s="116"/>
      <c r="I913" s="116"/>
      <c r="J913" s="116"/>
      <c r="K913" s="116"/>
      <c r="L913" s="52"/>
      <c r="M913" s="44"/>
      <c r="N913" s="44"/>
      <c r="O913" s="44"/>
      <c r="P913" s="44"/>
    </row>
    <row r="914" spans="2:16" s="5" customFormat="1" x14ac:dyDescent="0.2">
      <c r="B914" s="3"/>
      <c r="C914" s="3"/>
      <c r="D914" s="3"/>
      <c r="E914" s="116"/>
      <c r="F914" s="52"/>
      <c r="G914" s="116"/>
      <c r="H914" s="116"/>
      <c r="I914" s="116"/>
      <c r="J914" s="116"/>
      <c r="K914" s="116"/>
      <c r="L914" s="52"/>
      <c r="M914" s="44"/>
      <c r="N914" s="44"/>
      <c r="O914" s="44"/>
      <c r="P914" s="44"/>
    </row>
    <row r="915" spans="2:16" s="5" customFormat="1" x14ac:dyDescent="0.2">
      <c r="B915" s="3"/>
      <c r="C915" s="3"/>
      <c r="D915" s="3"/>
      <c r="E915" s="116"/>
      <c r="F915" s="52"/>
      <c r="G915" s="116"/>
      <c r="H915" s="116"/>
      <c r="I915" s="116"/>
      <c r="J915" s="116"/>
      <c r="K915" s="116"/>
      <c r="L915" s="52"/>
      <c r="M915" s="44"/>
      <c r="N915" s="44"/>
      <c r="O915" s="44"/>
      <c r="P915" s="44"/>
    </row>
    <row r="916" spans="2:16" s="5" customFormat="1" x14ac:dyDescent="0.2">
      <c r="B916" s="3"/>
      <c r="C916" s="3"/>
      <c r="D916" s="3"/>
      <c r="E916" s="116"/>
      <c r="F916" s="52"/>
      <c r="G916" s="116"/>
      <c r="H916" s="116"/>
      <c r="I916" s="116"/>
      <c r="J916" s="116"/>
      <c r="K916" s="116"/>
      <c r="L916" s="52"/>
      <c r="M916" s="44"/>
      <c r="N916" s="44"/>
      <c r="O916" s="44"/>
      <c r="P916" s="44"/>
    </row>
    <row r="917" spans="2:16" s="5" customFormat="1" x14ac:dyDescent="0.2">
      <c r="B917" s="3"/>
      <c r="C917" s="3"/>
      <c r="D917" s="3"/>
      <c r="E917" s="116"/>
      <c r="F917" s="52"/>
      <c r="G917" s="116"/>
      <c r="H917" s="116"/>
      <c r="I917" s="116"/>
      <c r="J917" s="116"/>
      <c r="K917" s="116"/>
      <c r="L917" s="52"/>
      <c r="M917" s="44"/>
      <c r="N917" s="44"/>
      <c r="O917" s="44"/>
      <c r="P917" s="44"/>
    </row>
    <row r="918" spans="2:16" s="5" customFormat="1" x14ac:dyDescent="0.2">
      <c r="B918" s="3"/>
      <c r="C918" s="3"/>
      <c r="D918" s="3"/>
      <c r="E918" s="116"/>
      <c r="F918" s="52"/>
      <c r="G918" s="116"/>
      <c r="H918" s="116"/>
      <c r="I918" s="116"/>
      <c r="J918" s="116"/>
      <c r="K918" s="116"/>
      <c r="L918" s="52"/>
      <c r="M918" s="44"/>
      <c r="N918" s="44"/>
      <c r="O918" s="44"/>
      <c r="P918" s="44"/>
    </row>
    <row r="919" spans="2:16" s="5" customFormat="1" x14ac:dyDescent="0.2">
      <c r="B919" s="3"/>
      <c r="C919" s="3"/>
      <c r="D919" s="3"/>
      <c r="E919" s="116"/>
      <c r="F919" s="52"/>
      <c r="G919" s="116"/>
      <c r="H919" s="116"/>
      <c r="I919" s="116"/>
      <c r="J919" s="116"/>
      <c r="K919" s="116"/>
      <c r="L919" s="52"/>
      <c r="M919" s="44"/>
      <c r="N919" s="44"/>
      <c r="O919" s="44"/>
      <c r="P919" s="44"/>
    </row>
    <row r="920" spans="2:16" s="5" customFormat="1" x14ac:dyDescent="0.2">
      <c r="B920" s="3"/>
      <c r="C920" s="3"/>
      <c r="D920" s="3"/>
      <c r="E920" s="116"/>
      <c r="F920" s="52"/>
      <c r="G920" s="116"/>
      <c r="H920" s="116"/>
      <c r="I920" s="116"/>
      <c r="J920" s="116"/>
      <c r="K920" s="116"/>
      <c r="L920" s="52"/>
      <c r="M920" s="44"/>
      <c r="N920" s="44"/>
      <c r="O920" s="44"/>
      <c r="P920" s="44"/>
    </row>
    <row r="921" spans="2:16" s="5" customFormat="1" x14ac:dyDescent="0.2">
      <c r="B921" s="3"/>
      <c r="C921" s="3"/>
      <c r="D921" s="3"/>
      <c r="E921" s="116"/>
      <c r="F921" s="52"/>
      <c r="G921" s="116"/>
      <c r="H921" s="116"/>
      <c r="I921" s="116"/>
      <c r="J921" s="116"/>
      <c r="K921" s="116"/>
      <c r="L921" s="52"/>
      <c r="M921" s="44"/>
      <c r="N921" s="44"/>
      <c r="O921" s="44"/>
      <c r="P921" s="44"/>
    </row>
    <row r="922" spans="2:16" s="5" customFormat="1" x14ac:dyDescent="0.2">
      <c r="B922" s="3"/>
      <c r="C922" s="3"/>
      <c r="D922" s="3"/>
      <c r="E922" s="116"/>
      <c r="F922" s="52"/>
      <c r="G922" s="116"/>
      <c r="H922" s="116"/>
      <c r="I922" s="116"/>
      <c r="J922" s="116"/>
      <c r="K922" s="116"/>
      <c r="L922" s="52"/>
      <c r="M922" s="44"/>
      <c r="N922" s="44"/>
      <c r="O922" s="44"/>
      <c r="P922" s="44"/>
    </row>
    <row r="923" spans="2:16" s="5" customFormat="1" x14ac:dyDescent="0.2">
      <c r="B923" s="3"/>
      <c r="C923" s="3"/>
      <c r="D923" s="3"/>
      <c r="E923" s="116"/>
      <c r="F923" s="52"/>
      <c r="G923" s="116"/>
      <c r="H923" s="116"/>
      <c r="I923" s="116"/>
      <c r="J923" s="116"/>
      <c r="K923" s="116"/>
      <c r="L923" s="52"/>
      <c r="M923" s="44"/>
      <c r="N923" s="44"/>
      <c r="O923" s="44"/>
      <c r="P923" s="44"/>
    </row>
    <row r="924" spans="2:16" s="5" customFormat="1" x14ac:dyDescent="0.2">
      <c r="B924" s="3"/>
      <c r="C924" s="3"/>
      <c r="D924" s="3"/>
      <c r="E924" s="116"/>
      <c r="F924" s="52"/>
      <c r="G924" s="116"/>
      <c r="H924" s="116"/>
      <c r="I924" s="116"/>
      <c r="J924" s="116"/>
      <c r="K924" s="116"/>
      <c r="L924" s="52"/>
      <c r="M924" s="44"/>
      <c r="N924" s="44"/>
      <c r="O924" s="44"/>
      <c r="P924" s="44"/>
    </row>
    <row r="925" spans="2:16" s="5" customFormat="1" x14ac:dyDescent="0.2">
      <c r="B925" s="3"/>
      <c r="C925" s="3"/>
      <c r="D925" s="3"/>
      <c r="E925" s="116"/>
      <c r="F925" s="52"/>
      <c r="G925" s="116"/>
      <c r="H925" s="116"/>
      <c r="I925" s="116"/>
      <c r="J925" s="116"/>
      <c r="K925" s="116"/>
      <c r="L925" s="52"/>
      <c r="M925" s="44"/>
      <c r="N925" s="44"/>
      <c r="O925" s="44"/>
      <c r="P925" s="44"/>
    </row>
    <row r="926" spans="2:16" s="5" customFormat="1" x14ac:dyDescent="0.2">
      <c r="B926" s="3"/>
      <c r="C926" s="3"/>
      <c r="D926" s="3"/>
      <c r="E926" s="116"/>
      <c r="F926" s="52"/>
      <c r="G926" s="116"/>
      <c r="H926" s="116"/>
      <c r="I926" s="116"/>
      <c r="J926" s="116"/>
      <c r="K926" s="116"/>
      <c r="L926" s="52"/>
      <c r="M926" s="44"/>
      <c r="N926" s="44"/>
      <c r="O926" s="44"/>
      <c r="P926" s="44"/>
    </row>
    <row r="927" spans="2:16" s="5" customFormat="1" x14ac:dyDescent="0.2">
      <c r="B927" s="3"/>
      <c r="C927" s="3"/>
      <c r="D927" s="3"/>
      <c r="E927" s="116"/>
      <c r="F927" s="52"/>
      <c r="G927" s="116"/>
      <c r="H927" s="116"/>
      <c r="I927" s="116"/>
      <c r="J927" s="116"/>
      <c r="K927" s="116"/>
      <c r="L927" s="52"/>
      <c r="M927" s="44"/>
      <c r="N927" s="44"/>
      <c r="O927" s="44"/>
      <c r="P927" s="44"/>
    </row>
    <row r="928" spans="2:16" s="5" customFormat="1" x14ac:dyDescent="0.2">
      <c r="B928" s="3"/>
      <c r="C928" s="3"/>
      <c r="D928" s="3"/>
      <c r="E928" s="116"/>
      <c r="F928" s="52"/>
      <c r="G928" s="116"/>
      <c r="H928" s="116"/>
      <c r="I928" s="116"/>
      <c r="J928" s="116"/>
      <c r="K928" s="116"/>
      <c r="L928" s="52"/>
      <c r="M928" s="44"/>
      <c r="N928" s="44"/>
      <c r="O928" s="44"/>
      <c r="P928" s="44"/>
    </row>
    <row r="929" spans="2:16" s="5" customFormat="1" x14ac:dyDescent="0.2">
      <c r="B929" s="3"/>
      <c r="C929" s="3"/>
      <c r="D929" s="3"/>
      <c r="E929" s="116"/>
      <c r="F929" s="52"/>
      <c r="G929" s="116"/>
      <c r="H929" s="116"/>
      <c r="I929" s="116"/>
      <c r="J929" s="116"/>
      <c r="K929" s="116"/>
      <c r="L929" s="52"/>
      <c r="M929" s="44"/>
      <c r="N929" s="44"/>
      <c r="O929" s="44"/>
      <c r="P929" s="44"/>
    </row>
    <row r="930" spans="2:16" s="5" customFormat="1" x14ac:dyDescent="0.2">
      <c r="B930" s="3"/>
      <c r="C930" s="3"/>
      <c r="D930" s="3"/>
      <c r="E930" s="116"/>
      <c r="F930" s="52"/>
      <c r="G930" s="116"/>
      <c r="H930" s="116"/>
      <c r="I930" s="116"/>
      <c r="J930" s="116"/>
      <c r="K930" s="116"/>
      <c r="L930" s="52"/>
      <c r="M930" s="44"/>
      <c r="N930" s="44"/>
      <c r="O930" s="44"/>
      <c r="P930" s="44"/>
    </row>
    <row r="931" spans="2:16" s="5" customFormat="1" x14ac:dyDescent="0.2">
      <c r="B931" s="3"/>
      <c r="C931" s="3"/>
      <c r="D931" s="3"/>
      <c r="E931" s="116"/>
      <c r="F931" s="52"/>
      <c r="G931" s="116"/>
      <c r="H931" s="116"/>
      <c r="I931" s="116"/>
      <c r="J931" s="116"/>
      <c r="K931" s="116"/>
      <c r="L931" s="52"/>
      <c r="M931" s="44"/>
      <c r="N931" s="44"/>
      <c r="O931" s="44"/>
      <c r="P931" s="44"/>
    </row>
    <row r="932" spans="2:16" s="5" customFormat="1" x14ac:dyDescent="0.2">
      <c r="B932" s="3"/>
      <c r="C932" s="3"/>
      <c r="D932" s="3"/>
      <c r="E932" s="116"/>
      <c r="F932" s="52"/>
      <c r="G932" s="116"/>
      <c r="H932" s="116"/>
      <c r="I932" s="116"/>
      <c r="J932" s="116"/>
      <c r="K932" s="116"/>
      <c r="L932" s="52"/>
      <c r="M932" s="44"/>
      <c r="N932" s="44"/>
      <c r="O932" s="44"/>
      <c r="P932" s="44"/>
    </row>
    <row r="933" spans="2:16" s="5" customFormat="1" x14ac:dyDescent="0.2">
      <c r="B933" s="3"/>
      <c r="C933" s="3"/>
      <c r="D933" s="3"/>
      <c r="E933" s="116"/>
      <c r="F933" s="52"/>
      <c r="G933" s="116"/>
      <c r="H933" s="116"/>
      <c r="I933" s="116"/>
      <c r="J933" s="116"/>
      <c r="K933" s="116"/>
      <c r="L933" s="52"/>
      <c r="M933" s="44"/>
      <c r="N933" s="44"/>
      <c r="O933" s="44"/>
      <c r="P933" s="44"/>
    </row>
    <row r="934" spans="2:16" s="5" customFormat="1" x14ac:dyDescent="0.2">
      <c r="B934" s="3"/>
      <c r="C934" s="3"/>
      <c r="D934" s="3"/>
      <c r="E934" s="116"/>
      <c r="F934" s="52"/>
      <c r="G934" s="116"/>
      <c r="H934" s="116"/>
      <c r="I934" s="116"/>
      <c r="J934" s="116"/>
      <c r="K934" s="116"/>
      <c r="L934" s="52"/>
      <c r="M934" s="44"/>
      <c r="N934" s="44"/>
      <c r="O934" s="44"/>
      <c r="P934" s="44"/>
    </row>
    <row r="935" spans="2:16" s="5" customFormat="1" x14ac:dyDescent="0.2">
      <c r="B935" s="3"/>
      <c r="C935" s="3"/>
      <c r="D935" s="3"/>
      <c r="E935" s="116"/>
      <c r="F935" s="52"/>
      <c r="G935" s="116"/>
      <c r="H935" s="116"/>
      <c r="I935" s="116"/>
      <c r="J935" s="116"/>
      <c r="K935" s="116"/>
      <c r="L935" s="52"/>
      <c r="M935" s="44"/>
      <c r="N935" s="44"/>
      <c r="O935" s="44"/>
      <c r="P935" s="44"/>
    </row>
    <row r="936" spans="2:16" s="5" customFormat="1" x14ac:dyDescent="0.2">
      <c r="B936" s="3"/>
      <c r="C936" s="3"/>
      <c r="D936" s="3"/>
      <c r="E936" s="116"/>
      <c r="F936" s="52"/>
      <c r="G936" s="116"/>
      <c r="H936" s="116"/>
      <c r="I936" s="116"/>
      <c r="J936" s="116"/>
      <c r="K936" s="116"/>
      <c r="L936" s="52"/>
      <c r="M936" s="44"/>
      <c r="N936" s="44"/>
      <c r="O936" s="44"/>
      <c r="P936" s="44"/>
    </row>
    <row r="937" spans="2:16" s="5" customFormat="1" x14ac:dyDescent="0.2">
      <c r="B937" s="3"/>
      <c r="C937" s="3"/>
      <c r="D937" s="3"/>
      <c r="E937" s="116"/>
      <c r="F937" s="52"/>
      <c r="G937" s="116"/>
      <c r="H937" s="116"/>
      <c r="I937" s="116"/>
      <c r="J937" s="116"/>
      <c r="K937" s="116"/>
      <c r="L937" s="52"/>
      <c r="M937" s="44"/>
      <c r="N937" s="44"/>
      <c r="O937" s="44"/>
      <c r="P937" s="44"/>
    </row>
    <row r="938" spans="2:16" s="5" customFormat="1" x14ac:dyDescent="0.2">
      <c r="B938" s="3"/>
      <c r="C938" s="3"/>
      <c r="D938" s="3"/>
      <c r="E938" s="116"/>
      <c r="F938" s="52"/>
      <c r="G938" s="116"/>
      <c r="H938" s="116"/>
      <c r="I938" s="116"/>
      <c r="J938" s="116"/>
      <c r="K938" s="116"/>
      <c r="L938" s="52"/>
      <c r="M938" s="44"/>
      <c r="N938" s="44"/>
      <c r="O938" s="44"/>
      <c r="P938" s="44"/>
    </row>
    <row r="939" spans="2:16" s="5" customFormat="1" x14ac:dyDescent="0.2">
      <c r="B939" s="3"/>
      <c r="C939" s="3"/>
      <c r="D939" s="3"/>
      <c r="E939" s="116"/>
      <c r="F939" s="52"/>
      <c r="G939" s="116"/>
      <c r="H939" s="116"/>
      <c r="I939" s="116"/>
      <c r="J939" s="116"/>
      <c r="K939" s="116"/>
      <c r="L939" s="52"/>
      <c r="M939" s="44"/>
      <c r="N939" s="44"/>
      <c r="O939" s="44"/>
      <c r="P939" s="44"/>
    </row>
    <row r="940" spans="2:16" s="5" customFormat="1" x14ac:dyDescent="0.2">
      <c r="B940" s="3"/>
      <c r="C940" s="3"/>
      <c r="D940" s="3"/>
      <c r="E940" s="116"/>
      <c r="F940" s="52"/>
      <c r="G940" s="116"/>
      <c r="H940" s="116"/>
      <c r="I940" s="116"/>
      <c r="J940" s="116"/>
      <c r="K940" s="116"/>
      <c r="L940" s="52"/>
      <c r="M940" s="44"/>
      <c r="N940" s="44"/>
      <c r="O940" s="44"/>
      <c r="P940" s="44"/>
    </row>
    <row r="941" spans="2:16" s="5" customFormat="1" x14ac:dyDescent="0.2">
      <c r="B941" s="3"/>
      <c r="C941" s="3"/>
      <c r="D941" s="3"/>
      <c r="E941" s="116"/>
      <c r="F941" s="52"/>
      <c r="G941" s="116"/>
      <c r="H941" s="116"/>
      <c r="I941" s="116"/>
      <c r="J941" s="116"/>
      <c r="K941" s="116"/>
      <c r="L941" s="52"/>
      <c r="M941" s="44"/>
      <c r="N941" s="44"/>
      <c r="O941" s="44"/>
      <c r="P941" s="44"/>
    </row>
    <row r="942" spans="2:16" s="5" customFormat="1" x14ac:dyDescent="0.2">
      <c r="B942" s="3"/>
      <c r="C942" s="3"/>
      <c r="D942" s="3"/>
      <c r="E942" s="116"/>
      <c r="F942" s="52"/>
      <c r="G942" s="116"/>
      <c r="H942" s="116"/>
      <c r="I942" s="116"/>
      <c r="J942" s="116"/>
      <c r="K942" s="116"/>
      <c r="L942" s="52"/>
      <c r="M942" s="44"/>
      <c r="N942" s="44"/>
      <c r="O942" s="44"/>
      <c r="P942" s="44"/>
    </row>
    <row r="943" spans="2:16" s="5" customFormat="1" x14ac:dyDescent="0.2">
      <c r="B943" s="3"/>
      <c r="C943" s="3"/>
      <c r="D943" s="3"/>
      <c r="E943" s="116"/>
      <c r="F943" s="52"/>
      <c r="G943" s="116"/>
      <c r="H943" s="116"/>
      <c r="I943" s="116"/>
      <c r="J943" s="116"/>
      <c r="K943" s="116"/>
      <c r="L943" s="52"/>
      <c r="M943" s="44"/>
      <c r="N943" s="44"/>
      <c r="O943" s="44"/>
      <c r="P943" s="44"/>
    </row>
    <row r="944" spans="2:16" s="5" customFormat="1" x14ac:dyDescent="0.2">
      <c r="B944" s="3"/>
      <c r="C944" s="3"/>
      <c r="D944" s="3"/>
      <c r="E944" s="116"/>
      <c r="F944" s="52"/>
      <c r="G944" s="116"/>
      <c r="H944" s="116"/>
      <c r="I944" s="116"/>
      <c r="J944" s="116"/>
      <c r="K944" s="116"/>
      <c r="L944" s="52"/>
      <c r="M944" s="44"/>
      <c r="N944" s="44"/>
      <c r="O944" s="44"/>
      <c r="P944" s="44"/>
    </row>
    <row r="945" spans="2:16" s="5" customFormat="1" x14ac:dyDescent="0.2">
      <c r="B945" s="3"/>
      <c r="C945" s="3"/>
      <c r="D945" s="3"/>
      <c r="E945" s="116"/>
      <c r="F945" s="52"/>
      <c r="G945" s="116"/>
      <c r="H945" s="116"/>
      <c r="I945" s="116"/>
      <c r="J945" s="116"/>
      <c r="K945" s="116"/>
      <c r="L945" s="52"/>
      <c r="M945" s="44"/>
      <c r="N945" s="44"/>
      <c r="O945" s="44"/>
      <c r="P945" s="44"/>
    </row>
    <row r="946" spans="2:16" s="5" customFormat="1" x14ac:dyDescent="0.2">
      <c r="B946" s="3"/>
      <c r="C946" s="3"/>
      <c r="D946" s="3"/>
      <c r="E946" s="116"/>
      <c r="F946" s="52"/>
      <c r="G946" s="116"/>
      <c r="H946" s="116"/>
      <c r="I946" s="116"/>
      <c r="J946" s="116"/>
      <c r="K946" s="116"/>
      <c r="L946" s="52"/>
      <c r="M946" s="44"/>
      <c r="N946" s="44"/>
      <c r="O946" s="44"/>
      <c r="P946" s="44"/>
    </row>
    <row r="947" spans="2:16" s="5" customFormat="1" x14ac:dyDescent="0.2">
      <c r="B947" s="3"/>
      <c r="C947" s="3"/>
      <c r="D947" s="3"/>
      <c r="E947" s="116"/>
      <c r="F947" s="52"/>
      <c r="G947" s="116"/>
      <c r="H947" s="116"/>
      <c r="I947" s="116"/>
      <c r="J947" s="116"/>
      <c r="K947" s="116"/>
      <c r="L947" s="52"/>
      <c r="M947" s="44"/>
      <c r="N947" s="44"/>
      <c r="O947" s="44"/>
      <c r="P947" s="44"/>
    </row>
    <row r="948" spans="2:16" s="5" customFormat="1" x14ac:dyDescent="0.2">
      <c r="B948" s="3"/>
      <c r="C948" s="3"/>
      <c r="D948" s="3"/>
      <c r="E948" s="116"/>
      <c r="F948" s="52"/>
      <c r="G948" s="116"/>
      <c r="H948" s="116"/>
      <c r="I948" s="116"/>
      <c r="J948" s="116"/>
      <c r="K948" s="116"/>
      <c r="L948" s="52"/>
      <c r="M948" s="44"/>
      <c r="N948" s="44"/>
      <c r="O948" s="44"/>
      <c r="P948" s="44"/>
    </row>
    <row r="949" spans="2:16" s="5" customFormat="1" x14ac:dyDescent="0.2">
      <c r="B949" s="3"/>
      <c r="C949" s="3"/>
      <c r="D949" s="3"/>
      <c r="E949" s="116"/>
      <c r="F949" s="52"/>
      <c r="G949" s="116"/>
      <c r="H949" s="116"/>
      <c r="I949" s="116"/>
      <c r="J949" s="116"/>
      <c r="K949" s="116"/>
      <c r="L949" s="52"/>
      <c r="M949" s="44"/>
      <c r="N949" s="44"/>
      <c r="O949" s="44"/>
      <c r="P949" s="44"/>
    </row>
    <row r="950" spans="2:16" s="5" customFormat="1" x14ac:dyDescent="0.2">
      <c r="B950" s="3"/>
      <c r="C950" s="3"/>
      <c r="D950" s="3"/>
      <c r="E950" s="116"/>
      <c r="F950" s="52"/>
      <c r="G950" s="116"/>
      <c r="H950" s="116"/>
      <c r="I950" s="116"/>
      <c r="J950" s="116"/>
      <c r="K950" s="116"/>
      <c r="L950" s="52"/>
      <c r="M950" s="44"/>
      <c r="N950" s="44"/>
      <c r="O950" s="44"/>
      <c r="P950" s="44"/>
    </row>
    <row r="951" spans="2:16" s="5" customFormat="1" x14ac:dyDescent="0.2">
      <c r="B951" s="3"/>
      <c r="C951" s="3"/>
      <c r="D951" s="3"/>
      <c r="E951" s="116"/>
      <c r="F951" s="52"/>
      <c r="G951" s="116"/>
      <c r="H951" s="116"/>
      <c r="I951" s="116"/>
      <c r="J951" s="116"/>
      <c r="K951" s="116"/>
      <c r="L951" s="52"/>
      <c r="M951" s="44"/>
      <c r="N951" s="44"/>
      <c r="O951" s="44"/>
      <c r="P951" s="44"/>
    </row>
    <row r="952" spans="2:16" s="5" customFormat="1" x14ac:dyDescent="0.2">
      <c r="B952" s="3"/>
      <c r="C952" s="3"/>
      <c r="D952" s="3"/>
      <c r="E952" s="116"/>
      <c r="F952" s="52"/>
      <c r="G952" s="116"/>
      <c r="H952" s="116"/>
      <c r="I952" s="116"/>
      <c r="J952" s="116"/>
      <c r="K952" s="116"/>
      <c r="L952" s="52"/>
      <c r="M952" s="44"/>
      <c r="N952" s="44"/>
      <c r="O952" s="44"/>
      <c r="P952" s="44"/>
    </row>
    <row r="953" spans="2:16" s="5" customFormat="1" x14ac:dyDescent="0.2">
      <c r="B953" s="3"/>
      <c r="C953" s="3"/>
      <c r="D953" s="3"/>
      <c r="E953" s="116"/>
      <c r="F953" s="52"/>
      <c r="G953" s="116"/>
      <c r="H953" s="116"/>
      <c r="I953" s="116"/>
      <c r="J953" s="116"/>
      <c r="K953" s="116"/>
      <c r="L953" s="52"/>
      <c r="M953" s="44"/>
      <c r="N953" s="44"/>
      <c r="O953" s="44"/>
      <c r="P953" s="44"/>
    </row>
    <row r="954" spans="2:16" s="5" customFormat="1" x14ac:dyDescent="0.2">
      <c r="B954" s="3"/>
      <c r="C954" s="3"/>
      <c r="D954" s="3"/>
      <c r="E954" s="116"/>
      <c r="F954" s="52"/>
      <c r="G954" s="116"/>
      <c r="H954" s="116"/>
      <c r="I954" s="116"/>
      <c r="J954" s="116"/>
      <c r="K954" s="116"/>
      <c r="L954" s="52"/>
      <c r="M954" s="44"/>
      <c r="N954" s="44"/>
      <c r="O954" s="44"/>
      <c r="P954" s="44"/>
    </row>
    <row r="955" spans="2:16" s="5" customFormat="1" x14ac:dyDescent="0.2">
      <c r="B955" s="3"/>
      <c r="C955" s="3"/>
      <c r="D955" s="3"/>
      <c r="E955" s="116"/>
      <c r="F955" s="52"/>
      <c r="G955" s="116"/>
      <c r="H955" s="116"/>
      <c r="I955" s="116"/>
      <c r="J955" s="116"/>
      <c r="K955" s="116"/>
      <c r="L955" s="52"/>
      <c r="M955" s="44"/>
      <c r="N955" s="44"/>
      <c r="O955" s="44"/>
      <c r="P955" s="44"/>
    </row>
    <row r="956" spans="2:16" s="5" customFormat="1" x14ac:dyDescent="0.2">
      <c r="B956" s="3"/>
      <c r="C956" s="3"/>
      <c r="D956" s="3"/>
      <c r="E956" s="116"/>
      <c r="F956" s="52"/>
      <c r="G956" s="116"/>
      <c r="H956" s="116"/>
      <c r="I956" s="116"/>
      <c r="J956" s="116"/>
      <c r="K956" s="116"/>
      <c r="L956" s="52"/>
      <c r="M956" s="44"/>
      <c r="N956" s="44"/>
      <c r="O956" s="44"/>
      <c r="P956" s="44"/>
    </row>
    <row r="957" spans="2:16" s="5" customFormat="1" x14ac:dyDescent="0.2">
      <c r="B957" s="3"/>
      <c r="C957" s="3"/>
      <c r="D957" s="3"/>
      <c r="E957" s="116"/>
      <c r="F957" s="52"/>
      <c r="G957" s="116"/>
      <c r="H957" s="116"/>
      <c r="I957" s="116"/>
      <c r="J957" s="116"/>
      <c r="K957" s="116"/>
      <c r="L957" s="52"/>
      <c r="M957" s="44"/>
      <c r="N957" s="44"/>
      <c r="O957" s="44"/>
      <c r="P957" s="44"/>
    </row>
    <row r="958" spans="2:16" s="5" customFormat="1" x14ac:dyDescent="0.2">
      <c r="B958" s="3"/>
      <c r="C958" s="3"/>
      <c r="D958" s="3"/>
      <c r="E958" s="116"/>
      <c r="F958" s="52"/>
      <c r="G958" s="116"/>
      <c r="H958" s="116"/>
      <c r="I958" s="116"/>
      <c r="J958" s="116"/>
      <c r="K958" s="116"/>
      <c r="L958" s="52"/>
      <c r="M958" s="44"/>
      <c r="N958" s="44"/>
      <c r="O958" s="44"/>
      <c r="P958" s="44"/>
    </row>
    <row r="959" spans="2:16" s="5" customFormat="1" x14ac:dyDescent="0.2">
      <c r="B959" s="3"/>
      <c r="C959" s="3"/>
      <c r="D959" s="3"/>
      <c r="E959" s="116"/>
      <c r="F959" s="52"/>
      <c r="G959" s="116"/>
      <c r="H959" s="116"/>
      <c r="I959" s="116"/>
      <c r="J959" s="116"/>
      <c r="K959" s="116"/>
      <c r="L959" s="52"/>
      <c r="M959" s="44"/>
      <c r="N959" s="44"/>
      <c r="O959" s="44"/>
      <c r="P959" s="44"/>
    </row>
    <row r="960" spans="2:16" s="5" customFormat="1" x14ac:dyDescent="0.2">
      <c r="B960" s="3"/>
      <c r="C960" s="3"/>
      <c r="D960" s="3"/>
      <c r="E960" s="116"/>
      <c r="F960" s="52"/>
      <c r="G960" s="116"/>
      <c r="H960" s="116"/>
      <c r="I960" s="116"/>
      <c r="J960" s="116"/>
      <c r="K960" s="116"/>
      <c r="L960" s="52"/>
      <c r="M960" s="44"/>
      <c r="N960" s="44"/>
      <c r="O960" s="44"/>
      <c r="P960" s="44"/>
    </row>
    <row r="961" spans="2:16" s="5" customFormat="1" x14ac:dyDescent="0.2">
      <c r="B961" s="3"/>
      <c r="C961" s="3"/>
      <c r="D961" s="3"/>
      <c r="E961" s="116"/>
      <c r="F961" s="52"/>
      <c r="G961" s="116"/>
      <c r="H961" s="116"/>
      <c r="I961" s="116"/>
      <c r="J961" s="116"/>
      <c r="K961" s="116"/>
      <c r="L961" s="52"/>
      <c r="M961" s="44"/>
      <c r="N961" s="44"/>
      <c r="O961" s="44"/>
      <c r="P961" s="44"/>
    </row>
    <row r="962" spans="2:16" s="5" customFormat="1" x14ac:dyDescent="0.2">
      <c r="B962" s="3"/>
      <c r="C962" s="3"/>
      <c r="D962" s="3"/>
      <c r="E962" s="116"/>
      <c r="F962" s="52"/>
      <c r="G962" s="116"/>
      <c r="H962" s="116"/>
      <c r="I962" s="116"/>
      <c r="J962" s="116"/>
      <c r="K962" s="116"/>
      <c r="L962" s="52"/>
      <c r="M962" s="44"/>
      <c r="N962" s="44"/>
      <c r="O962" s="44"/>
      <c r="P962" s="44"/>
    </row>
    <row r="963" spans="2:16" s="5" customFormat="1" x14ac:dyDescent="0.2">
      <c r="B963" s="3"/>
      <c r="C963" s="3"/>
      <c r="D963" s="3"/>
      <c r="E963" s="116"/>
      <c r="F963" s="52"/>
      <c r="G963" s="116"/>
      <c r="H963" s="116"/>
      <c r="I963" s="116"/>
      <c r="J963" s="116"/>
      <c r="K963" s="116"/>
      <c r="L963" s="52"/>
      <c r="M963" s="44"/>
      <c r="N963" s="44"/>
      <c r="O963" s="44"/>
      <c r="P963" s="44"/>
    </row>
    <row r="964" spans="2:16" s="5" customFormat="1" x14ac:dyDescent="0.2">
      <c r="B964" s="3"/>
      <c r="C964" s="3"/>
      <c r="D964" s="3"/>
      <c r="E964" s="116"/>
      <c r="F964" s="52"/>
      <c r="G964" s="116"/>
      <c r="H964" s="116"/>
      <c r="I964" s="116"/>
      <c r="J964" s="116"/>
      <c r="K964" s="116"/>
      <c r="L964" s="52"/>
      <c r="M964" s="44"/>
      <c r="N964" s="44"/>
      <c r="O964" s="44"/>
      <c r="P964" s="44"/>
    </row>
    <row r="965" spans="2:16" s="5" customFormat="1" x14ac:dyDescent="0.2">
      <c r="B965" s="3"/>
      <c r="C965" s="3"/>
      <c r="D965" s="3"/>
      <c r="E965" s="116"/>
      <c r="F965" s="52"/>
      <c r="G965" s="116"/>
      <c r="H965" s="116"/>
      <c r="I965" s="116"/>
      <c r="J965" s="116"/>
      <c r="K965" s="116"/>
      <c r="L965" s="52"/>
      <c r="M965" s="44"/>
      <c r="N965" s="44"/>
      <c r="O965" s="44"/>
      <c r="P965" s="44"/>
    </row>
    <row r="966" spans="2:16" s="5" customFormat="1" x14ac:dyDescent="0.2">
      <c r="B966" s="3"/>
      <c r="C966" s="3"/>
      <c r="D966" s="3"/>
      <c r="E966" s="116"/>
      <c r="F966" s="52"/>
      <c r="G966" s="116"/>
      <c r="H966" s="116"/>
      <c r="I966" s="116"/>
      <c r="J966" s="116"/>
      <c r="K966" s="116"/>
      <c r="L966" s="52"/>
      <c r="M966" s="44"/>
      <c r="N966" s="44"/>
      <c r="O966" s="44"/>
      <c r="P966" s="44"/>
    </row>
    <row r="967" spans="2:16" s="5" customFormat="1" x14ac:dyDescent="0.2">
      <c r="B967" s="3"/>
      <c r="C967" s="3"/>
      <c r="D967" s="3"/>
      <c r="E967" s="116"/>
      <c r="F967" s="52"/>
      <c r="G967" s="116"/>
      <c r="H967" s="116"/>
      <c r="I967" s="116"/>
      <c r="J967" s="116"/>
      <c r="K967" s="116"/>
      <c r="L967" s="52"/>
      <c r="M967" s="44"/>
      <c r="N967" s="44"/>
      <c r="O967" s="44"/>
      <c r="P967" s="44"/>
    </row>
    <row r="968" spans="2:16" s="5" customFormat="1" x14ac:dyDescent="0.2">
      <c r="B968" s="3"/>
      <c r="C968" s="3"/>
      <c r="D968" s="3"/>
      <c r="E968" s="116"/>
      <c r="F968" s="52"/>
      <c r="G968" s="116"/>
      <c r="H968" s="116"/>
      <c r="I968" s="116"/>
      <c r="J968" s="116"/>
      <c r="K968" s="116"/>
      <c r="L968" s="52"/>
      <c r="M968" s="44"/>
      <c r="N968" s="44"/>
      <c r="O968" s="44"/>
      <c r="P968" s="44"/>
    </row>
    <row r="969" spans="2:16" s="5" customFormat="1" x14ac:dyDescent="0.2">
      <c r="B969" s="3"/>
      <c r="C969" s="3"/>
      <c r="D969" s="3"/>
      <c r="E969" s="116"/>
      <c r="F969" s="52"/>
      <c r="G969" s="116"/>
      <c r="H969" s="116"/>
      <c r="I969" s="116"/>
      <c r="J969" s="116"/>
      <c r="K969" s="116"/>
      <c r="L969" s="52"/>
      <c r="M969" s="44"/>
      <c r="N969" s="44"/>
      <c r="O969" s="44"/>
      <c r="P969" s="44"/>
    </row>
    <row r="970" spans="2:16" s="5" customFormat="1" x14ac:dyDescent="0.2">
      <c r="B970" s="3"/>
      <c r="C970" s="3"/>
      <c r="D970" s="3"/>
      <c r="E970" s="116"/>
      <c r="F970" s="52"/>
      <c r="G970" s="116"/>
      <c r="H970" s="116"/>
      <c r="I970" s="116"/>
      <c r="J970" s="116"/>
      <c r="K970" s="116"/>
      <c r="L970" s="52"/>
      <c r="M970" s="44"/>
      <c r="N970" s="44"/>
      <c r="O970" s="44"/>
      <c r="P970" s="44"/>
    </row>
    <row r="971" spans="2:16" s="5" customFormat="1" x14ac:dyDescent="0.2">
      <c r="B971" s="3"/>
      <c r="C971" s="3"/>
      <c r="D971" s="3"/>
      <c r="E971" s="116"/>
      <c r="F971" s="52"/>
      <c r="G971" s="116"/>
      <c r="H971" s="116"/>
      <c r="I971" s="116"/>
      <c r="J971" s="116"/>
      <c r="K971" s="116"/>
      <c r="L971" s="52"/>
      <c r="M971" s="44"/>
      <c r="N971" s="44"/>
      <c r="O971" s="44"/>
      <c r="P971" s="44"/>
    </row>
    <row r="972" spans="2:16" s="5" customFormat="1" x14ac:dyDescent="0.2">
      <c r="B972" s="3"/>
      <c r="C972" s="3"/>
      <c r="D972" s="3"/>
      <c r="E972" s="116"/>
      <c r="F972" s="52"/>
      <c r="G972" s="116"/>
      <c r="H972" s="116"/>
      <c r="I972" s="116"/>
      <c r="J972" s="116"/>
      <c r="K972" s="116"/>
      <c r="L972" s="52"/>
      <c r="M972" s="44"/>
      <c r="N972" s="44"/>
      <c r="O972" s="44"/>
      <c r="P972" s="44"/>
    </row>
    <row r="973" spans="2:16" s="5" customFormat="1" x14ac:dyDescent="0.2">
      <c r="B973" s="3"/>
      <c r="C973" s="3"/>
      <c r="D973" s="3"/>
      <c r="E973" s="116"/>
      <c r="F973" s="52"/>
      <c r="G973" s="116"/>
      <c r="H973" s="116"/>
      <c r="I973" s="116"/>
      <c r="J973" s="116"/>
      <c r="K973" s="116"/>
      <c r="L973" s="52"/>
      <c r="M973" s="44"/>
      <c r="N973" s="44"/>
      <c r="O973" s="44"/>
      <c r="P973" s="44"/>
    </row>
    <row r="974" spans="2:16" s="5" customFormat="1" x14ac:dyDescent="0.2">
      <c r="B974" s="3"/>
      <c r="C974" s="3"/>
      <c r="D974" s="3"/>
      <c r="E974" s="116"/>
      <c r="F974" s="52"/>
      <c r="G974" s="116"/>
      <c r="H974" s="116"/>
      <c r="I974" s="116"/>
      <c r="J974" s="116"/>
      <c r="K974" s="116"/>
      <c r="L974" s="52"/>
      <c r="M974" s="44"/>
      <c r="N974" s="44"/>
      <c r="O974" s="44"/>
      <c r="P974" s="44"/>
    </row>
    <row r="975" spans="2:16" s="5" customFormat="1" x14ac:dyDescent="0.2">
      <c r="B975" s="3"/>
      <c r="C975" s="3"/>
      <c r="D975" s="3"/>
      <c r="E975" s="116"/>
      <c r="F975" s="52"/>
      <c r="G975" s="116"/>
      <c r="H975" s="116"/>
      <c r="I975" s="116"/>
      <c r="J975" s="116"/>
      <c r="K975" s="116"/>
      <c r="L975" s="52"/>
      <c r="M975" s="44"/>
      <c r="N975" s="44"/>
      <c r="O975" s="44"/>
      <c r="P975" s="44"/>
    </row>
    <row r="976" spans="2:16" s="5" customFormat="1" x14ac:dyDescent="0.2">
      <c r="B976" s="3"/>
      <c r="C976" s="3"/>
      <c r="D976" s="3"/>
      <c r="E976" s="116"/>
      <c r="F976" s="52"/>
      <c r="G976" s="116"/>
      <c r="H976" s="116"/>
      <c r="I976" s="116"/>
      <c r="J976" s="116"/>
      <c r="K976" s="116"/>
      <c r="L976" s="52"/>
      <c r="M976" s="44"/>
      <c r="N976" s="44"/>
      <c r="O976" s="44"/>
      <c r="P976" s="44"/>
    </row>
    <row r="977" spans="2:16" s="5" customFormat="1" x14ac:dyDescent="0.2">
      <c r="B977" s="3"/>
      <c r="C977" s="3"/>
      <c r="D977" s="3"/>
      <c r="E977" s="116"/>
      <c r="F977" s="52"/>
      <c r="G977" s="116"/>
      <c r="H977" s="116"/>
      <c r="I977" s="116"/>
      <c r="J977" s="116"/>
      <c r="K977" s="116"/>
      <c r="L977" s="52"/>
      <c r="M977" s="44"/>
      <c r="N977" s="44"/>
      <c r="O977" s="44"/>
      <c r="P977" s="44"/>
    </row>
    <row r="978" spans="2:16" s="5" customFormat="1" x14ac:dyDescent="0.2">
      <c r="B978" s="3"/>
      <c r="C978" s="3"/>
      <c r="D978" s="3"/>
      <c r="E978" s="116"/>
      <c r="F978" s="52"/>
      <c r="G978" s="116"/>
      <c r="H978" s="116"/>
      <c r="I978" s="116"/>
      <c r="J978" s="116"/>
      <c r="K978" s="116"/>
      <c r="L978" s="52"/>
      <c r="M978" s="44"/>
      <c r="N978" s="44"/>
      <c r="O978" s="44"/>
      <c r="P978" s="44"/>
    </row>
    <row r="979" spans="2:16" s="5" customFormat="1" x14ac:dyDescent="0.2">
      <c r="B979" s="3"/>
      <c r="C979" s="3"/>
      <c r="D979" s="3"/>
      <c r="E979" s="116"/>
      <c r="F979" s="52"/>
      <c r="G979" s="116"/>
      <c r="H979" s="116"/>
      <c r="I979" s="116"/>
      <c r="J979" s="116"/>
      <c r="K979" s="116"/>
      <c r="L979" s="52"/>
      <c r="M979" s="44"/>
      <c r="N979" s="44"/>
      <c r="O979" s="44"/>
      <c r="P979" s="44"/>
    </row>
    <row r="980" spans="2:16" s="5" customFormat="1" x14ac:dyDescent="0.2">
      <c r="B980" s="3"/>
      <c r="C980" s="3"/>
      <c r="D980" s="3"/>
      <c r="E980" s="116"/>
      <c r="F980" s="52"/>
      <c r="G980" s="116"/>
      <c r="H980" s="116"/>
      <c r="I980" s="116"/>
      <c r="J980" s="116"/>
      <c r="K980" s="116"/>
      <c r="L980" s="52"/>
      <c r="M980" s="44"/>
      <c r="N980" s="44"/>
      <c r="O980" s="44"/>
      <c r="P980" s="44"/>
    </row>
    <row r="981" spans="2:16" s="5" customFormat="1" x14ac:dyDescent="0.2">
      <c r="B981" s="3"/>
      <c r="C981" s="3"/>
      <c r="D981" s="3"/>
      <c r="E981" s="116"/>
      <c r="F981" s="52"/>
      <c r="G981" s="116"/>
      <c r="H981" s="116"/>
      <c r="I981" s="116"/>
      <c r="J981" s="116"/>
      <c r="K981" s="116"/>
      <c r="L981" s="52"/>
      <c r="M981" s="44"/>
      <c r="N981" s="44"/>
      <c r="O981" s="44"/>
      <c r="P981" s="44"/>
    </row>
    <row r="982" spans="2:16" s="5" customFormat="1" x14ac:dyDescent="0.2">
      <c r="B982" s="3"/>
      <c r="C982" s="3"/>
      <c r="D982" s="3"/>
      <c r="E982" s="116"/>
      <c r="F982" s="52"/>
      <c r="G982" s="116"/>
      <c r="H982" s="116"/>
      <c r="I982" s="116"/>
      <c r="J982" s="116"/>
      <c r="K982" s="116"/>
      <c r="L982" s="52"/>
      <c r="M982" s="44"/>
      <c r="N982" s="44"/>
      <c r="O982" s="44"/>
      <c r="P982" s="44"/>
    </row>
    <row r="983" spans="2:16" s="5" customFormat="1" x14ac:dyDescent="0.2">
      <c r="B983" s="3"/>
      <c r="C983" s="3"/>
      <c r="D983" s="3"/>
      <c r="E983" s="116"/>
      <c r="F983" s="52"/>
      <c r="G983" s="116"/>
      <c r="H983" s="116"/>
      <c r="I983" s="116"/>
      <c r="J983" s="116"/>
      <c r="K983" s="116"/>
      <c r="L983" s="52"/>
      <c r="M983" s="44"/>
      <c r="N983" s="44"/>
      <c r="O983" s="44"/>
      <c r="P983" s="44"/>
    </row>
    <row r="984" spans="2:16" s="5" customFormat="1" x14ac:dyDescent="0.2">
      <c r="B984" s="3"/>
      <c r="C984" s="3"/>
      <c r="D984" s="3"/>
      <c r="E984" s="116"/>
      <c r="F984" s="52"/>
      <c r="G984" s="116"/>
      <c r="H984" s="116"/>
      <c r="I984" s="116"/>
      <c r="J984" s="116"/>
      <c r="K984" s="116"/>
      <c r="L984" s="52"/>
      <c r="M984" s="44"/>
      <c r="N984" s="44"/>
      <c r="O984" s="44"/>
      <c r="P984" s="44"/>
    </row>
    <row r="985" spans="2:16" s="5" customFormat="1" x14ac:dyDescent="0.2">
      <c r="B985" s="3"/>
      <c r="C985" s="3"/>
      <c r="D985" s="3"/>
      <c r="E985" s="116"/>
      <c r="F985" s="52"/>
      <c r="G985" s="116"/>
      <c r="H985" s="116"/>
      <c r="I985" s="116"/>
      <c r="J985" s="116"/>
      <c r="K985" s="116"/>
      <c r="L985" s="52"/>
      <c r="M985" s="44"/>
      <c r="N985" s="44"/>
      <c r="O985" s="44"/>
      <c r="P985" s="44"/>
    </row>
    <row r="986" spans="2:16" s="5" customFormat="1" x14ac:dyDescent="0.2">
      <c r="B986" s="3"/>
      <c r="C986" s="3"/>
      <c r="D986" s="3"/>
      <c r="E986" s="116"/>
      <c r="F986" s="52"/>
      <c r="G986" s="116"/>
      <c r="H986" s="116"/>
      <c r="I986" s="116"/>
      <c r="J986" s="116"/>
      <c r="K986" s="116"/>
      <c r="L986" s="52"/>
      <c r="M986" s="44"/>
      <c r="N986" s="44"/>
      <c r="O986" s="44"/>
      <c r="P986" s="44"/>
    </row>
    <row r="987" spans="2:16" s="5" customFormat="1" x14ac:dyDescent="0.2">
      <c r="B987" s="3"/>
      <c r="C987" s="3"/>
      <c r="D987" s="3"/>
      <c r="E987" s="116"/>
      <c r="F987" s="52"/>
      <c r="G987" s="116"/>
      <c r="H987" s="116"/>
      <c r="I987" s="116"/>
      <c r="J987" s="116"/>
      <c r="K987" s="116"/>
      <c r="L987" s="52"/>
      <c r="M987" s="44"/>
      <c r="N987" s="44"/>
      <c r="O987" s="44"/>
      <c r="P987" s="44"/>
    </row>
    <row r="988" spans="2:16" s="5" customFormat="1" x14ac:dyDescent="0.2">
      <c r="B988" s="3"/>
      <c r="C988" s="3"/>
      <c r="D988" s="3"/>
      <c r="E988" s="116"/>
      <c r="F988" s="52"/>
      <c r="G988" s="116"/>
      <c r="H988" s="116"/>
      <c r="I988" s="116"/>
      <c r="J988" s="116"/>
      <c r="K988" s="116"/>
      <c r="L988" s="52"/>
      <c r="M988" s="44"/>
      <c r="N988" s="44"/>
      <c r="O988" s="44"/>
      <c r="P988" s="44"/>
    </row>
    <row r="989" spans="2:16" s="5" customFormat="1" x14ac:dyDescent="0.2">
      <c r="B989" s="3"/>
      <c r="C989" s="3"/>
      <c r="D989" s="3"/>
      <c r="E989" s="116"/>
      <c r="F989" s="52"/>
      <c r="G989" s="116"/>
      <c r="H989" s="116"/>
      <c r="I989" s="116"/>
      <c r="J989" s="116"/>
      <c r="K989" s="116"/>
      <c r="L989" s="52"/>
      <c r="M989" s="44"/>
      <c r="N989" s="44"/>
      <c r="O989" s="44"/>
      <c r="P989" s="44"/>
    </row>
    <row r="990" spans="2:16" s="5" customFormat="1" x14ac:dyDescent="0.2">
      <c r="B990" s="3"/>
      <c r="C990" s="3"/>
      <c r="D990" s="3"/>
      <c r="E990" s="116"/>
      <c r="F990" s="52"/>
      <c r="G990" s="116"/>
      <c r="H990" s="116"/>
      <c r="I990" s="116"/>
      <c r="J990" s="116"/>
      <c r="K990" s="116"/>
      <c r="L990" s="52"/>
      <c r="M990" s="44"/>
      <c r="N990" s="44"/>
      <c r="O990" s="44"/>
      <c r="P990" s="44"/>
    </row>
    <row r="991" spans="2:16" s="5" customFormat="1" x14ac:dyDescent="0.2">
      <c r="B991" s="3"/>
      <c r="C991" s="3"/>
      <c r="D991" s="3"/>
      <c r="E991" s="116"/>
      <c r="F991" s="52"/>
      <c r="G991" s="116"/>
      <c r="H991" s="116"/>
      <c r="I991" s="116"/>
      <c r="J991" s="116"/>
      <c r="K991" s="116"/>
      <c r="L991" s="52"/>
      <c r="M991" s="44"/>
      <c r="N991" s="44"/>
      <c r="O991" s="44"/>
      <c r="P991" s="44"/>
    </row>
    <row r="992" spans="2:16" s="5" customFormat="1" x14ac:dyDescent="0.2">
      <c r="B992" s="3"/>
      <c r="C992" s="3"/>
      <c r="D992" s="3"/>
      <c r="E992" s="116"/>
      <c r="F992" s="52"/>
      <c r="G992" s="116"/>
      <c r="H992" s="116"/>
      <c r="I992" s="116"/>
      <c r="J992" s="116"/>
      <c r="K992" s="116"/>
      <c r="L992" s="52"/>
      <c r="M992" s="44"/>
      <c r="N992" s="44"/>
      <c r="O992" s="44"/>
      <c r="P992" s="44"/>
    </row>
    <row r="993" spans="2:16" s="5" customFormat="1" x14ac:dyDescent="0.2">
      <c r="B993" s="3"/>
      <c r="C993" s="3"/>
      <c r="D993" s="3"/>
      <c r="E993" s="116"/>
      <c r="F993" s="52"/>
      <c r="G993" s="116"/>
      <c r="H993" s="116"/>
      <c r="I993" s="116"/>
      <c r="J993" s="116"/>
      <c r="K993" s="116"/>
      <c r="L993" s="52"/>
      <c r="M993" s="44"/>
      <c r="N993" s="44"/>
      <c r="O993" s="44"/>
      <c r="P993" s="44"/>
    </row>
    <row r="994" spans="2:16" s="5" customFormat="1" x14ac:dyDescent="0.2">
      <c r="B994" s="3"/>
      <c r="C994" s="3"/>
      <c r="D994" s="3"/>
      <c r="E994" s="116"/>
      <c r="F994" s="52"/>
      <c r="G994" s="116"/>
      <c r="H994" s="116"/>
      <c r="I994" s="116"/>
      <c r="J994" s="116"/>
      <c r="K994" s="116"/>
      <c r="L994" s="52"/>
      <c r="M994" s="44"/>
      <c r="N994" s="44"/>
      <c r="O994" s="44"/>
      <c r="P994" s="44"/>
    </row>
    <row r="995" spans="2:16" s="5" customFormat="1" x14ac:dyDescent="0.2">
      <c r="B995" s="3"/>
      <c r="C995" s="3"/>
      <c r="D995" s="3"/>
      <c r="E995" s="116"/>
      <c r="F995" s="52"/>
      <c r="G995" s="116"/>
      <c r="H995" s="116"/>
      <c r="I995" s="116"/>
      <c r="J995" s="116"/>
      <c r="K995" s="116"/>
      <c r="L995" s="52"/>
      <c r="M995" s="44"/>
      <c r="N995" s="44"/>
      <c r="O995" s="44"/>
      <c r="P995" s="44"/>
    </row>
    <row r="996" spans="2:16" s="5" customFormat="1" x14ac:dyDescent="0.2">
      <c r="B996" s="3"/>
      <c r="C996" s="3"/>
      <c r="D996" s="3"/>
      <c r="E996" s="116"/>
      <c r="F996" s="52"/>
      <c r="G996" s="116"/>
      <c r="H996" s="116"/>
      <c r="I996" s="116"/>
      <c r="J996" s="116"/>
      <c r="K996" s="116"/>
      <c r="L996" s="52"/>
      <c r="M996" s="44"/>
      <c r="N996" s="44"/>
      <c r="O996" s="44"/>
      <c r="P996" s="44"/>
    </row>
    <row r="997" spans="2:16" s="5" customFormat="1" x14ac:dyDescent="0.2">
      <c r="B997" s="3"/>
      <c r="C997" s="3"/>
      <c r="D997" s="3"/>
      <c r="E997" s="116"/>
      <c r="F997" s="52"/>
      <c r="G997" s="116"/>
      <c r="H997" s="116"/>
      <c r="I997" s="116"/>
      <c r="J997" s="116"/>
      <c r="K997" s="116"/>
      <c r="L997" s="52"/>
      <c r="M997" s="44"/>
      <c r="N997" s="44"/>
      <c r="O997" s="44"/>
      <c r="P997" s="44"/>
    </row>
    <row r="998" spans="2:16" s="5" customFormat="1" x14ac:dyDescent="0.2">
      <c r="B998" s="3"/>
      <c r="C998" s="3"/>
      <c r="D998" s="3"/>
      <c r="E998" s="116"/>
      <c r="F998" s="52"/>
      <c r="G998" s="116"/>
      <c r="H998" s="116"/>
      <c r="I998" s="116"/>
      <c r="J998" s="116"/>
      <c r="K998" s="116"/>
      <c r="L998" s="52"/>
      <c r="M998" s="44"/>
      <c r="N998" s="44"/>
      <c r="O998" s="44"/>
      <c r="P998" s="44"/>
    </row>
    <row r="999" spans="2:16" s="5" customFormat="1" x14ac:dyDescent="0.2">
      <c r="B999" s="3"/>
      <c r="C999" s="3"/>
      <c r="D999" s="3"/>
      <c r="E999" s="116"/>
      <c r="F999" s="52"/>
      <c r="G999" s="116"/>
      <c r="H999" s="116"/>
      <c r="I999" s="116"/>
      <c r="J999" s="116"/>
      <c r="K999" s="116"/>
      <c r="L999" s="52"/>
      <c r="M999" s="44"/>
      <c r="N999" s="44"/>
      <c r="O999" s="44"/>
      <c r="P999" s="44"/>
    </row>
    <row r="1000" spans="2:16" s="5" customFormat="1" x14ac:dyDescent="0.2">
      <c r="B1000" s="3"/>
      <c r="C1000" s="3"/>
      <c r="D1000" s="3"/>
      <c r="E1000" s="116"/>
      <c r="F1000" s="52"/>
      <c r="G1000" s="116"/>
      <c r="H1000" s="116"/>
      <c r="I1000" s="116"/>
      <c r="J1000" s="116"/>
      <c r="K1000" s="116"/>
      <c r="L1000" s="52"/>
      <c r="M1000" s="44"/>
      <c r="N1000" s="44"/>
      <c r="O1000" s="44"/>
      <c r="P1000" s="44"/>
    </row>
    <row r="1001" spans="2:16" s="5" customFormat="1" x14ac:dyDescent="0.2">
      <c r="B1001" s="3"/>
      <c r="C1001" s="3"/>
      <c r="D1001" s="3"/>
      <c r="E1001" s="116"/>
      <c r="F1001" s="52"/>
      <c r="G1001" s="116"/>
      <c r="H1001" s="116"/>
      <c r="I1001" s="116"/>
      <c r="J1001" s="116"/>
      <c r="K1001" s="116"/>
      <c r="L1001" s="52"/>
      <c r="M1001" s="44"/>
      <c r="N1001" s="44"/>
      <c r="O1001" s="44"/>
      <c r="P1001" s="44"/>
    </row>
    <row r="1002" spans="2:16" s="5" customFormat="1" x14ac:dyDescent="0.2">
      <c r="B1002" s="3"/>
      <c r="C1002" s="3"/>
      <c r="D1002" s="3"/>
      <c r="E1002" s="116"/>
      <c r="F1002" s="52"/>
      <c r="G1002" s="116"/>
      <c r="H1002" s="116"/>
      <c r="I1002" s="116"/>
      <c r="J1002" s="116"/>
      <c r="K1002" s="116"/>
      <c r="L1002" s="52"/>
      <c r="M1002" s="44"/>
      <c r="N1002" s="44"/>
      <c r="O1002" s="44"/>
      <c r="P1002" s="44"/>
    </row>
    <row r="1003" spans="2:16" s="5" customFormat="1" x14ac:dyDescent="0.2">
      <c r="B1003" s="3"/>
      <c r="C1003" s="3"/>
      <c r="D1003" s="3"/>
      <c r="E1003" s="116"/>
      <c r="F1003" s="52"/>
      <c r="G1003" s="116"/>
      <c r="H1003" s="116"/>
      <c r="I1003" s="116"/>
      <c r="J1003" s="116"/>
      <c r="K1003" s="116"/>
      <c r="L1003" s="52"/>
      <c r="M1003" s="44"/>
      <c r="N1003" s="44"/>
      <c r="O1003" s="44"/>
      <c r="P1003" s="44"/>
    </row>
    <row r="1004" spans="2:16" s="5" customFormat="1" x14ac:dyDescent="0.2">
      <c r="B1004" s="3"/>
      <c r="C1004" s="3"/>
      <c r="D1004" s="3"/>
      <c r="E1004" s="116"/>
      <c r="F1004" s="52"/>
      <c r="G1004" s="116"/>
      <c r="H1004" s="116"/>
      <c r="I1004" s="116"/>
      <c r="J1004" s="116"/>
      <c r="K1004" s="116"/>
      <c r="L1004" s="52"/>
      <c r="M1004" s="44"/>
      <c r="N1004" s="44"/>
      <c r="O1004" s="44"/>
      <c r="P1004" s="44"/>
    </row>
    <row r="1005" spans="2:16" s="5" customFormat="1" x14ac:dyDescent="0.2">
      <c r="B1005" s="3"/>
      <c r="C1005" s="3"/>
      <c r="D1005" s="3"/>
      <c r="E1005" s="116"/>
      <c r="F1005" s="52"/>
      <c r="G1005" s="116"/>
      <c r="H1005" s="116"/>
      <c r="I1005" s="116"/>
      <c r="J1005" s="116"/>
      <c r="K1005" s="116"/>
      <c r="L1005" s="52"/>
      <c r="M1005" s="44"/>
      <c r="N1005" s="44"/>
      <c r="O1005" s="44"/>
      <c r="P1005" s="44"/>
    </row>
    <row r="1006" spans="2:16" s="5" customFormat="1" x14ac:dyDescent="0.2">
      <c r="B1006" s="3"/>
      <c r="C1006" s="3"/>
      <c r="D1006" s="3"/>
      <c r="E1006" s="116"/>
      <c r="F1006" s="52"/>
      <c r="G1006" s="116"/>
      <c r="H1006" s="116"/>
      <c r="I1006" s="116"/>
      <c r="J1006" s="116"/>
      <c r="K1006" s="116"/>
      <c r="L1006" s="52"/>
      <c r="M1006" s="44"/>
      <c r="N1006" s="44"/>
      <c r="O1006" s="44"/>
      <c r="P1006" s="44"/>
    </row>
    <row r="1007" spans="2:16" s="5" customFormat="1" x14ac:dyDescent="0.2">
      <c r="B1007" s="3"/>
      <c r="C1007" s="3"/>
      <c r="D1007" s="3"/>
      <c r="E1007" s="116"/>
      <c r="F1007" s="52"/>
      <c r="G1007" s="116"/>
      <c r="H1007" s="116"/>
      <c r="I1007" s="116"/>
      <c r="J1007" s="116"/>
      <c r="K1007" s="116"/>
      <c r="L1007" s="52"/>
      <c r="M1007" s="44"/>
      <c r="N1007" s="44"/>
      <c r="O1007" s="44"/>
      <c r="P1007" s="44"/>
    </row>
    <row r="1008" spans="2:16" s="5" customFormat="1" x14ac:dyDescent="0.2">
      <c r="B1008" s="3"/>
      <c r="C1008" s="3"/>
      <c r="D1008" s="3"/>
      <c r="E1008" s="116"/>
      <c r="F1008" s="52"/>
      <c r="G1008" s="116"/>
      <c r="H1008" s="116"/>
      <c r="I1008" s="116"/>
      <c r="J1008" s="116"/>
      <c r="K1008" s="116"/>
      <c r="L1008" s="52"/>
      <c r="M1008" s="44"/>
      <c r="N1008" s="44"/>
      <c r="O1008" s="44"/>
      <c r="P1008" s="44"/>
    </row>
    <row r="1009" spans="2:16" s="5" customFormat="1" x14ac:dyDescent="0.2">
      <c r="B1009" s="3"/>
      <c r="C1009" s="3"/>
      <c r="D1009" s="3"/>
      <c r="E1009" s="116"/>
      <c r="F1009" s="52"/>
      <c r="G1009" s="116"/>
      <c r="H1009" s="116"/>
      <c r="I1009" s="116"/>
      <c r="J1009" s="116"/>
      <c r="K1009" s="116"/>
      <c r="L1009" s="52"/>
      <c r="M1009" s="44"/>
      <c r="N1009" s="44"/>
      <c r="O1009" s="44"/>
      <c r="P1009" s="44"/>
    </row>
    <row r="1010" spans="2:16" s="5" customFormat="1" x14ac:dyDescent="0.2">
      <c r="B1010" s="3"/>
      <c r="C1010" s="3"/>
      <c r="D1010" s="3"/>
      <c r="E1010" s="116"/>
      <c r="F1010" s="52"/>
      <c r="G1010" s="116"/>
      <c r="H1010" s="116"/>
      <c r="I1010" s="116"/>
      <c r="J1010" s="116"/>
      <c r="K1010" s="116"/>
      <c r="L1010" s="52"/>
      <c r="M1010" s="44"/>
      <c r="N1010" s="44"/>
      <c r="O1010" s="44"/>
      <c r="P1010" s="44"/>
    </row>
    <row r="1011" spans="2:16" s="5" customFormat="1" x14ac:dyDescent="0.2">
      <c r="B1011" s="3"/>
      <c r="C1011" s="3"/>
      <c r="D1011" s="3"/>
      <c r="E1011" s="116"/>
      <c r="F1011" s="52"/>
      <c r="G1011" s="116"/>
      <c r="H1011" s="116"/>
      <c r="I1011" s="116"/>
      <c r="J1011" s="116"/>
      <c r="K1011" s="116"/>
      <c r="L1011" s="52"/>
      <c r="M1011" s="44"/>
      <c r="N1011" s="44"/>
      <c r="O1011" s="44"/>
      <c r="P1011" s="44"/>
    </row>
    <row r="1012" spans="2:16" s="5" customFormat="1" x14ac:dyDescent="0.2">
      <c r="B1012" s="3"/>
      <c r="C1012" s="3"/>
      <c r="D1012" s="3"/>
      <c r="E1012" s="116"/>
      <c r="F1012" s="52"/>
      <c r="G1012" s="116"/>
      <c r="H1012" s="116"/>
      <c r="I1012" s="116"/>
      <c r="J1012" s="116"/>
      <c r="K1012" s="116"/>
      <c r="L1012" s="52"/>
      <c r="M1012" s="44"/>
      <c r="N1012" s="44"/>
      <c r="O1012" s="44"/>
      <c r="P1012" s="44"/>
    </row>
    <row r="1013" spans="2:16" s="5" customFormat="1" x14ac:dyDescent="0.2">
      <c r="B1013" s="3"/>
      <c r="C1013" s="3"/>
      <c r="D1013" s="3"/>
      <c r="E1013" s="116"/>
      <c r="F1013" s="52"/>
      <c r="G1013" s="116"/>
      <c r="H1013" s="116"/>
      <c r="I1013" s="116"/>
      <c r="J1013" s="116"/>
      <c r="K1013" s="116"/>
      <c r="L1013" s="52"/>
      <c r="M1013" s="44"/>
      <c r="N1013" s="44"/>
      <c r="O1013" s="44"/>
      <c r="P1013" s="44"/>
    </row>
    <row r="1014" spans="2:16" s="5" customFormat="1" x14ac:dyDescent="0.2">
      <c r="B1014" s="3"/>
      <c r="C1014" s="3"/>
      <c r="D1014" s="3"/>
      <c r="E1014" s="116"/>
      <c r="F1014" s="52"/>
      <c r="G1014" s="116"/>
      <c r="H1014" s="116"/>
      <c r="I1014" s="116"/>
      <c r="J1014" s="116"/>
      <c r="K1014" s="116"/>
      <c r="L1014" s="52"/>
      <c r="M1014" s="44"/>
      <c r="N1014" s="44"/>
      <c r="O1014" s="44"/>
      <c r="P1014" s="44"/>
    </row>
    <row r="1015" spans="2:16" s="5" customFormat="1" x14ac:dyDescent="0.2">
      <c r="B1015" s="3"/>
      <c r="C1015" s="3"/>
      <c r="D1015" s="3"/>
      <c r="E1015" s="116"/>
      <c r="F1015" s="52"/>
      <c r="G1015" s="116"/>
      <c r="H1015" s="116"/>
      <c r="I1015" s="116"/>
      <c r="J1015" s="116"/>
      <c r="K1015" s="116"/>
      <c r="L1015" s="52"/>
      <c r="M1015" s="44"/>
      <c r="N1015" s="44"/>
      <c r="O1015" s="44"/>
      <c r="P1015" s="44"/>
    </row>
    <row r="1016" spans="2:16" s="5" customFormat="1" x14ac:dyDescent="0.2">
      <c r="B1016" s="3"/>
      <c r="C1016" s="3"/>
      <c r="D1016" s="3"/>
      <c r="E1016" s="116"/>
      <c r="F1016" s="52"/>
      <c r="G1016" s="116"/>
      <c r="H1016" s="116"/>
      <c r="I1016" s="116"/>
      <c r="J1016" s="116"/>
      <c r="K1016" s="116"/>
      <c r="L1016" s="52"/>
      <c r="M1016" s="44"/>
      <c r="N1016" s="44"/>
      <c r="O1016" s="44"/>
      <c r="P1016" s="44"/>
    </row>
    <row r="1017" spans="2:16" s="5" customFormat="1" x14ac:dyDescent="0.2">
      <c r="B1017" s="3"/>
      <c r="C1017" s="3"/>
      <c r="D1017" s="3"/>
      <c r="E1017" s="116"/>
      <c r="F1017" s="52"/>
      <c r="G1017" s="116"/>
      <c r="H1017" s="116"/>
      <c r="I1017" s="116"/>
      <c r="J1017" s="116"/>
      <c r="K1017" s="116"/>
      <c r="L1017" s="52"/>
      <c r="M1017" s="44"/>
      <c r="N1017" s="44"/>
      <c r="O1017" s="44"/>
      <c r="P1017" s="44"/>
    </row>
    <row r="1018" spans="2:16" s="5" customFormat="1" x14ac:dyDescent="0.2">
      <c r="B1018" s="3"/>
      <c r="C1018" s="3"/>
      <c r="D1018" s="3"/>
      <c r="E1018" s="116"/>
      <c r="F1018" s="52"/>
      <c r="G1018" s="116"/>
      <c r="H1018" s="116"/>
      <c r="I1018" s="116"/>
      <c r="J1018" s="116"/>
      <c r="K1018" s="116"/>
      <c r="L1018" s="52"/>
      <c r="M1018" s="44"/>
      <c r="N1018" s="44"/>
      <c r="O1018" s="44"/>
      <c r="P1018" s="44"/>
    </row>
    <row r="1019" spans="2:16" s="5" customFormat="1" x14ac:dyDescent="0.2">
      <c r="B1019" s="3"/>
      <c r="C1019" s="3"/>
      <c r="D1019" s="3"/>
      <c r="E1019" s="116"/>
      <c r="F1019" s="52"/>
      <c r="G1019" s="116"/>
      <c r="H1019" s="116"/>
      <c r="I1019" s="116"/>
      <c r="J1019" s="116"/>
      <c r="K1019" s="116"/>
      <c r="L1019" s="52"/>
      <c r="M1019" s="44"/>
      <c r="N1019" s="44"/>
      <c r="O1019" s="44"/>
      <c r="P1019" s="44"/>
    </row>
    <row r="1020" spans="2:16" s="5" customFormat="1" x14ac:dyDescent="0.2">
      <c r="B1020" s="3"/>
      <c r="C1020" s="3"/>
      <c r="D1020" s="3"/>
      <c r="E1020" s="116"/>
      <c r="F1020" s="52"/>
      <c r="G1020" s="116"/>
      <c r="H1020" s="116"/>
      <c r="I1020" s="116"/>
      <c r="J1020" s="116"/>
      <c r="K1020" s="116"/>
      <c r="L1020" s="52"/>
      <c r="M1020" s="44"/>
      <c r="N1020" s="44"/>
      <c r="O1020" s="44"/>
      <c r="P1020" s="44"/>
    </row>
    <row r="1021" spans="2:16" s="5" customFormat="1" x14ac:dyDescent="0.2">
      <c r="B1021" s="3"/>
      <c r="C1021" s="3"/>
      <c r="D1021" s="3"/>
      <c r="E1021" s="116"/>
      <c r="F1021" s="52"/>
      <c r="G1021" s="116"/>
      <c r="H1021" s="116"/>
      <c r="I1021" s="116"/>
      <c r="J1021" s="116"/>
      <c r="K1021" s="116"/>
      <c r="L1021" s="52"/>
      <c r="M1021" s="44"/>
      <c r="N1021" s="44"/>
      <c r="O1021" s="44"/>
      <c r="P1021" s="44"/>
    </row>
    <row r="1022" spans="2:16" s="5" customFormat="1" x14ac:dyDescent="0.2">
      <c r="B1022" s="3"/>
      <c r="C1022" s="3"/>
      <c r="D1022" s="3"/>
      <c r="E1022" s="116"/>
      <c r="F1022" s="52"/>
      <c r="G1022" s="116"/>
      <c r="H1022" s="116"/>
      <c r="I1022" s="116"/>
      <c r="J1022" s="116"/>
      <c r="K1022" s="116"/>
      <c r="L1022" s="52"/>
      <c r="M1022" s="44"/>
      <c r="N1022" s="44"/>
      <c r="O1022" s="44"/>
      <c r="P1022" s="44"/>
    </row>
    <row r="1023" spans="2:16" s="5" customFormat="1" x14ac:dyDescent="0.2">
      <c r="B1023" s="3"/>
      <c r="C1023" s="3"/>
      <c r="D1023" s="3"/>
      <c r="E1023" s="116"/>
      <c r="F1023" s="52"/>
      <c r="G1023" s="116"/>
      <c r="H1023" s="116"/>
      <c r="I1023" s="116"/>
      <c r="J1023" s="116"/>
      <c r="K1023" s="116"/>
      <c r="L1023" s="52"/>
      <c r="M1023" s="44"/>
      <c r="N1023" s="44"/>
      <c r="O1023" s="44"/>
      <c r="P1023" s="44"/>
    </row>
    <row r="1024" spans="2:16" s="5" customFormat="1" x14ac:dyDescent="0.2">
      <c r="B1024" s="3"/>
      <c r="C1024" s="3"/>
      <c r="D1024" s="3"/>
      <c r="E1024" s="116"/>
      <c r="F1024" s="52"/>
      <c r="G1024" s="116"/>
      <c r="H1024" s="116"/>
      <c r="I1024" s="116"/>
      <c r="J1024" s="116"/>
      <c r="K1024" s="116"/>
      <c r="L1024" s="52"/>
      <c r="M1024" s="44"/>
      <c r="N1024" s="44"/>
      <c r="O1024" s="44"/>
      <c r="P1024" s="44"/>
    </row>
    <row r="1025" spans="2:16" s="5" customFormat="1" x14ac:dyDescent="0.2">
      <c r="B1025" s="3"/>
      <c r="C1025" s="3"/>
      <c r="D1025" s="3"/>
      <c r="E1025" s="116"/>
      <c r="F1025" s="52"/>
      <c r="G1025" s="116"/>
      <c r="H1025" s="116"/>
      <c r="I1025" s="116"/>
      <c r="J1025" s="116"/>
      <c r="K1025" s="116"/>
      <c r="L1025" s="52"/>
      <c r="M1025" s="44"/>
      <c r="N1025" s="44"/>
      <c r="O1025" s="44"/>
      <c r="P1025" s="44"/>
    </row>
    <row r="1026" spans="2:16" s="5" customFormat="1" x14ac:dyDescent="0.2">
      <c r="B1026" s="3"/>
      <c r="C1026" s="3"/>
      <c r="D1026" s="3"/>
      <c r="E1026" s="116"/>
      <c r="F1026" s="52"/>
      <c r="G1026" s="116"/>
      <c r="H1026" s="116"/>
      <c r="I1026" s="116"/>
      <c r="J1026" s="116"/>
      <c r="K1026" s="116"/>
      <c r="L1026" s="52"/>
      <c r="M1026" s="44"/>
      <c r="N1026" s="44"/>
      <c r="O1026" s="44"/>
      <c r="P1026" s="44"/>
    </row>
    <row r="1027" spans="2:16" s="5" customFormat="1" x14ac:dyDescent="0.2">
      <c r="B1027" s="3"/>
      <c r="C1027" s="3"/>
      <c r="D1027" s="3"/>
      <c r="E1027" s="116"/>
      <c r="F1027" s="52"/>
      <c r="G1027" s="116"/>
      <c r="H1027" s="116"/>
      <c r="I1027" s="116"/>
      <c r="J1027" s="116"/>
      <c r="K1027" s="116"/>
      <c r="L1027" s="52"/>
      <c r="M1027" s="44"/>
      <c r="N1027" s="44"/>
      <c r="O1027" s="44"/>
      <c r="P1027" s="44"/>
    </row>
    <row r="1028" spans="2:16" s="5" customFormat="1" x14ac:dyDescent="0.2">
      <c r="B1028" s="3"/>
      <c r="C1028" s="3"/>
      <c r="D1028" s="3"/>
      <c r="E1028" s="116"/>
      <c r="F1028" s="52"/>
      <c r="G1028" s="116"/>
      <c r="H1028" s="116"/>
      <c r="I1028" s="116"/>
      <c r="J1028" s="116"/>
      <c r="K1028" s="116"/>
      <c r="L1028" s="52"/>
      <c r="M1028" s="44"/>
      <c r="N1028" s="44"/>
      <c r="O1028" s="44"/>
      <c r="P1028" s="44"/>
    </row>
    <row r="1029" spans="2:16" s="5" customFormat="1" x14ac:dyDescent="0.2">
      <c r="B1029" s="3"/>
      <c r="C1029" s="3"/>
      <c r="D1029" s="3"/>
      <c r="E1029" s="116"/>
      <c r="F1029" s="52"/>
      <c r="G1029" s="116"/>
      <c r="H1029" s="116"/>
      <c r="I1029" s="116"/>
      <c r="J1029" s="116"/>
      <c r="K1029" s="116"/>
      <c r="L1029" s="52"/>
      <c r="M1029" s="44"/>
      <c r="N1029" s="44"/>
      <c r="O1029" s="44"/>
      <c r="P1029" s="44"/>
    </row>
    <row r="1030" spans="2:16" s="5" customFormat="1" x14ac:dyDescent="0.2">
      <c r="B1030" s="3"/>
      <c r="C1030" s="3"/>
      <c r="D1030" s="3"/>
      <c r="E1030" s="116"/>
      <c r="F1030" s="52"/>
      <c r="G1030" s="116"/>
      <c r="H1030" s="116"/>
      <c r="I1030" s="116"/>
      <c r="J1030" s="116"/>
      <c r="K1030" s="116"/>
      <c r="L1030" s="52"/>
      <c r="M1030" s="44"/>
      <c r="N1030" s="44"/>
      <c r="O1030" s="44"/>
      <c r="P1030" s="44"/>
    </row>
    <row r="1031" spans="2:16" s="5" customFormat="1" x14ac:dyDescent="0.2">
      <c r="B1031" s="3"/>
      <c r="C1031" s="3"/>
      <c r="D1031" s="3"/>
      <c r="E1031" s="116"/>
      <c r="F1031" s="52"/>
      <c r="G1031" s="116"/>
      <c r="H1031" s="116"/>
      <c r="I1031" s="116"/>
      <c r="J1031" s="116"/>
      <c r="K1031" s="116"/>
      <c r="L1031" s="52"/>
      <c r="M1031" s="44"/>
      <c r="N1031" s="44"/>
      <c r="O1031" s="44"/>
      <c r="P1031" s="44"/>
    </row>
    <row r="1032" spans="2:16" s="5" customFormat="1" x14ac:dyDescent="0.2">
      <c r="B1032" s="3"/>
      <c r="C1032" s="3"/>
      <c r="D1032" s="3"/>
      <c r="E1032" s="116"/>
      <c r="F1032" s="52"/>
      <c r="G1032" s="116"/>
      <c r="H1032" s="116"/>
      <c r="I1032" s="116"/>
      <c r="J1032" s="116"/>
      <c r="K1032" s="116"/>
      <c r="L1032" s="52"/>
      <c r="M1032" s="44"/>
      <c r="N1032" s="44"/>
      <c r="O1032" s="44"/>
      <c r="P1032" s="44"/>
    </row>
    <row r="1033" spans="2:16" s="5" customFormat="1" x14ac:dyDescent="0.2">
      <c r="B1033" s="3"/>
      <c r="C1033" s="3"/>
      <c r="D1033" s="3"/>
      <c r="E1033" s="116"/>
      <c r="F1033" s="52"/>
      <c r="G1033" s="116"/>
      <c r="H1033" s="116"/>
      <c r="I1033" s="116"/>
      <c r="J1033" s="116"/>
      <c r="K1033" s="116"/>
      <c r="L1033" s="52"/>
      <c r="M1033" s="44"/>
      <c r="N1033" s="44"/>
      <c r="O1033" s="44"/>
      <c r="P1033" s="44"/>
    </row>
    <row r="1034" spans="2:16" s="5" customFormat="1" x14ac:dyDescent="0.2">
      <c r="B1034" s="3"/>
      <c r="C1034" s="3"/>
      <c r="D1034" s="3"/>
      <c r="E1034" s="116"/>
      <c r="F1034" s="52"/>
      <c r="G1034" s="116"/>
      <c r="H1034" s="116"/>
      <c r="I1034" s="116"/>
      <c r="J1034" s="116"/>
      <c r="K1034" s="116"/>
      <c r="L1034" s="52"/>
      <c r="M1034" s="44"/>
      <c r="N1034" s="44"/>
      <c r="O1034" s="44"/>
      <c r="P1034" s="44"/>
    </row>
    <row r="1035" spans="2:16" s="5" customFormat="1" x14ac:dyDescent="0.2">
      <c r="B1035" s="3"/>
      <c r="C1035" s="3"/>
      <c r="D1035" s="3"/>
      <c r="E1035" s="116"/>
      <c r="F1035" s="52"/>
      <c r="G1035" s="116"/>
      <c r="H1035" s="116"/>
      <c r="I1035" s="116"/>
      <c r="J1035" s="116"/>
      <c r="K1035" s="116"/>
      <c r="L1035" s="52"/>
      <c r="M1035" s="44"/>
      <c r="N1035" s="44"/>
      <c r="O1035" s="44"/>
      <c r="P1035" s="44"/>
    </row>
    <row r="1036" spans="2:16" s="5" customFormat="1" x14ac:dyDescent="0.2">
      <c r="B1036" s="3"/>
      <c r="C1036" s="3"/>
      <c r="D1036" s="3"/>
      <c r="E1036" s="116"/>
      <c r="F1036" s="52"/>
      <c r="G1036" s="116"/>
      <c r="H1036" s="116"/>
      <c r="I1036" s="116"/>
      <c r="J1036" s="116"/>
      <c r="K1036" s="116"/>
      <c r="L1036" s="52"/>
      <c r="M1036" s="44"/>
      <c r="N1036" s="44"/>
      <c r="O1036" s="44"/>
      <c r="P1036" s="44"/>
    </row>
    <row r="1037" spans="2:16" s="5" customFormat="1" x14ac:dyDescent="0.2">
      <c r="B1037" s="3"/>
      <c r="C1037" s="3"/>
      <c r="D1037" s="3"/>
      <c r="E1037" s="116"/>
      <c r="F1037" s="52"/>
      <c r="G1037" s="116"/>
      <c r="H1037" s="116"/>
      <c r="I1037" s="116"/>
      <c r="J1037" s="116"/>
      <c r="K1037" s="116"/>
      <c r="L1037" s="52"/>
      <c r="M1037" s="44"/>
      <c r="N1037" s="44"/>
      <c r="O1037" s="44"/>
      <c r="P1037" s="44"/>
    </row>
    <row r="1038" spans="2:16" s="5" customFormat="1" x14ac:dyDescent="0.2">
      <c r="B1038" s="3"/>
      <c r="C1038" s="3"/>
      <c r="D1038" s="3"/>
      <c r="E1038" s="116"/>
      <c r="F1038" s="52"/>
      <c r="G1038" s="116"/>
      <c r="H1038" s="116"/>
      <c r="I1038" s="116"/>
      <c r="J1038" s="116"/>
      <c r="K1038" s="116"/>
      <c r="L1038" s="52"/>
      <c r="M1038" s="44"/>
      <c r="N1038" s="44"/>
      <c r="O1038" s="44"/>
      <c r="P1038" s="44"/>
    </row>
    <row r="1039" spans="2:16" s="5" customFormat="1" x14ac:dyDescent="0.2">
      <c r="B1039" s="3"/>
      <c r="C1039" s="3"/>
      <c r="D1039" s="3"/>
      <c r="E1039" s="116"/>
      <c r="F1039" s="52"/>
      <c r="G1039" s="116"/>
      <c r="H1039" s="116"/>
      <c r="I1039" s="116"/>
      <c r="J1039" s="116"/>
      <c r="K1039" s="116"/>
      <c r="L1039" s="52"/>
      <c r="M1039" s="44"/>
      <c r="N1039" s="44"/>
      <c r="O1039" s="44"/>
      <c r="P1039" s="44"/>
    </row>
    <row r="1040" spans="2:16" s="5" customFormat="1" x14ac:dyDescent="0.2">
      <c r="B1040" s="3"/>
      <c r="C1040" s="3"/>
      <c r="D1040" s="3"/>
      <c r="E1040" s="116"/>
      <c r="F1040" s="52"/>
      <c r="G1040" s="116"/>
      <c r="H1040" s="116"/>
      <c r="I1040" s="116"/>
      <c r="J1040" s="116"/>
      <c r="K1040" s="116"/>
      <c r="L1040" s="52"/>
      <c r="M1040" s="44"/>
      <c r="N1040" s="44"/>
      <c r="O1040" s="44"/>
      <c r="P1040" s="44"/>
    </row>
    <row r="1041" spans="2:16" s="5" customFormat="1" x14ac:dyDescent="0.2">
      <c r="B1041" s="3"/>
      <c r="C1041" s="3"/>
      <c r="D1041" s="3"/>
      <c r="E1041" s="116"/>
      <c r="F1041" s="52"/>
      <c r="G1041" s="116"/>
      <c r="H1041" s="116"/>
      <c r="I1041" s="116"/>
      <c r="J1041" s="116"/>
      <c r="K1041" s="116"/>
      <c r="L1041" s="52"/>
      <c r="M1041" s="44"/>
      <c r="N1041" s="44"/>
      <c r="O1041" s="44"/>
      <c r="P1041" s="44"/>
    </row>
    <row r="1042" spans="2:16" s="5" customFormat="1" x14ac:dyDescent="0.2">
      <c r="B1042" s="3"/>
      <c r="C1042" s="3"/>
      <c r="D1042" s="3"/>
      <c r="E1042" s="116"/>
      <c r="F1042" s="52"/>
      <c r="G1042" s="116"/>
      <c r="H1042" s="116"/>
      <c r="I1042" s="116"/>
      <c r="J1042" s="116"/>
      <c r="K1042" s="116"/>
      <c r="L1042" s="52"/>
      <c r="M1042" s="44"/>
      <c r="N1042" s="44"/>
      <c r="O1042" s="44"/>
      <c r="P1042" s="44"/>
    </row>
    <row r="1043" spans="2:16" s="5" customFormat="1" x14ac:dyDescent="0.2">
      <c r="B1043" s="3"/>
      <c r="C1043" s="3"/>
      <c r="D1043" s="3"/>
      <c r="E1043" s="116"/>
      <c r="F1043" s="52"/>
      <c r="G1043" s="116"/>
      <c r="H1043" s="116"/>
      <c r="I1043" s="116"/>
      <c r="J1043" s="116"/>
      <c r="K1043" s="116"/>
      <c r="L1043" s="52"/>
      <c r="M1043" s="44"/>
      <c r="N1043" s="44"/>
      <c r="O1043" s="44"/>
      <c r="P1043" s="44"/>
    </row>
    <row r="1044" spans="2:16" s="5" customFormat="1" x14ac:dyDescent="0.2">
      <c r="B1044" s="3"/>
      <c r="C1044" s="3"/>
      <c r="D1044" s="3"/>
      <c r="E1044" s="116"/>
      <c r="F1044" s="52"/>
      <c r="G1044" s="116"/>
      <c r="H1044" s="116"/>
      <c r="I1044" s="116"/>
      <c r="J1044" s="116"/>
      <c r="K1044" s="116"/>
      <c r="L1044" s="52"/>
      <c r="M1044" s="44"/>
      <c r="N1044" s="44"/>
      <c r="O1044" s="44"/>
      <c r="P1044" s="44"/>
    </row>
    <row r="1045" spans="2:16" s="5" customFormat="1" x14ac:dyDescent="0.2">
      <c r="B1045" s="3"/>
      <c r="C1045" s="3"/>
      <c r="D1045" s="3"/>
      <c r="E1045" s="116"/>
      <c r="F1045" s="52"/>
      <c r="G1045" s="116"/>
      <c r="H1045" s="116"/>
      <c r="I1045" s="116"/>
      <c r="J1045" s="116"/>
      <c r="K1045" s="116"/>
      <c r="L1045" s="52"/>
      <c r="M1045" s="44"/>
      <c r="N1045" s="44"/>
      <c r="O1045" s="44"/>
      <c r="P1045" s="44"/>
    </row>
    <row r="1046" spans="2:16" s="5" customFormat="1" x14ac:dyDescent="0.2">
      <c r="B1046" s="3"/>
      <c r="C1046" s="3"/>
      <c r="D1046" s="3"/>
      <c r="E1046" s="116"/>
      <c r="F1046" s="52"/>
      <c r="G1046" s="116"/>
      <c r="H1046" s="116"/>
      <c r="I1046" s="116"/>
      <c r="J1046" s="116"/>
      <c r="K1046" s="116"/>
      <c r="L1046" s="52"/>
      <c r="M1046" s="44"/>
      <c r="N1046" s="44"/>
      <c r="O1046" s="44"/>
      <c r="P1046" s="44"/>
    </row>
    <row r="1047" spans="2:16" s="5" customFormat="1" x14ac:dyDescent="0.2">
      <c r="B1047" s="3"/>
      <c r="C1047" s="3"/>
      <c r="D1047" s="3"/>
      <c r="E1047" s="116"/>
      <c r="F1047" s="52"/>
      <c r="G1047" s="116"/>
      <c r="H1047" s="116"/>
      <c r="I1047" s="116"/>
      <c r="J1047" s="116"/>
      <c r="K1047" s="116"/>
      <c r="L1047" s="52"/>
      <c r="M1047" s="44"/>
      <c r="N1047" s="44"/>
      <c r="O1047" s="44"/>
      <c r="P1047" s="44"/>
    </row>
    <row r="1048" spans="2:16" s="5" customFormat="1" x14ac:dyDescent="0.2">
      <c r="B1048" s="3"/>
      <c r="C1048" s="3"/>
      <c r="D1048" s="3"/>
      <c r="E1048" s="116"/>
      <c r="F1048" s="52"/>
      <c r="G1048" s="116"/>
      <c r="H1048" s="116"/>
      <c r="I1048" s="116"/>
      <c r="J1048" s="116"/>
      <c r="K1048" s="116"/>
      <c r="L1048" s="52"/>
      <c r="M1048" s="44"/>
      <c r="N1048" s="44"/>
      <c r="O1048" s="44"/>
      <c r="P1048" s="44"/>
    </row>
    <row r="1049" spans="2:16" s="5" customFormat="1" x14ac:dyDescent="0.2">
      <c r="B1049" s="3"/>
      <c r="C1049" s="3"/>
      <c r="D1049" s="3"/>
      <c r="E1049" s="116"/>
      <c r="F1049" s="52"/>
      <c r="G1049" s="116"/>
      <c r="H1049" s="116"/>
      <c r="I1049" s="116"/>
      <c r="J1049" s="116"/>
      <c r="K1049" s="116"/>
      <c r="L1049" s="52"/>
      <c r="M1049" s="44"/>
      <c r="N1049" s="44"/>
      <c r="O1049" s="44"/>
      <c r="P1049" s="44"/>
    </row>
    <row r="1050" spans="2:16" s="5" customFormat="1" x14ac:dyDescent="0.2">
      <c r="B1050" s="3"/>
      <c r="C1050" s="3"/>
      <c r="D1050" s="3"/>
      <c r="E1050" s="116"/>
      <c r="F1050" s="52"/>
      <c r="G1050" s="116"/>
      <c r="H1050" s="116"/>
      <c r="I1050" s="116"/>
      <c r="J1050" s="116"/>
      <c r="K1050" s="116"/>
      <c r="L1050" s="52"/>
      <c r="M1050" s="44"/>
      <c r="N1050" s="44"/>
      <c r="O1050" s="44"/>
      <c r="P1050" s="44"/>
    </row>
    <row r="1051" spans="2:16" s="5" customFormat="1" x14ac:dyDescent="0.2">
      <c r="B1051" s="3"/>
      <c r="C1051" s="3"/>
      <c r="D1051" s="3"/>
      <c r="E1051" s="116"/>
      <c r="F1051" s="52"/>
      <c r="G1051" s="116"/>
      <c r="H1051" s="116"/>
      <c r="I1051" s="116"/>
      <c r="J1051" s="116"/>
      <c r="K1051" s="116"/>
      <c r="L1051" s="52"/>
      <c r="M1051" s="44"/>
      <c r="N1051" s="44"/>
      <c r="O1051" s="44"/>
      <c r="P1051" s="44"/>
    </row>
    <row r="1052" spans="2:16" s="5" customFormat="1" x14ac:dyDescent="0.2">
      <c r="B1052" s="3"/>
      <c r="C1052" s="3"/>
      <c r="D1052" s="3"/>
      <c r="E1052" s="116"/>
      <c r="F1052" s="52"/>
      <c r="G1052" s="116"/>
      <c r="H1052" s="116"/>
      <c r="I1052" s="116"/>
      <c r="J1052" s="116"/>
      <c r="K1052" s="116"/>
      <c r="L1052" s="52"/>
      <c r="M1052" s="44"/>
      <c r="N1052" s="44"/>
      <c r="O1052" s="44"/>
      <c r="P1052" s="44"/>
    </row>
    <row r="1053" spans="2:16" s="5" customFormat="1" x14ac:dyDescent="0.2">
      <c r="B1053" s="3"/>
      <c r="C1053" s="3"/>
      <c r="D1053" s="3"/>
      <c r="E1053" s="116"/>
      <c r="F1053" s="52"/>
      <c r="G1053" s="116"/>
      <c r="H1053" s="116"/>
      <c r="I1053" s="116"/>
      <c r="J1053" s="116"/>
      <c r="K1053" s="116"/>
      <c r="L1053" s="52"/>
      <c r="M1053" s="44"/>
      <c r="N1053" s="44"/>
      <c r="O1053" s="44"/>
      <c r="P1053" s="44"/>
    </row>
    <row r="1054" spans="2:16" s="5" customFormat="1" x14ac:dyDescent="0.2">
      <c r="B1054" s="3"/>
      <c r="C1054" s="3"/>
      <c r="D1054" s="3"/>
      <c r="E1054" s="116"/>
      <c r="F1054" s="52"/>
      <c r="G1054" s="116"/>
      <c r="H1054" s="116"/>
      <c r="I1054" s="116"/>
      <c r="J1054" s="116"/>
      <c r="K1054" s="116"/>
      <c r="L1054" s="52"/>
      <c r="M1054" s="44"/>
      <c r="N1054" s="44"/>
      <c r="O1054" s="44"/>
      <c r="P1054" s="44"/>
    </row>
    <row r="1055" spans="2:16" s="5" customFormat="1" x14ac:dyDescent="0.2">
      <c r="B1055" s="3"/>
      <c r="C1055" s="3"/>
      <c r="D1055" s="3"/>
      <c r="E1055" s="116"/>
      <c r="F1055" s="52"/>
      <c r="G1055" s="116"/>
      <c r="H1055" s="116"/>
      <c r="I1055" s="116"/>
      <c r="J1055" s="116"/>
      <c r="K1055" s="116"/>
      <c r="L1055" s="52"/>
      <c r="M1055" s="44"/>
      <c r="N1055" s="44"/>
      <c r="O1055" s="44"/>
      <c r="P1055" s="44"/>
    </row>
    <row r="1056" spans="2:16" s="5" customFormat="1" x14ac:dyDescent="0.2">
      <c r="B1056" s="3"/>
      <c r="C1056" s="3"/>
      <c r="D1056" s="3"/>
      <c r="E1056" s="116"/>
      <c r="F1056" s="52"/>
      <c r="G1056" s="116"/>
      <c r="H1056" s="116"/>
      <c r="I1056" s="116"/>
      <c r="J1056" s="116"/>
      <c r="K1056" s="116"/>
      <c r="L1056" s="52"/>
      <c r="M1056" s="44"/>
      <c r="N1056" s="44"/>
      <c r="O1056" s="44"/>
      <c r="P1056" s="44"/>
    </row>
    <row r="1057" spans="2:16" s="5" customFormat="1" x14ac:dyDescent="0.2">
      <c r="B1057" s="3"/>
      <c r="C1057" s="3"/>
      <c r="D1057" s="3"/>
      <c r="E1057" s="116"/>
      <c r="F1057" s="52"/>
      <c r="G1057" s="116"/>
      <c r="H1057" s="116"/>
      <c r="I1057" s="116"/>
      <c r="J1057" s="116"/>
      <c r="K1057" s="116"/>
      <c r="L1057" s="52"/>
      <c r="M1057" s="44"/>
      <c r="N1057" s="44"/>
      <c r="O1057" s="44"/>
      <c r="P1057" s="44"/>
    </row>
    <row r="1058" spans="2:16" s="5" customFormat="1" x14ac:dyDescent="0.2">
      <c r="B1058" s="3"/>
      <c r="C1058" s="3"/>
      <c r="D1058" s="3"/>
      <c r="E1058" s="116"/>
      <c r="F1058" s="52"/>
      <c r="G1058" s="116"/>
      <c r="H1058" s="116"/>
      <c r="I1058" s="116"/>
      <c r="J1058" s="116"/>
      <c r="K1058" s="116"/>
      <c r="L1058" s="52"/>
      <c r="M1058" s="44"/>
      <c r="N1058" s="44"/>
      <c r="O1058" s="44"/>
      <c r="P1058" s="44"/>
    </row>
    <row r="1059" spans="2:16" s="5" customFormat="1" x14ac:dyDescent="0.2">
      <c r="B1059" s="3"/>
      <c r="C1059" s="3"/>
      <c r="D1059" s="3"/>
      <c r="E1059" s="116"/>
      <c r="F1059" s="52"/>
      <c r="G1059" s="116"/>
      <c r="H1059" s="116"/>
      <c r="I1059" s="116"/>
      <c r="J1059" s="116"/>
      <c r="K1059" s="116"/>
      <c r="L1059" s="52"/>
      <c r="M1059" s="44"/>
      <c r="N1059" s="44"/>
      <c r="O1059" s="44"/>
      <c r="P1059" s="44"/>
    </row>
    <row r="1060" spans="2:16" s="5" customFormat="1" x14ac:dyDescent="0.2">
      <c r="B1060" s="3"/>
      <c r="C1060" s="3"/>
      <c r="D1060" s="3"/>
      <c r="E1060" s="116"/>
      <c r="F1060" s="52"/>
      <c r="G1060" s="116"/>
      <c r="H1060" s="116"/>
      <c r="I1060" s="116"/>
      <c r="J1060" s="116"/>
      <c r="K1060" s="116"/>
      <c r="L1060" s="52"/>
      <c r="M1060" s="44"/>
      <c r="N1060" s="44"/>
      <c r="O1060" s="44"/>
      <c r="P1060" s="44"/>
    </row>
    <row r="1061" spans="2:16" s="5" customFormat="1" x14ac:dyDescent="0.2">
      <c r="B1061" s="3"/>
      <c r="C1061" s="3"/>
      <c r="D1061" s="3"/>
      <c r="E1061" s="116"/>
      <c r="F1061" s="52"/>
      <c r="G1061" s="116"/>
      <c r="H1061" s="116"/>
      <c r="I1061" s="116"/>
      <c r="J1061" s="116"/>
      <c r="K1061" s="116"/>
      <c r="L1061" s="52"/>
      <c r="M1061" s="44"/>
      <c r="N1061" s="44"/>
      <c r="O1061" s="44"/>
      <c r="P1061" s="44"/>
    </row>
    <row r="1062" spans="2:16" s="5" customFormat="1" x14ac:dyDescent="0.2">
      <c r="B1062" s="3"/>
      <c r="C1062" s="3"/>
      <c r="D1062" s="3"/>
      <c r="E1062" s="116"/>
      <c r="F1062" s="52"/>
      <c r="G1062" s="116"/>
      <c r="H1062" s="116"/>
      <c r="I1062" s="116"/>
      <c r="J1062" s="116"/>
      <c r="K1062" s="116"/>
      <c r="L1062" s="52"/>
      <c r="M1062" s="44"/>
      <c r="N1062" s="44"/>
      <c r="O1062" s="44"/>
      <c r="P1062" s="44"/>
    </row>
    <row r="1063" spans="2:16" s="5" customFormat="1" x14ac:dyDescent="0.2">
      <c r="B1063" s="3"/>
      <c r="C1063" s="3"/>
      <c r="D1063" s="3"/>
      <c r="E1063" s="116"/>
      <c r="F1063" s="52"/>
      <c r="G1063" s="116"/>
      <c r="H1063" s="116"/>
      <c r="I1063" s="116"/>
      <c r="J1063" s="116"/>
      <c r="K1063" s="116"/>
      <c r="L1063" s="52"/>
      <c r="M1063" s="44"/>
      <c r="N1063" s="44"/>
      <c r="O1063" s="44"/>
      <c r="P1063" s="44"/>
    </row>
    <row r="1064" spans="2:16" s="5" customFormat="1" x14ac:dyDescent="0.2">
      <c r="B1064" s="3"/>
      <c r="C1064" s="3"/>
      <c r="D1064" s="3"/>
      <c r="E1064" s="116"/>
      <c r="F1064" s="52"/>
      <c r="G1064" s="116"/>
      <c r="H1064" s="116"/>
      <c r="I1064" s="116"/>
      <c r="J1064" s="116"/>
      <c r="K1064" s="116"/>
      <c r="L1064" s="52"/>
      <c r="M1064" s="44"/>
      <c r="N1064" s="44"/>
      <c r="O1064" s="44"/>
      <c r="P1064" s="44"/>
    </row>
    <row r="1065" spans="2:16" s="5" customFormat="1" x14ac:dyDescent="0.2">
      <c r="B1065" s="3"/>
      <c r="C1065" s="3"/>
      <c r="D1065" s="3"/>
      <c r="E1065" s="116"/>
      <c r="F1065" s="52"/>
      <c r="G1065" s="116"/>
      <c r="H1065" s="116"/>
      <c r="I1065" s="116"/>
      <c r="J1065" s="116"/>
      <c r="K1065" s="116"/>
      <c r="L1065" s="52"/>
      <c r="M1065" s="44"/>
      <c r="N1065" s="44"/>
      <c r="O1065" s="44"/>
      <c r="P1065" s="44"/>
    </row>
    <row r="1066" spans="2:16" s="5" customFormat="1" x14ac:dyDescent="0.2">
      <c r="B1066" s="3"/>
      <c r="C1066" s="3"/>
      <c r="D1066" s="3"/>
      <c r="E1066" s="116"/>
      <c r="F1066" s="52"/>
      <c r="G1066" s="116"/>
      <c r="H1066" s="116"/>
      <c r="I1066" s="116"/>
      <c r="J1066" s="116"/>
      <c r="K1066" s="116"/>
      <c r="L1066" s="52"/>
      <c r="M1066" s="44"/>
      <c r="N1066" s="44"/>
      <c r="O1066" s="44"/>
      <c r="P1066" s="44"/>
    </row>
    <row r="1067" spans="2:16" s="5" customFormat="1" x14ac:dyDescent="0.2">
      <c r="B1067" s="3"/>
      <c r="C1067" s="3"/>
      <c r="D1067" s="3"/>
      <c r="E1067" s="116"/>
      <c r="F1067" s="52"/>
      <c r="G1067" s="116"/>
      <c r="H1067" s="116"/>
      <c r="I1067" s="116"/>
      <c r="J1067" s="116"/>
      <c r="K1067" s="116"/>
      <c r="L1067" s="52"/>
      <c r="M1067" s="44"/>
      <c r="N1067" s="44"/>
      <c r="O1067" s="44"/>
      <c r="P1067" s="44"/>
    </row>
    <row r="1068" spans="2:16" s="5" customFormat="1" x14ac:dyDescent="0.2">
      <c r="B1068" s="3"/>
      <c r="C1068" s="3"/>
      <c r="D1068" s="3"/>
      <c r="E1068" s="116"/>
      <c r="F1068" s="52"/>
      <c r="G1068" s="116"/>
      <c r="H1068" s="116"/>
      <c r="I1068" s="116"/>
      <c r="J1068" s="116"/>
      <c r="K1068" s="116"/>
      <c r="L1068" s="52"/>
      <c r="M1068" s="44"/>
      <c r="N1068" s="44"/>
      <c r="O1068" s="44"/>
      <c r="P1068" s="44"/>
    </row>
    <row r="1069" spans="2:16" s="5" customFormat="1" x14ac:dyDescent="0.2">
      <c r="B1069" s="3"/>
      <c r="C1069" s="3"/>
      <c r="D1069" s="3"/>
      <c r="E1069" s="116"/>
      <c r="F1069" s="52"/>
      <c r="G1069" s="116"/>
      <c r="H1069" s="116"/>
      <c r="I1069" s="116"/>
      <c r="J1069" s="116"/>
      <c r="K1069" s="116"/>
      <c r="L1069" s="52"/>
      <c r="M1069" s="44"/>
      <c r="N1069" s="44"/>
      <c r="O1069" s="44"/>
      <c r="P1069" s="44"/>
    </row>
    <row r="1070" spans="2:16" s="5" customFormat="1" x14ac:dyDescent="0.2">
      <c r="B1070" s="3"/>
      <c r="C1070" s="3"/>
      <c r="D1070" s="3"/>
      <c r="E1070" s="116"/>
      <c r="F1070" s="52"/>
      <c r="G1070" s="116"/>
      <c r="H1070" s="116"/>
      <c r="I1070" s="116"/>
      <c r="J1070" s="116"/>
      <c r="K1070" s="116"/>
      <c r="L1070" s="52"/>
      <c r="M1070" s="44"/>
      <c r="N1070" s="44"/>
      <c r="O1070" s="44"/>
      <c r="P1070" s="44"/>
    </row>
    <row r="1071" spans="2:16" s="5" customFormat="1" x14ac:dyDescent="0.2">
      <c r="B1071" s="3"/>
      <c r="C1071" s="3"/>
      <c r="D1071" s="3"/>
      <c r="E1071" s="116"/>
      <c r="F1071" s="52"/>
      <c r="G1071" s="116"/>
      <c r="H1071" s="116"/>
      <c r="I1071" s="116"/>
      <c r="J1071" s="116"/>
      <c r="K1071" s="116"/>
      <c r="L1071" s="52"/>
      <c r="M1071" s="44"/>
      <c r="N1071" s="44"/>
      <c r="O1071" s="44"/>
      <c r="P1071" s="44"/>
    </row>
    <row r="1072" spans="2:16" s="5" customFormat="1" x14ac:dyDescent="0.2">
      <c r="B1072" s="3"/>
      <c r="C1072" s="3"/>
      <c r="D1072" s="3"/>
      <c r="E1072" s="116"/>
      <c r="F1072" s="52"/>
      <c r="G1072" s="116"/>
      <c r="H1072" s="116"/>
      <c r="I1072" s="116"/>
      <c r="J1072" s="116"/>
      <c r="K1072" s="116"/>
      <c r="L1072" s="52"/>
      <c r="M1072" s="44"/>
      <c r="N1072" s="44"/>
      <c r="O1072" s="44"/>
      <c r="P1072" s="44"/>
    </row>
    <row r="1073" spans="2:16" s="5" customFormat="1" x14ac:dyDescent="0.2">
      <c r="B1073" s="3"/>
      <c r="C1073" s="3"/>
      <c r="D1073" s="3"/>
      <c r="E1073" s="116"/>
      <c r="F1073" s="52"/>
      <c r="G1073" s="116"/>
      <c r="H1073" s="116"/>
      <c r="I1073" s="116"/>
      <c r="J1073" s="116"/>
      <c r="K1073" s="116"/>
      <c r="L1073" s="52"/>
      <c r="M1073" s="44"/>
      <c r="N1073" s="44"/>
      <c r="O1073" s="44"/>
      <c r="P1073" s="44"/>
    </row>
    <row r="1074" spans="2:16" s="5" customFormat="1" x14ac:dyDescent="0.2">
      <c r="B1074" s="3"/>
      <c r="C1074" s="3"/>
      <c r="D1074" s="3"/>
      <c r="E1074" s="116"/>
      <c r="F1074" s="52"/>
      <c r="G1074" s="116"/>
      <c r="H1074" s="116"/>
      <c r="I1074" s="116"/>
      <c r="J1074" s="116"/>
      <c r="K1074" s="116"/>
      <c r="L1074" s="52"/>
      <c r="M1074" s="44"/>
      <c r="N1074" s="44"/>
      <c r="O1074" s="44"/>
      <c r="P1074" s="44"/>
    </row>
    <row r="1075" spans="2:16" s="5" customFormat="1" x14ac:dyDescent="0.2">
      <c r="B1075" s="3"/>
      <c r="C1075" s="3"/>
      <c r="D1075" s="3"/>
      <c r="E1075" s="116"/>
      <c r="F1075" s="52"/>
      <c r="G1075" s="116"/>
      <c r="H1075" s="116"/>
      <c r="I1075" s="116"/>
      <c r="J1075" s="116"/>
      <c r="K1075" s="116"/>
      <c r="L1075" s="52"/>
      <c r="M1075" s="44"/>
      <c r="N1075" s="44"/>
      <c r="O1075" s="44"/>
      <c r="P1075" s="44"/>
    </row>
    <row r="1076" spans="2:16" s="5" customFormat="1" x14ac:dyDescent="0.2">
      <c r="B1076" s="3"/>
      <c r="C1076" s="3"/>
      <c r="D1076" s="3"/>
      <c r="E1076" s="116"/>
      <c r="F1076" s="52"/>
      <c r="G1076" s="116"/>
      <c r="H1076" s="116"/>
      <c r="I1076" s="116"/>
      <c r="J1076" s="116"/>
      <c r="K1076" s="116"/>
      <c r="L1076" s="52"/>
      <c r="M1076" s="44"/>
      <c r="N1076" s="44"/>
      <c r="O1076" s="44"/>
      <c r="P1076" s="44"/>
    </row>
    <row r="1077" spans="2:16" s="5" customFormat="1" x14ac:dyDescent="0.2">
      <c r="B1077" s="3"/>
      <c r="C1077" s="3"/>
      <c r="D1077" s="3"/>
      <c r="E1077" s="116"/>
      <c r="F1077" s="52"/>
      <c r="G1077" s="116"/>
      <c r="H1077" s="116"/>
      <c r="I1077" s="116"/>
      <c r="J1077" s="116"/>
      <c r="K1077" s="116"/>
      <c r="L1077" s="52"/>
      <c r="M1077" s="44"/>
      <c r="N1077" s="44"/>
      <c r="O1077" s="44"/>
      <c r="P1077" s="44"/>
    </row>
    <row r="1078" spans="2:16" s="5" customFormat="1" x14ac:dyDescent="0.2">
      <c r="B1078" s="3"/>
      <c r="C1078" s="3"/>
      <c r="D1078" s="3"/>
      <c r="E1078" s="116"/>
      <c r="F1078" s="52"/>
      <c r="G1078" s="116"/>
      <c r="H1078" s="116"/>
      <c r="I1078" s="116"/>
      <c r="J1078" s="116"/>
      <c r="K1078" s="116"/>
      <c r="L1078" s="52"/>
      <c r="M1078" s="44"/>
      <c r="N1078" s="44"/>
      <c r="O1078" s="44"/>
      <c r="P1078" s="44"/>
    </row>
    <row r="1079" spans="2:16" s="5" customFormat="1" x14ac:dyDescent="0.2">
      <c r="B1079" s="3"/>
      <c r="C1079" s="3"/>
      <c r="D1079" s="3"/>
      <c r="E1079" s="116"/>
      <c r="F1079" s="52"/>
      <c r="G1079" s="116"/>
      <c r="H1079" s="116"/>
      <c r="I1079" s="116"/>
      <c r="J1079" s="116"/>
      <c r="K1079" s="116"/>
      <c r="L1079" s="52"/>
      <c r="M1079" s="44"/>
      <c r="N1079" s="44"/>
      <c r="O1079" s="44"/>
      <c r="P1079" s="44"/>
    </row>
    <row r="1080" spans="2:16" s="5" customFormat="1" x14ac:dyDescent="0.2">
      <c r="B1080" s="3"/>
      <c r="C1080" s="3"/>
      <c r="D1080" s="3"/>
      <c r="E1080" s="116"/>
      <c r="F1080" s="52"/>
      <c r="G1080" s="116"/>
      <c r="H1080" s="116"/>
      <c r="I1080" s="116"/>
      <c r="J1080" s="116"/>
      <c r="K1080" s="116"/>
      <c r="L1080" s="52"/>
      <c r="M1080" s="44"/>
      <c r="N1080" s="44"/>
      <c r="O1080" s="44"/>
      <c r="P1080" s="44"/>
    </row>
    <row r="1081" spans="2:16" s="5" customFormat="1" x14ac:dyDescent="0.2">
      <c r="B1081" s="3"/>
      <c r="C1081" s="3"/>
      <c r="D1081" s="3"/>
      <c r="E1081" s="116"/>
      <c r="F1081" s="52"/>
      <c r="G1081" s="116"/>
      <c r="H1081" s="116"/>
      <c r="I1081" s="116"/>
      <c r="J1081" s="116"/>
      <c r="K1081" s="116"/>
      <c r="L1081" s="52"/>
      <c r="M1081" s="44"/>
      <c r="N1081" s="44"/>
      <c r="O1081" s="44"/>
      <c r="P1081" s="44"/>
    </row>
    <row r="1082" spans="2:16" s="5" customFormat="1" x14ac:dyDescent="0.2">
      <c r="B1082" s="3"/>
      <c r="C1082" s="3"/>
      <c r="D1082" s="3"/>
      <c r="E1082" s="116"/>
      <c r="F1082" s="52"/>
      <c r="G1082" s="116"/>
      <c r="H1082" s="116"/>
      <c r="I1082" s="116"/>
      <c r="J1082" s="116"/>
      <c r="K1082" s="116"/>
      <c r="L1082" s="52"/>
      <c r="M1082" s="44"/>
      <c r="N1082" s="44"/>
      <c r="O1082" s="44"/>
      <c r="P1082" s="44"/>
    </row>
    <row r="1083" spans="2:16" s="5" customFormat="1" x14ac:dyDescent="0.2">
      <c r="B1083" s="3"/>
      <c r="C1083" s="3"/>
      <c r="D1083" s="3"/>
      <c r="E1083" s="116"/>
      <c r="F1083" s="52"/>
      <c r="G1083" s="116"/>
      <c r="H1083" s="116"/>
      <c r="I1083" s="116"/>
      <c r="J1083" s="116"/>
      <c r="K1083" s="116"/>
      <c r="L1083" s="52"/>
      <c r="M1083" s="44"/>
      <c r="N1083" s="44"/>
      <c r="O1083" s="44"/>
      <c r="P1083" s="44"/>
    </row>
    <row r="1084" spans="2:16" s="5" customFormat="1" x14ac:dyDescent="0.2">
      <c r="B1084" s="3"/>
      <c r="C1084" s="3"/>
      <c r="D1084" s="3"/>
      <c r="E1084" s="116"/>
      <c r="F1084" s="52"/>
      <c r="G1084" s="116"/>
      <c r="H1084" s="116"/>
      <c r="I1084" s="116"/>
      <c r="J1084" s="116"/>
      <c r="K1084" s="116"/>
      <c r="L1084" s="52"/>
      <c r="M1084" s="44"/>
      <c r="N1084" s="44"/>
      <c r="O1084" s="44"/>
      <c r="P1084" s="44"/>
    </row>
    <row r="1085" spans="2:16" s="5" customFormat="1" x14ac:dyDescent="0.2">
      <c r="B1085" s="3"/>
      <c r="C1085" s="3"/>
      <c r="D1085" s="3"/>
      <c r="E1085" s="116"/>
      <c r="F1085" s="52"/>
      <c r="G1085" s="116"/>
      <c r="H1085" s="116"/>
      <c r="I1085" s="116"/>
      <c r="J1085" s="116"/>
      <c r="K1085" s="116"/>
      <c r="L1085" s="52"/>
      <c r="M1085" s="44"/>
      <c r="N1085" s="44"/>
      <c r="O1085" s="44"/>
      <c r="P1085" s="44"/>
    </row>
    <row r="1086" spans="2:16" s="5" customFormat="1" x14ac:dyDescent="0.2">
      <c r="B1086" s="3"/>
      <c r="C1086" s="3"/>
      <c r="D1086" s="3"/>
      <c r="E1086" s="116"/>
      <c r="F1086" s="52"/>
      <c r="G1086" s="116"/>
      <c r="H1086" s="116"/>
      <c r="I1086" s="116"/>
      <c r="J1086" s="116"/>
      <c r="K1086" s="116"/>
      <c r="L1086" s="52"/>
      <c r="M1086" s="44"/>
      <c r="N1086" s="44"/>
      <c r="O1086" s="44"/>
      <c r="P1086" s="44"/>
    </row>
    <row r="1087" spans="2:16" s="5" customFormat="1" x14ac:dyDescent="0.2">
      <c r="B1087" s="3"/>
      <c r="C1087" s="3"/>
      <c r="D1087" s="3"/>
      <c r="E1087" s="116"/>
      <c r="F1087" s="52"/>
      <c r="G1087" s="116"/>
      <c r="H1087" s="116"/>
      <c r="I1087" s="116"/>
      <c r="J1087" s="116"/>
      <c r="K1087" s="116"/>
      <c r="L1087" s="52"/>
      <c r="M1087" s="44"/>
      <c r="N1087" s="44"/>
      <c r="O1087" s="44"/>
      <c r="P1087" s="44"/>
    </row>
    <row r="1088" spans="2:16" s="5" customFormat="1" x14ac:dyDescent="0.2">
      <c r="B1088" s="3"/>
      <c r="C1088" s="3"/>
      <c r="D1088" s="3"/>
      <c r="E1088" s="116"/>
      <c r="F1088" s="52"/>
      <c r="G1088" s="116"/>
      <c r="H1088" s="116"/>
      <c r="I1088" s="116"/>
      <c r="J1088" s="116"/>
      <c r="K1088" s="116"/>
      <c r="L1088" s="52"/>
      <c r="M1088" s="44"/>
      <c r="N1088" s="44"/>
      <c r="O1088" s="44"/>
      <c r="P1088" s="44"/>
    </row>
    <row r="1089" spans="2:16" s="5" customFormat="1" x14ac:dyDescent="0.2">
      <c r="B1089" s="3"/>
      <c r="C1089" s="3"/>
      <c r="D1089" s="3"/>
      <c r="E1089" s="116"/>
      <c r="F1089" s="52"/>
      <c r="G1089" s="116"/>
      <c r="H1089" s="116"/>
      <c r="I1089" s="116"/>
      <c r="J1089" s="116"/>
      <c r="K1089" s="116"/>
      <c r="L1089" s="52"/>
      <c r="M1089" s="44"/>
      <c r="N1089" s="44"/>
      <c r="O1089" s="44"/>
      <c r="P1089" s="44"/>
    </row>
    <row r="1090" spans="2:16" s="5" customFormat="1" x14ac:dyDescent="0.2">
      <c r="B1090" s="3"/>
      <c r="C1090" s="3"/>
      <c r="D1090" s="3"/>
      <c r="E1090" s="116"/>
      <c r="F1090" s="52"/>
      <c r="G1090" s="116"/>
      <c r="H1090" s="116"/>
      <c r="I1090" s="116"/>
      <c r="J1090" s="116"/>
      <c r="K1090" s="116"/>
      <c r="L1090" s="52"/>
      <c r="M1090" s="44"/>
      <c r="N1090" s="44"/>
      <c r="O1090" s="44"/>
      <c r="P1090" s="44"/>
    </row>
    <row r="1091" spans="2:16" s="5" customFormat="1" x14ac:dyDescent="0.2">
      <c r="B1091" s="3"/>
      <c r="C1091" s="3"/>
      <c r="D1091" s="3"/>
      <c r="E1091" s="116"/>
      <c r="F1091" s="52"/>
      <c r="G1091" s="116"/>
      <c r="H1091" s="116"/>
      <c r="I1091" s="116"/>
      <c r="J1091" s="116"/>
      <c r="K1091" s="116"/>
      <c r="L1091" s="52"/>
      <c r="M1091" s="44"/>
      <c r="N1091" s="44"/>
      <c r="O1091" s="44"/>
      <c r="P1091" s="44"/>
    </row>
    <row r="1092" spans="2:16" s="5" customFormat="1" x14ac:dyDescent="0.2">
      <c r="B1092" s="3"/>
      <c r="C1092" s="3"/>
      <c r="D1092" s="3"/>
      <c r="E1092" s="116"/>
      <c r="F1092" s="52"/>
      <c r="G1092" s="116"/>
      <c r="H1092" s="116"/>
      <c r="I1092" s="116"/>
      <c r="J1092" s="116"/>
      <c r="K1092" s="116"/>
      <c r="L1092" s="52"/>
      <c r="M1092" s="44"/>
      <c r="N1092" s="44"/>
      <c r="O1092" s="44"/>
      <c r="P1092" s="44"/>
    </row>
    <row r="1093" spans="2:16" s="5" customFormat="1" x14ac:dyDescent="0.2">
      <c r="B1093" s="3"/>
      <c r="C1093" s="3"/>
      <c r="D1093" s="3"/>
      <c r="E1093" s="116"/>
      <c r="F1093" s="52"/>
      <c r="G1093" s="116"/>
      <c r="H1093" s="116"/>
      <c r="I1093" s="116"/>
      <c r="J1093" s="116"/>
      <c r="K1093" s="116"/>
      <c r="L1093" s="52"/>
      <c r="M1093" s="44"/>
      <c r="N1093" s="44"/>
      <c r="O1093" s="44"/>
      <c r="P1093" s="44"/>
    </row>
    <row r="1094" spans="2:16" s="5" customFormat="1" x14ac:dyDescent="0.2">
      <c r="B1094" s="3"/>
      <c r="C1094" s="3"/>
      <c r="D1094" s="3"/>
      <c r="E1094" s="116"/>
      <c r="F1094" s="52"/>
      <c r="G1094" s="116"/>
      <c r="H1094" s="116"/>
      <c r="I1094" s="116"/>
      <c r="J1094" s="116"/>
      <c r="K1094" s="116"/>
      <c r="L1094" s="52"/>
      <c r="M1094" s="44"/>
      <c r="N1094" s="44"/>
      <c r="O1094" s="44"/>
      <c r="P1094" s="44"/>
    </row>
    <row r="1095" spans="2:16" s="5" customFormat="1" x14ac:dyDescent="0.2">
      <c r="B1095" s="3"/>
      <c r="C1095" s="3"/>
      <c r="D1095" s="3"/>
      <c r="E1095" s="116"/>
      <c r="F1095" s="52"/>
      <c r="G1095" s="116"/>
      <c r="H1095" s="116"/>
      <c r="I1095" s="116"/>
      <c r="J1095" s="116"/>
      <c r="K1095" s="116"/>
      <c r="L1095" s="52"/>
      <c r="M1095" s="44"/>
      <c r="N1095" s="44"/>
      <c r="O1095" s="44"/>
      <c r="P1095" s="44"/>
    </row>
    <row r="1096" spans="2:16" s="5" customFormat="1" x14ac:dyDescent="0.2">
      <c r="B1096" s="3"/>
      <c r="C1096" s="3"/>
      <c r="D1096" s="3"/>
      <c r="E1096" s="116"/>
      <c r="F1096" s="52"/>
      <c r="G1096" s="116"/>
      <c r="H1096" s="116"/>
      <c r="I1096" s="116"/>
      <c r="J1096" s="116"/>
      <c r="K1096" s="116"/>
      <c r="L1096" s="52"/>
      <c r="M1096" s="44"/>
      <c r="N1096" s="44"/>
      <c r="O1096" s="44"/>
      <c r="P1096" s="44"/>
    </row>
    <row r="1097" spans="2:16" s="5" customFormat="1" x14ac:dyDescent="0.2">
      <c r="B1097" s="3"/>
      <c r="C1097" s="3"/>
      <c r="D1097" s="3"/>
      <c r="E1097" s="116"/>
      <c r="F1097" s="52"/>
      <c r="G1097" s="116"/>
      <c r="H1097" s="116"/>
      <c r="I1097" s="116"/>
      <c r="J1097" s="116"/>
      <c r="K1097" s="116"/>
      <c r="L1097" s="52"/>
      <c r="M1097" s="44"/>
      <c r="N1097" s="44"/>
      <c r="O1097" s="44"/>
      <c r="P1097" s="44"/>
    </row>
    <row r="1098" spans="2:16" s="5" customFormat="1" x14ac:dyDescent="0.2">
      <c r="B1098" s="3"/>
      <c r="C1098" s="3"/>
      <c r="D1098" s="3"/>
      <c r="E1098" s="116"/>
      <c r="F1098" s="52"/>
      <c r="G1098" s="116"/>
      <c r="H1098" s="116"/>
      <c r="I1098" s="116"/>
      <c r="J1098" s="116"/>
      <c r="K1098" s="116"/>
      <c r="L1098" s="52"/>
      <c r="M1098" s="44"/>
      <c r="N1098" s="44"/>
      <c r="O1098" s="44"/>
      <c r="P1098" s="44"/>
    </row>
    <row r="1099" spans="2:16" s="5" customFormat="1" x14ac:dyDescent="0.2">
      <c r="B1099" s="3"/>
      <c r="C1099" s="3"/>
      <c r="D1099" s="3"/>
      <c r="E1099" s="116"/>
      <c r="F1099" s="52"/>
      <c r="G1099" s="116"/>
      <c r="H1099" s="116"/>
      <c r="I1099" s="116"/>
      <c r="J1099" s="116"/>
      <c r="K1099" s="116"/>
      <c r="L1099" s="52"/>
      <c r="M1099" s="44"/>
      <c r="N1099" s="44"/>
      <c r="O1099" s="44"/>
      <c r="P1099" s="44"/>
    </row>
    <row r="1100" spans="2:16" s="5" customFormat="1" x14ac:dyDescent="0.2">
      <c r="B1100" s="3"/>
      <c r="C1100" s="3"/>
      <c r="D1100" s="3"/>
      <c r="E1100" s="116"/>
      <c r="F1100" s="52"/>
      <c r="G1100" s="116"/>
      <c r="H1100" s="116"/>
      <c r="I1100" s="116"/>
      <c r="J1100" s="116"/>
      <c r="K1100" s="116"/>
      <c r="L1100" s="52"/>
      <c r="M1100" s="44"/>
      <c r="N1100" s="44"/>
      <c r="O1100" s="44"/>
      <c r="P1100" s="44"/>
    </row>
    <row r="1101" spans="2:16" s="5" customFormat="1" x14ac:dyDescent="0.2">
      <c r="B1101" s="3"/>
      <c r="C1101" s="3"/>
      <c r="D1101" s="3"/>
      <c r="E1101" s="116"/>
      <c r="F1101" s="52"/>
      <c r="G1101" s="116"/>
      <c r="H1101" s="116"/>
      <c r="I1101" s="116"/>
      <c r="J1101" s="116"/>
      <c r="K1101" s="116"/>
      <c r="L1101" s="52"/>
      <c r="M1101" s="44"/>
      <c r="N1101" s="44"/>
      <c r="O1101" s="44"/>
      <c r="P1101" s="44"/>
    </row>
    <row r="1102" spans="2:16" s="5" customFormat="1" x14ac:dyDescent="0.2">
      <c r="B1102" s="3"/>
      <c r="C1102" s="3"/>
      <c r="D1102" s="3"/>
      <c r="E1102" s="116"/>
      <c r="F1102" s="52"/>
      <c r="G1102" s="116"/>
      <c r="H1102" s="116"/>
      <c r="I1102" s="116"/>
      <c r="J1102" s="116"/>
      <c r="K1102" s="116"/>
      <c r="L1102" s="52"/>
      <c r="M1102" s="44"/>
      <c r="N1102" s="44"/>
      <c r="O1102" s="44"/>
      <c r="P1102" s="44"/>
    </row>
    <row r="1103" spans="2:16" s="5" customFormat="1" x14ac:dyDescent="0.2">
      <c r="B1103" s="3"/>
      <c r="C1103" s="3"/>
      <c r="D1103" s="3"/>
      <c r="E1103" s="116"/>
      <c r="F1103" s="52"/>
      <c r="G1103" s="116"/>
      <c r="H1103" s="116"/>
      <c r="I1103" s="116"/>
      <c r="J1103" s="116"/>
      <c r="K1103" s="116"/>
      <c r="L1103" s="52"/>
      <c r="M1103" s="44"/>
      <c r="N1103" s="44"/>
      <c r="O1103" s="44"/>
      <c r="P1103" s="44"/>
    </row>
    <row r="1104" spans="2:16" s="5" customFormat="1" x14ac:dyDescent="0.2">
      <c r="B1104" s="3"/>
      <c r="C1104" s="3"/>
      <c r="D1104" s="3"/>
      <c r="E1104" s="116"/>
      <c r="F1104" s="52"/>
      <c r="G1104" s="116"/>
      <c r="H1104" s="116"/>
      <c r="I1104" s="116"/>
      <c r="J1104" s="116"/>
      <c r="K1104" s="116"/>
      <c r="L1104" s="52"/>
      <c r="M1104" s="44"/>
      <c r="N1104" s="44"/>
      <c r="O1104" s="44"/>
      <c r="P1104" s="44"/>
    </row>
    <row r="1105" spans="2:16" s="5" customFormat="1" x14ac:dyDescent="0.2">
      <c r="B1105" s="3"/>
      <c r="C1105" s="3"/>
      <c r="D1105" s="3"/>
      <c r="E1105" s="116"/>
      <c r="F1105" s="52"/>
      <c r="G1105" s="116"/>
      <c r="H1105" s="116"/>
      <c r="I1105" s="116"/>
      <c r="J1105" s="116"/>
      <c r="K1105" s="116"/>
      <c r="L1105" s="52"/>
      <c r="M1105" s="44"/>
      <c r="N1105" s="44"/>
      <c r="O1105" s="44"/>
      <c r="P1105" s="44"/>
    </row>
    <row r="1106" spans="2:16" s="5" customFormat="1" x14ac:dyDescent="0.2">
      <c r="B1106" s="3"/>
      <c r="C1106" s="3"/>
      <c r="D1106" s="3"/>
      <c r="E1106" s="116"/>
      <c r="F1106" s="52"/>
      <c r="G1106" s="116"/>
      <c r="H1106" s="116"/>
      <c r="I1106" s="116"/>
      <c r="J1106" s="116"/>
      <c r="K1106" s="116"/>
      <c r="L1106" s="52"/>
      <c r="M1106" s="44"/>
      <c r="N1106" s="44"/>
      <c r="O1106" s="44"/>
      <c r="P1106" s="44"/>
    </row>
    <row r="1107" spans="2:16" s="5" customFormat="1" x14ac:dyDescent="0.2">
      <c r="B1107" s="3"/>
      <c r="C1107" s="3"/>
      <c r="D1107" s="3"/>
      <c r="E1107" s="116"/>
      <c r="F1107" s="52"/>
      <c r="G1107" s="116"/>
      <c r="H1107" s="116"/>
      <c r="I1107" s="116"/>
      <c r="J1107" s="116"/>
      <c r="K1107" s="116"/>
      <c r="L1107" s="52"/>
      <c r="M1107" s="44"/>
      <c r="N1107" s="44"/>
      <c r="O1107" s="44"/>
      <c r="P1107" s="44"/>
    </row>
    <row r="1108" spans="2:16" s="5" customFormat="1" x14ac:dyDescent="0.2">
      <c r="B1108" s="3"/>
      <c r="C1108" s="3"/>
      <c r="D1108" s="3"/>
      <c r="E1108" s="116"/>
      <c r="F1108" s="52"/>
      <c r="G1108" s="116"/>
      <c r="H1108" s="116"/>
      <c r="I1108" s="116"/>
      <c r="J1108" s="116"/>
      <c r="K1108" s="116"/>
      <c r="L1108" s="52"/>
      <c r="M1108" s="44"/>
      <c r="N1108" s="44"/>
      <c r="O1108" s="44"/>
      <c r="P1108" s="44"/>
    </row>
    <row r="1109" spans="2:16" s="5" customFormat="1" x14ac:dyDescent="0.2">
      <c r="B1109" s="3"/>
      <c r="C1109" s="3"/>
      <c r="D1109" s="3"/>
      <c r="E1109" s="116"/>
      <c r="F1109" s="52"/>
      <c r="G1109" s="116"/>
      <c r="H1109" s="116"/>
      <c r="I1109" s="116"/>
      <c r="J1109" s="116"/>
      <c r="K1109" s="116"/>
      <c r="L1109" s="52"/>
      <c r="M1109" s="44"/>
      <c r="N1109" s="44"/>
      <c r="O1109" s="44"/>
      <c r="P1109" s="44"/>
    </row>
    <row r="1110" spans="2:16" s="5" customFormat="1" x14ac:dyDescent="0.2">
      <c r="B1110" s="3"/>
      <c r="C1110" s="3"/>
      <c r="D1110" s="3"/>
      <c r="E1110" s="116"/>
      <c r="F1110" s="52"/>
      <c r="G1110" s="116"/>
      <c r="H1110" s="116"/>
      <c r="I1110" s="116"/>
      <c r="J1110" s="116"/>
      <c r="K1110" s="116"/>
      <c r="L1110" s="52"/>
      <c r="M1110" s="44"/>
      <c r="N1110" s="44"/>
      <c r="O1110" s="44"/>
      <c r="P1110" s="44"/>
    </row>
    <row r="1111" spans="2:16" s="5" customFormat="1" x14ac:dyDescent="0.2">
      <c r="B1111" s="3"/>
      <c r="C1111" s="3"/>
      <c r="D1111" s="3"/>
      <c r="E1111" s="116"/>
      <c r="F1111" s="52"/>
      <c r="G1111" s="116"/>
      <c r="H1111" s="116"/>
      <c r="I1111" s="116"/>
      <c r="J1111" s="116"/>
      <c r="K1111" s="116"/>
      <c r="L1111" s="52"/>
      <c r="M1111" s="44"/>
      <c r="N1111" s="44"/>
      <c r="O1111" s="44"/>
      <c r="P1111" s="44"/>
    </row>
    <row r="1112" spans="2:16" s="5" customFormat="1" x14ac:dyDescent="0.2">
      <c r="B1112" s="3"/>
      <c r="C1112" s="3"/>
      <c r="D1112" s="3"/>
      <c r="E1112" s="116"/>
      <c r="F1112" s="52"/>
      <c r="G1112" s="116"/>
      <c r="H1112" s="116"/>
      <c r="I1112" s="116"/>
      <c r="J1112" s="116"/>
      <c r="K1112" s="116"/>
      <c r="L1112" s="52"/>
      <c r="M1112" s="44"/>
      <c r="N1112" s="44"/>
      <c r="O1112" s="44"/>
      <c r="P1112" s="44"/>
    </row>
    <row r="1113" spans="2:16" s="5" customFormat="1" x14ac:dyDescent="0.2">
      <c r="B1113" s="3"/>
      <c r="C1113" s="3"/>
      <c r="D1113" s="3"/>
      <c r="E1113" s="116"/>
      <c r="F1113" s="52"/>
      <c r="G1113" s="116"/>
      <c r="H1113" s="116"/>
      <c r="I1113" s="116"/>
      <c r="J1113" s="116"/>
      <c r="K1113" s="116"/>
      <c r="L1113" s="52"/>
      <c r="M1113" s="44"/>
      <c r="N1113" s="44"/>
      <c r="O1113" s="44"/>
      <c r="P1113" s="44"/>
    </row>
    <row r="1114" spans="2:16" s="5" customFormat="1" x14ac:dyDescent="0.2">
      <c r="B1114" s="3"/>
      <c r="C1114" s="3"/>
      <c r="D1114" s="3"/>
      <c r="E1114" s="116"/>
      <c r="F1114" s="52"/>
      <c r="G1114" s="116"/>
      <c r="H1114" s="116"/>
      <c r="I1114" s="116"/>
      <c r="J1114" s="116"/>
      <c r="K1114" s="116"/>
      <c r="L1114" s="52"/>
      <c r="M1114" s="44"/>
      <c r="N1114" s="44"/>
      <c r="O1114" s="44"/>
      <c r="P1114" s="44"/>
    </row>
    <row r="1115" spans="2:16" s="5" customFormat="1" x14ac:dyDescent="0.2">
      <c r="B1115" s="3"/>
      <c r="C1115" s="3"/>
      <c r="D1115" s="3"/>
      <c r="E1115" s="116"/>
      <c r="F1115" s="52"/>
      <c r="G1115" s="116"/>
      <c r="H1115" s="116"/>
      <c r="I1115" s="116"/>
      <c r="J1115" s="116"/>
      <c r="K1115" s="116"/>
      <c r="L1115" s="52"/>
      <c r="M1115" s="44"/>
      <c r="N1115" s="44"/>
      <c r="O1115" s="44"/>
      <c r="P1115" s="44"/>
    </row>
    <row r="1116" spans="2:16" s="5" customFormat="1" x14ac:dyDescent="0.2">
      <c r="B1116" s="3"/>
      <c r="C1116" s="3"/>
      <c r="D1116" s="3"/>
      <c r="E1116" s="116"/>
      <c r="F1116" s="52"/>
      <c r="G1116" s="116"/>
      <c r="H1116" s="116"/>
      <c r="I1116" s="116"/>
      <c r="J1116" s="116"/>
      <c r="K1116" s="116"/>
      <c r="L1116" s="52"/>
      <c r="M1116" s="44"/>
      <c r="N1116" s="44"/>
      <c r="O1116" s="44"/>
      <c r="P1116" s="44"/>
    </row>
    <row r="1117" spans="2:16" s="5" customFormat="1" x14ac:dyDescent="0.2">
      <c r="B1117" s="3"/>
      <c r="C1117" s="3"/>
      <c r="D1117" s="3"/>
      <c r="E1117" s="116"/>
      <c r="F1117" s="52"/>
      <c r="G1117" s="116"/>
      <c r="H1117" s="116"/>
      <c r="I1117" s="116"/>
      <c r="J1117" s="116"/>
      <c r="K1117" s="116"/>
      <c r="L1117" s="52"/>
      <c r="M1117" s="44"/>
      <c r="N1117" s="44"/>
      <c r="O1117" s="44"/>
      <c r="P1117" s="44"/>
    </row>
    <row r="1118" spans="2:16" s="5" customFormat="1" x14ac:dyDescent="0.2">
      <c r="B1118" s="3"/>
      <c r="C1118" s="3"/>
      <c r="D1118" s="3"/>
      <c r="E1118" s="116"/>
      <c r="F1118" s="52"/>
      <c r="G1118" s="116"/>
      <c r="H1118" s="116"/>
      <c r="I1118" s="116"/>
      <c r="J1118" s="116"/>
      <c r="K1118" s="116"/>
      <c r="L1118" s="52"/>
      <c r="M1118" s="44"/>
      <c r="N1118" s="44"/>
      <c r="O1118" s="44"/>
      <c r="P1118" s="44"/>
    </row>
    <row r="1119" spans="2:16" s="5" customFormat="1" x14ac:dyDescent="0.2">
      <c r="B1119" s="3"/>
      <c r="C1119" s="3"/>
      <c r="D1119" s="3"/>
      <c r="E1119" s="116"/>
      <c r="F1119" s="52"/>
      <c r="G1119" s="116"/>
      <c r="H1119" s="116"/>
      <c r="I1119" s="116"/>
      <c r="J1119" s="116"/>
      <c r="K1119" s="116"/>
      <c r="L1119" s="52"/>
      <c r="M1119" s="44"/>
      <c r="N1119" s="44"/>
      <c r="O1119" s="44"/>
      <c r="P1119" s="44"/>
    </row>
    <row r="1120" spans="2:16" s="5" customFormat="1" x14ac:dyDescent="0.2">
      <c r="B1120" s="3"/>
      <c r="C1120" s="3"/>
      <c r="D1120" s="3"/>
      <c r="E1120" s="116"/>
      <c r="F1120" s="52"/>
      <c r="G1120" s="116"/>
      <c r="H1120" s="116"/>
      <c r="I1120" s="116"/>
      <c r="J1120" s="116"/>
      <c r="K1120" s="116"/>
      <c r="L1120" s="52"/>
      <c r="M1120" s="44"/>
      <c r="N1120" s="44"/>
      <c r="O1120" s="44"/>
      <c r="P1120" s="44"/>
    </row>
    <row r="1121" spans="2:16" s="5" customFormat="1" x14ac:dyDescent="0.2">
      <c r="B1121" s="3"/>
      <c r="C1121" s="3"/>
      <c r="D1121" s="3"/>
      <c r="E1121" s="116"/>
      <c r="F1121" s="52"/>
      <c r="G1121" s="116"/>
      <c r="H1121" s="116"/>
      <c r="I1121" s="116"/>
      <c r="J1121" s="116"/>
      <c r="K1121" s="116"/>
      <c r="L1121" s="52"/>
      <c r="M1121" s="44"/>
      <c r="N1121" s="44"/>
      <c r="O1121" s="44"/>
      <c r="P1121" s="44"/>
    </row>
    <row r="1122" spans="2:16" s="5" customFormat="1" x14ac:dyDescent="0.2">
      <c r="B1122" s="3"/>
      <c r="C1122" s="3"/>
      <c r="D1122" s="3"/>
      <c r="E1122" s="116"/>
      <c r="F1122" s="52"/>
      <c r="G1122" s="116"/>
      <c r="H1122" s="116"/>
      <c r="I1122" s="116"/>
      <c r="J1122" s="116"/>
      <c r="K1122" s="116"/>
      <c r="L1122" s="52"/>
      <c r="M1122" s="44"/>
      <c r="N1122" s="44"/>
      <c r="O1122" s="44"/>
      <c r="P1122" s="44"/>
    </row>
    <row r="1123" spans="2:16" s="5" customFormat="1" x14ac:dyDescent="0.2">
      <c r="B1123" s="3"/>
      <c r="C1123" s="3"/>
      <c r="D1123" s="3"/>
      <c r="E1123" s="116"/>
      <c r="F1123" s="52"/>
      <c r="G1123" s="116"/>
      <c r="H1123" s="116"/>
      <c r="I1123" s="116"/>
      <c r="J1123" s="116"/>
      <c r="K1123" s="116"/>
      <c r="L1123" s="52"/>
      <c r="M1123" s="44"/>
      <c r="N1123" s="44"/>
      <c r="O1123" s="44"/>
      <c r="P1123" s="44"/>
    </row>
    <row r="1124" spans="2:16" s="5" customFormat="1" x14ac:dyDescent="0.2">
      <c r="B1124" s="3"/>
      <c r="C1124" s="3"/>
      <c r="D1124" s="3"/>
      <c r="E1124" s="116"/>
      <c r="F1124" s="52"/>
      <c r="G1124" s="116"/>
      <c r="H1124" s="116"/>
      <c r="I1124" s="116"/>
      <c r="J1124" s="116"/>
      <c r="K1124" s="116"/>
      <c r="L1124" s="52"/>
      <c r="M1124" s="44"/>
      <c r="N1124" s="44"/>
      <c r="O1124" s="44"/>
      <c r="P1124" s="44"/>
    </row>
    <row r="1125" spans="2:16" s="5" customFormat="1" x14ac:dyDescent="0.2">
      <c r="B1125" s="3"/>
      <c r="C1125" s="3"/>
      <c r="D1125" s="3"/>
      <c r="E1125" s="116"/>
      <c r="F1125" s="52"/>
      <c r="G1125" s="116"/>
      <c r="H1125" s="116"/>
      <c r="I1125" s="116"/>
      <c r="J1125" s="116"/>
      <c r="K1125" s="116"/>
      <c r="L1125" s="52"/>
      <c r="M1125" s="44"/>
      <c r="N1125" s="44"/>
      <c r="O1125" s="44"/>
      <c r="P1125" s="44"/>
    </row>
    <row r="1126" spans="2:16" s="5" customFormat="1" x14ac:dyDescent="0.2">
      <c r="B1126" s="3"/>
      <c r="C1126" s="3"/>
      <c r="D1126" s="3"/>
      <c r="E1126" s="116"/>
      <c r="F1126" s="52"/>
      <c r="G1126" s="116"/>
      <c r="H1126" s="116"/>
      <c r="I1126" s="116"/>
      <c r="J1126" s="116"/>
      <c r="K1126" s="116"/>
      <c r="L1126" s="52"/>
      <c r="M1126" s="44"/>
      <c r="N1126" s="44"/>
      <c r="O1126" s="44"/>
      <c r="P1126" s="44"/>
    </row>
    <row r="1127" spans="2:16" s="5" customFormat="1" x14ac:dyDescent="0.2">
      <c r="B1127" s="3"/>
      <c r="C1127" s="3"/>
      <c r="D1127" s="3"/>
      <c r="E1127" s="116"/>
      <c r="F1127" s="52"/>
      <c r="G1127" s="116"/>
      <c r="H1127" s="116"/>
      <c r="I1127" s="116"/>
      <c r="J1127" s="116"/>
      <c r="K1127" s="116"/>
      <c r="L1127" s="52"/>
      <c r="M1127" s="44"/>
      <c r="N1127" s="44"/>
      <c r="O1127" s="44"/>
      <c r="P1127" s="44"/>
    </row>
    <row r="1128" spans="2:16" s="5" customFormat="1" x14ac:dyDescent="0.2">
      <c r="B1128" s="3"/>
      <c r="C1128" s="3"/>
      <c r="D1128" s="3"/>
      <c r="E1128" s="116"/>
      <c r="F1128" s="52"/>
      <c r="G1128" s="116"/>
      <c r="H1128" s="116"/>
      <c r="I1128" s="116"/>
      <c r="J1128" s="116"/>
      <c r="K1128" s="116"/>
      <c r="L1128" s="52"/>
      <c r="M1128" s="44"/>
      <c r="N1128" s="44"/>
      <c r="O1128" s="44"/>
      <c r="P1128" s="44"/>
    </row>
    <row r="1129" spans="2:16" s="5" customFormat="1" x14ac:dyDescent="0.2">
      <c r="B1129" s="3"/>
      <c r="C1129" s="3"/>
      <c r="D1129" s="3"/>
      <c r="E1129" s="116"/>
      <c r="F1129" s="52"/>
      <c r="G1129" s="116"/>
      <c r="H1129" s="116"/>
      <c r="I1129" s="116"/>
      <c r="J1129" s="116"/>
      <c r="K1129" s="116"/>
      <c r="L1129" s="52"/>
      <c r="M1129" s="44"/>
      <c r="N1129" s="44"/>
      <c r="O1129" s="44"/>
      <c r="P1129" s="44"/>
    </row>
    <row r="1130" spans="2:16" s="5" customFormat="1" x14ac:dyDescent="0.2">
      <c r="B1130" s="3"/>
      <c r="C1130" s="3"/>
      <c r="D1130" s="3"/>
      <c r="E1130" s="116"/>
      <c r="F1130" s="52"/>
      <c r="G1130" s="116"/>
      <c r="H1130" s="116"/>
      <c r="I1130" s="116"/>
      <c r="J1130" s="116"/>
      <c r="K1130" s="116"/>
      <c r="L1130" s="52"/>
      <c r="M1130" s="44"/>
      <c r="N1130" s="44"/>
      <c r="O1130" s="44"/>
      <c r="P1130" s="44"/>
    </row>
    <row r="1131" spans="2:16" s="5" customFormat="1" x14ac:dyDescent="0.2">
      <c r="B1131" s="3"/>
      <c r="C1131" s="3"/>
      <c r="D1131" s="3"/>
      <c r="E1131" s="116"/>
      <c r="F1131" s="52"/>
      <c r="G1131" s="116"/>
      <c r="H1131" s="116"/>
      <c r="I1131" s="116"/>
      <c r="J1131" s="116"/>
      <c r="K1131" s="116"/>
      <c r="L1131" s="52"/>
      <c r="M1131" s="44"/>
      <c r="N1131" s="44"/>
      <c r="O1131" s="44"/>
      <c r="P1131" s="44"/>
    </row>
    <row r="1132" spans="2:16" s="5" customFormat="1" x14ac:dyDescent="0.2">
      <c r="B1132" s="3"/>
      <c r="C1132" s="3"/>
      <c r="D1132" s="3"/>
      <c r="E1132" s="116"/>
      <c r="F1132" s="52"/>
      <c r="G1132" s="116"/>
      <c r="H1132" s="116"/>
      <c r="I1132" s="116"/>
      <c r="J1132" s="116"/>
      <c r="K1132" s="116"/>
      <c r="L1132" s="52"/>
      <c r="M1132" s="44"/>
      <c r="N1132" s="44"/>
      <c r="O1132" s="44"/>
      <c r="P1132" s="44"/>
    </row>
    <row r="1133" spans="2:16" s="5" customFormat="1" x14ac:dyDescent="0.2">
      <c r="B1133" s="3"/>
      <c r="C1133" s="3"/>
      <c r="D1133" s="3"/>
      <c r="E1133" s="116"/>
      <c r="F1133" s="52"/>
      <c r="G1133" s="116"/>
      <c r="H1133" s="116"/>
      <c r="I1133" s="116"/>
      <c r="J1133" s="116"/>
      <c r="K1133" s="116"/>
      <c r="L1133" s="52"/>
      <c r="M1133" s="44"/>
      <c r="N1133" s="44"/>
      <c r="O1133" s="44"/>
      <c r="P1133" s="44"/>
    </row>
    <row r="1134" spans="2:16" s="5" customFormat="1" x14ac:dyDescent="0.2">
      <c r="B1134" s="3"/>
      <c r="C1134" s="3"/>
      <c r="D1134" s="3"/>
      <c r="E1134" s="116"/>
      <c r="F1134" s="52"/>
      <c r="G1134" s="116"/>
      <c r="H1134" s="116"/>
      <c r="I1134" s="116"/>
      <c r="J1134" s="116"/>
      <c r="K1134" s="116"/>
      <c r="L1134" s="52"/>
      <c r="M1134" s="44"/>
      <c r="N1134" s="44"/>
      <c r="O1134" s="44"/>
      <c r="P1134" s="44"/>
    </row>
    <row r="1135" spans="2:16" s="5" customFormat="1" x14ac:dyDescent="0.2">
      <c r="B1135" s="3"/>
      <c r="C1135" s="3"/>
      <c r="D1135" s="3"/>
      <c r="E1135" s="116"/>
      <c r="F1135" s="52"/>
      <c r="G1135" s="116"/>
      <c r="H1135" s="116"/>
      <c r="I1135" s="116"/>
      <c r="J1135" s="116"/>
      <c r="K1135" s="116"/>
      <c r="L1135" s="52"/>
      <c r="M1135" s="44"/>
      <c r="N1135" s="44"/>
      <c r="O1135" s="44"/>
      <c r="P1135" s="44"/>
    </row>
    <row r="1136" spans="2:16" s="5" customFormat="1" x14ac:dyDescent="0.2">
      <c r="B1136" s="3"/>
      <c r="C1136" s="3"/>
      <c r="D1136" s="3"/>
      <c r="E1136" s="116"/>
      <c r="F1136" s="52"/>
      <c r="G1136" s="116"/>
      <c r="H1136" s="116"/>
      <c r="I1136" s="116"/>
      <c r="J1136" s="116"/>
      <c r="K1136" s="116"/>
      <c r="L1136" s="52"/>
      <c r="M1136" s="44"/>
      <c r="N1136" s="44"/>
      <c r="O1136" s="44"/>
      <c r="P1136" s="44"/>
    </row>
    <row r="1137" spans="2:16" s="5" customFormat="1" x14ac:dyDescent="0.2">
      <c r="B1137" s="3"/>
      <c r="C1137" s="3"/>
      <c r="D1137" s="3"/>
      <c r="E1137" s="116"/>
      <c r="F1137" s="52"/>
      <c r="G1137" s="116"/>
      <c r="H1137" s="116"/>
      <c r="I1137" s="116"/>
      <c r="J1137" s="116"/>
      <c r="K1137" s="116"/>
      <c r="L1137" s="52"/>
      <c r="M1137" s="44"/>
      <c r="N1137" s="44"/>
      <c r="O1137" s="44"/>
      <c r="P1137" s="44"/>
    </row>
    <row r="1138" spans="2:16" s="5" customFormat="1" x14ac:dyDescent="0.2">
      <c r="B1138" s="3"/>
      <c r="C1138" s="3"/>
      <c r="D1138" s="3"/>
      <c r="E1138" s="116"/>
      <c r="F1138" s="52"/>
      <c r="G1138" s="116"/>
      <c r="H1138" s="116"/>
      <c r="I1138" s="116"/>
      <c r="J1138" s="116"/>
      <c r="K1138" s="116"/>
      <c r="L1138" s="52"/>
      <c r="M1138" s="44"/>
      <c r="N1138" s="44"/>
      <c r="O1138" s="44"/>
      <c r="P1138" s="44"/>
    </row>
    <row r="1139" spans="2:16" s="5" customFormat="1" x14ac:dyDescent="0.2">
      <c r="B1139" s="3"/>
      <c r="C1139" s="3"/>
      <c r="D1139" s="3"/>
      <c r="E1139" s="116"/>
      <c r="F1139" s="52"/>
      <c r="G1139" s="116"/>
      <c r="H1139" s="116"/>
      <c r="I1139" s="116"/>
      <c r="J1139" s="116"/>
      <c r="K1139" s="116"/>
      <c r="L1139" s="52"/>
      <c r="M1139" s="44"/>
      <c r="N1139" s="44"/>
      <c r="O1139" s="44"/>
      <c r="P1139" s="44"/>
    </row>
    <row r="1140" spans="2:16" s="5" customFormat="1" x14ac:dyDescent="0.2">
      <c r="B1140" s="3"/>
      <c r="C1140" s="3"/>
      <c r="D1140" s="3"/>
      <c r="E1140" s="116"/>
      <c r="F1140" s="52"/>
      <c r="G1140" s="116"/>
      <c r="H1140" s="116"/>
      <c r="I1140" s="116"/>
      <c r="J1140" s="116"/>
      <c r="K1140" s="116"/>
      <c r="L1140" s="52"/>
      <c r="M1140" s="44"/>
      <c r="N1140" s="44"/>
      <c r="O1140" s="44"/>
      <c r="P1140" s="44"/>
    </row>
    <row r="1141" spans="2:16" s="5" customFormat="1" x14ac:dyDescent="0.2">
      <c r="B1141" s="3"/>
      <c r="C1141" s="3"/>
      <c r="D1141" s="3"/>
      <c r="E1141" s="116"/>
      <c r="F1141" s="52"/>
      <c r="G1141" s="116"/>
      <c r="H1141" s="116"/>
      <c r="I1141" s="116"/>
      <c r="J1141" s="116"/>
      <c r="K1141" s="116"/>
      <c r="L1141" s="52"/>
      <c r="M1141" s="44"/>
      <c r="N1141" s="44"/>
      <c r="O1141" s="44"/>
      <c r="P1141" s="44"/>
    </row>
    <row r="1142" spans="2:16" s="5" customFormat="1" x14ac:dyDescent="0.2">
      <c r="B1142" s="3"/>
      <c r="C1142" s="3"/>
      <c r="D1142" s="3"/>
      <c r="E1142" s="116"/>
      <c r="F1142" s="52"/>
      <c r="G1142" s="116"/>
      <c r="H1142" s="116"/>
      <c r="I1142" s="116"/>
      <c r="J1142" s="116"/>
      <c r="K1142" s="116"/>
      <c r="L1142" s="52"/>
      <c r="M1142" s="44"/>
      <c r="N1142" s="44"/>
      <c r="O1142" s="44"/>
      <c r="P1142" s="44"/>
    </row>
    <row r="1143" spans="2:16" s="5" customFormat="1" x14ac:dyDescent="0.2">
      <c r="B1143" s="3"/>
      <c r="C1143" s="3"/>
      <c r="D1143" s="3"/>
      <c r="E1143" s="116"/>
      <c r="F1143" s="52"/>
      <c r="G1143" s="116"/>
      <c r="H1143" s="116"/>
      <c r="I1143" s="116"/>
      <c r="J1143" s="116"/>
      <c r="K1143" s="116"/>
      <c r="L1143" s="52"/>
      <c r="M1143" s="44"/>
      <c r="N1143" s="44"/>
      <c r="O1143" s="44"/>
      <c r="P1143" s="44"/>
    </row>
    <row r="1144" spans="2:16" s="5" customFormat="1" x14ac:dyDescent="0.2">
      <c r="B1144" s="3"/>
      <c r="C1144" s="3"/>
      <c r="D1144" s="3"/>
      <c r="E1144" s="116"/>
      <c r="F1144" s="52"/>
      <c r="G1144" s="116"/>
      <c r="H1144" s="116"/>
      <c r="I1144" s="116"/>
      <c r="J1144" s="116"/>
      <c r="K1144" s="116"/>
      <c r="L1144" s="52"/>
      <c r="M1144" s="44"/>
      <c r="N1144" s="44"/>
      <c r="O1144" s="44"/>
      <c r="P1144" s="44"/>
    </row>
    <row r="1145" spans="2:16" s="5" customFormat="1" x14ac:dyDescent="0.2">
      <c r="B1145" s="3"/>
      <c r="C1145" s="3"/>
      <c r="D1145" s="3"/>
      <c r="E1145" s="116"/>
      <c r="F1145" s="52"/>
      <c r="G1145" s="116"/>
      <c r="H1145" s="116"/>
      <c r="I1145" s="116"/>
      <c r="J1145" s="116"/>
      <c r="K1145" s="116"/>
      <c r="L1145" s="52"/>
      <c r="M1145" s="44"/>
      <c r="N1145" s="44"/>
      <c r="O1145" s="44"/>
      <c r="P1145" s="44"/>
    </row>
    <row r="1146" spans="2:16" s="5" customFormat="1" x14ac:dyDescent="0.2">
      <c r="B1146" s="3"/>
      <c r="C1146" s="3"/>
      <c r="D1146" s="3"/>
      <c r="E1146" s="116"/>
      <c r="F1146" s="52"/>
      <c r="G1146" s="116"/>
      <c r="H1146" s="116"/>
      <c r="I1146" s="116"/>
      <c r="J1146" s="116"/>
      <c r="K1146" s="116"/>
      <c r="L1146" s="52"/>
      <c r="M1146" s="44"/>
      <c r="N1146" s="44"/>
      <c r="O1146" s="44"/>
      <c r="P1146" s="44"/>
    </row>
    <row r="1147" spans="2:16" s="5" customFormat="1" x14ac:dyDescent="0.2">
      <c r="B1147" s="3"/>
      <c r="C1147" s="3"/>
      <c r="D1147" s="3"/>
      <c r="E1147" s="116"/>
      <c r="F1147" s="52"/>
      <c r="G1147" s="116"/>
      <c r="H1147" s="116"/>
      <c r="I1147" s="116"/>
      <c r="J1147" s="116"/>
      <c r="K1147" s="116"/>
      <c r="L1147" s="52"/>
      <c r="M1147" s="44"/>
      <c r="N1147" s="44"/>
      <c r="O1147" s="44"/>
      <c r="P1147" s="44"/>
    </row>
    <row r="1148" spans="2:16" s="5" customFormat="1" x14ac:dyDescent="0.2">
      <c r="B1148" s="3"/>
      <c r="C1148" s="3"/>
      <c r="D1148" s="3"/>
      <c r="E1148" s="116"/>
      <c r="F1148" s="52"/>
      <c r="G1148" s="116"/>
      <c r="H1148" s="116"/>
      <c r="I1148" s="116"/>
      <c r="J1148" s="116"/>
      <c r="K1148" s="116"/>
      <c r="L1148" s="52"/>
      <c r="M1148" s="44"/>
      <c r="N1148" s="44"/>
      <c r="O1148" s="44"/>
      <c r="P1148" s="44"/>
    </row>
    <row r="1149" spans="2:16" s="5" customFormat="1" x14ac:dyDescent="0.2">
      <c r="B1149" s="3"/>
      <c r="C1149" s="3"/>
      <c r="D1149" s="3"/>
      <c r="E1149" s="116"/>
      <c r="F1149" s="52"/>
      <c r="G1149" s="116"/>
      <c r="H1149" s="116"/>
      <c r="I1149" s="116"/>
      <c r="J1149" s="116"/>
      <c r="K1149" s="116"/>
      <c r="L1149" s="52"/>
      <c r="M1149" s="44"/>
      <c r="N1149" s="44"/>
      <c r="O1149" s="44"/>
      <c r="P1149" s="44"/>
    </row>
    <row r="1150" spans="2:16" s="5" customFormat="1" x14ac:dyDescent="0.2">
      <c r="B1150" s="3"/>
      <c r="C1150" s="3"/>
      <c r="D1150" s="3"/>
      <c r="E1150" s="116"/>
      <c r="F1150" s="52"/>
      <c r="G1150" s="116"/>
      <c r="H1150" s="116"/>
      <c r="I1150" s="116"/>
      <c r="J1150" s="116"/>
      <c r="K1150" s="116"/>
      <c r="L1150" s="52"/>
      <c r="M1150" s="44"/>
      <c r="N1150" s="44"/>
      <c r="O1150" s="44"/>
      <c r="P1150" s="44"/>
    </row>
    <row r="1151" spans="2:16" s="5" customFormat="1" x14ac:dyDescent="0.2">
      <c r="B1151" s="3"/>
      <c r="C1151" s="3"/>
      <c r="D1151" s="3"/>
      <c r="E1151" s="116"/>
      <c r="F1151" s="52"/>
      <c r="G1151" s="116"/>
      <c r="H1151" s="116"/>
      <c r="I1151" s="116"/>
      <c r="J1151" s="116"/>
      <c r="K1151" s="116"/>
      <c r="L1151" s="52"/>
      <c r="M1151" s="44"/>
      <c r="N1151" s="44"/>
      <c r="O1151" s="44"/>
      <c r="P1151" s="44"/>
    </row>
    <row r="1152" spans="2:16" s="5" customFormat="1" x14ac:dyDescent="0.2">
      <c r="B1152" s="3"/>
      <c r="C1152" s="3"/>
      <c r="D1152" s="3"/>
      <c r="E1152" s="116"/>
      <c r="F1152" s="52"/>
      <c r="G1152" s="116"/>
      <c r="H1152" s="116"/>
      <c r="I1152" s="116"/>
      <c r="J1152" s="116"/>
      <c r="K1152" s="116"/>
      <c r="L1152" s="52"/>
      <c r="M1152" s="44"/>
      <c r="N1152" s="44"/>
      <c r="O1152" s="44"/>
      <c r="P1152" s="44"/>
    </row>
    <row r="1153" spans="2:16" s="5" customFormat="1" x14ac:dyDescent="0.2">
      <c r="B1153" s="3"/>
      <c r="C1153" s="3"/>
      <c r="D1153" s="3"/>
      <c r="E1153" s="116"/>
      <c r="F1153" s="52"/>
      <c r="G1153" s="116"/>
      <c r="H1153" s="116"/>
      <c r="I1153" s="116"/>
      <c r="J1153" s="116"/>
      <c r="K1153" s="116"/>
      <c r="L1153" s="52"/>
      <c r="M1153" s="44"/>
      <c r="N1153" s="44"/>
      <c r="O1153" s="44"/>
      <c r="P1153" s="44"/>
    </row>
    <row r="1154" spans="2:16" s="5" customFormat="1" x14ac:dyDescent="0.2">
      <c r="B1154" s="3"/>
      <c r="C1154" s="3"/>
      <c r="D1154" s="3"/>
      <c r="E1154" s="116"/>
      <c r="F1154" s="52"/>
      <c r="G1154" s="116"/>
      <c r="H1154" s="116"/>
      <c r="I1154" s="116"/>
      <c r="J1154" s="116"/>
      <c r="K1154" s="116"/>
      <c r="L1154" s="52"/>
      <c r="M1154" s="44"/>
      <c r="N1154" s="44"/>
      <c r="O1154" s="44"/>
      <c r="P1154" s="44"/>
    </row>
    <row r="1155" spans="2:16" s="5" customFormat="1" x14ac:dyDescent="0.2">
      <c r="B1155" s="3"/>
      <c r="C1155" s="3"/>
      <c r="D1155" s="3"/>
      <c r="E1155" s="116"/>
      <c r="F1155" s="52"/>
      <c r="G1155" s="116"/>
      <c r="H1155" s="116"/>
      <c r="I1155" s="116"/>
      <c r="J1155" s="116"/>
      <c r="K1155" s="116"/>
      <c r="L1155" s="52"/>
      <c r="M1155" s="44"/>
      <c r="N1155" s="44"/>
      <c r="O1155" s="44"/>
      <c r="P1155" s="44"/>
    </row>
    <row r="1156" spans="2:16" s="5" customFormat="1" x14ac:dyDescent="0.2">
      <c r="B1156" s="3"/>
      <c r="C1156" s="3"/>
      <c r="D1156" s="3"/>
      <c r="E1156" s="116"/>
      <c r="F1156" s="52"/>
      <c r="G1156" s="116"/>
      <c r="H1156" s="116"/>
      <c r="I1156" s="116"/>
      <c r="J1156" s="116"/>
      <c r="K1156" s="116"/>
      <c r="L1156" s="52"/>
      <c r="M1156" s="44"/>
      <c r="N1156" s="44"/>
      <c r="O1156" s="44"/>
      <c r="P1156" s="44"/>
    </row>
    <row r="1157" spans="2:16" s="5" customFormat="1" x14ac:dyDescent="0.2">
      <c r="B1157" s="3"/>
      <c r="C1157" s="3"/>
      <c r="D1157" s="3"/>
      <c r="E1157" s="116"/>
      <c r="F1157" s="52"/>
      <c r="G1157" s="116"/>
      <c r="H1157" s="116"/>
      <c r="I1157" s="116"/>
      <c r="J1157" s="116"/>
      <c r="K1157" s="116"/>
      <c r="L1157" s="52"/>
      <c r="M1157" s="44"/>
      <c r="N1157" s="44"/>
      <c r="O1157" s="44"/>
      <c r="P1157" s="44"/>
    </row>
    <row r="1158" spans="2:16" s="5" customFormat="1" x14ac:dyDescent="0.2">
      <c r="B1158" s="3"/>
      <c r="C1158" s="3"/>
      <c r="D1158" s="3"/>
      <c r="E1158" s="116"/>
      <c r="F1158" s="52"/>
      <c r="G1158" s="116"/>
      <c r="H1158" s="116"/>
      <c r="I1158" s="116"/>
      <c r="J1158" s="116"/>
      <c r="K1158" s="116"/>
      <c r="L1158" s="52"/>
      <c r="M1158" s="44"/>
      <c r="N1158" s="44"/>
      <c r="O1158" s="44"/>
      <c r="P1158" s="44"/>
    </row>
    <row r="1159" spans="2:16" s="5" customFormat="1" x14ac:dyDescent="0.2">
      <c r="B1159" s="3"/>
      <c r="C1159" s="3"/>
      <c r="D1159" s="3"/>
      <c r="E1159" s="116"/>
      <c r="F1159" s="52"/>
      <c r="G1159" s="116"/>
      <c r="H1159" s="116"/>
      <c r="I1159" s="116"/>
      <c r="J1159" s="116"/>
      <c r="K1159" s="116"/>
      <c r="L1159" s="52"/>
      <c r="M1159" s="44"/>
      <c r="N1159" s="44"/>
      <c r="O1159" s="44"/>
      <c r="P1159" s="44"/>
    </row>
    <row r="1160" spans="2:16" s="5" customFormat="1" x14ac:dyDescent="0.2">
      <c r="B1160" s="3"/>
      <c r="C1160" s="3"/>
      <c r="D1160" s="3"/>
      <c r="E1160" s="116"/>
      <c r="F1160" s="52"/>
      <c r="G1160" s="116"/>
      <c r="H1160" s="116"/>
      <c r="I1160" s="116"/>
      <c r="J1160" s="116"/>
      <c r="K1160" s="116"/>
      <c r="L1160" s="52"/>
      <c r="M1160" s="44"/>
      <c r="N1160" s="44"/>
      <c r="O1160" s="44"/>
      <c r="P1160" s="44"/>
    </row>
    <row r="1161" spans="2:16" s="5" customFormat="1" x14ac:dyDescent="0.2">
      <c r="B1161" s="3"/>
      <c r="C1161" s="3"/>
      <c r="D1161" s="3"/>
      <c r="E1161" s="116"/>
      <c r="F1161" s="52"/>
      <c r="G1161" s="116"/>
      <c r="H1161" s="116"/>
      <c r="I1161" s="116"/>
      <c r="J1161" s="116"/>
      <c r="K1161" s="116"/>
      <c r="L1161" s="52"/>
      <c r="M1161" s="44"/>
      <c r="N1161" s="44"/>
      <c r="O1161" s="44"/>
      <c r="P1161" s="44"/>
    </row>
    <row r="1162" spans="2:16" s="5" customFormat="1" x14ac:dyDescent="0.2">
      <c r="B1162" s="3"/>
      <c r="C1162" s="3"/>
      <c r="D1162" s="3"/>
      <c r="E1162" s="116"/>
      <c r="F1162" s="52"/>
      <c r="G1162" s="116"/>
      <c r="H1162" s="116"/>
      <c r="I1162" s="116"/>
      <c r="J1162" s="116"/>
      <c r="K1162" s="116"/>
      <c r="L1162" s="52"/>
      <c r="M1162" s="44"/>
      <c r="N1162" s="44"/>
      <c r="O1162" s="44"/>
      <c r="P1162" s="44"/>
    </row>
    <row r="1163" spans="2:16" s="5" customFormat="1" x14ac:dyDescent="0.2">
      <c r="B1163" s="3"/>
      <c r="C1163" s="3"/>
      <c r="D1163" s="3"/>
      <c r="E1163" s="116"/>
      <c r="F1163" s="52"/>
      <c r="G1163" s="116"/>
      <c r="H1163" s="116"/>
      <c r="I1163" s="116"/>
      <c r="J1163" s="116"/>
      <c r="K1163" s="116"/>
      <c r="L1163" s="52"/>
      <c r="M1163" s="44"/>
      <c r="N1163" s="44"/>
      <c r="O1163" s="44"/>
      <c r="P1163" s="44"/>
    </row>
    <row r="1164" spans="2:16" s="5" customFormat="1" x14ac:dyDescent="0.2">
      <c r="B1164" s="3"/>
      <c r="C1164" s="3"/>
      <c r="D1164" s="3"/>
      <c r="E1164" s="116"/>
      <c r="F1164" s="52"/>
      <c r="G1164" s="116"/>
      <c r="H1164" s="116"/>
      <c r="I1164" s="116"/>
      <c r="J1164" s="116"/>
      <c r="K1164" s="116"/>
      <c r="L1164" s="52"/>
      <c r="M1164" s="44"/>
      <c r="N1164" s="44"/>
      <c r="O1164" s="44"/>
      <c r="P1164" s="44"/>
    </row>
    <row r="1165" spans="2:16" s="5" customFormat="1" x14ac:dyDescent="0.2">
      <c r="B1165" s="3"/>
      <c r="C1165" s="3"/>
      <c r="D1165" s="3"/>
      <c r="E1165" s="116"/>
      <c r="F1165" s="52"/>
      <c r="G1165" s="116"/>
      <c r="H1165" s="116"/>
      <c r="I1165" s="116"/>
      <c r="J1165" s="116"/>
      <c r="K1165" s="116"/>
      <c r="L1165" s="52"/>
      <c r="M1165" s="44"/>
      <c r="N1165" s="44"/>
      <c r="O1165" s="44"/>
      <c r="P1165" s="44"/>
    </row>
    <row r="1166" spans="2:16" s="5" customFormat="1" x14ac:dyDescent="0.2">
      <c r="B1166" s="3"/>
      <c r="C1166" s="3"/>
      <c r="D1166" s="3"/>
      <c r="E1166" s="116"/>
      <c r="F1166" s="52"/>
      <c r="G1166" s="116"/>
      <c r="H1166" s="116"/>
      <c r="I1166" s="116"/>
      <c r="J1166" s="116"/>
      <c r="K1166" s="116"/>
      <c r="L1166" s="52"/>
      <c r="M1166" s="44"/>
      <c r="N1166" s="44"/>
      <c r="O1166" s="44"/>
      <c r="P1166" s="44"/>
    </row>
    <row r="1167" spans="2:16" s="5" customFormat="1" x14ac:dyDescent="0.2">
      <c r="B1167" s="3"/>
      <c r="C1167" s="3"/>
      <c r="D1167" s="3"/>
      <c r="E1167" s="116"/>
      <c r="F1167" s="52"/>
      <c r="G1167" s="116"/>
      <c r="H1167" s="116"/>
      <c r="I1167" s="116"/>
      <c r="J1167" s="116"/>
      <c r="K1167" s="116"/>
      <c r="L1167" s="52"/>
      <c r="M1167" s="44"/>
      <c r="N1167" s="44"/>
      <c r="O1167" s="44"/>
      <c r="P1167" s="44"/>
    </row>
    <row r="1168" spans="2:16" s="5" customFormat="1" x14ac:dyDescent="0.2">
      <c r="B1168" s="3"/>
      <c r="C1168" s="3"/>
      <c r="D1168" s="3"/>
      <c r="E1168" s="116"/>
      <c r="F1168" s="52"/>
      <c r="G1168" s="116"/>
      <c r="H1168" s="116"/>
      <c r="I1168" s="116"/>
      <c r="J1168" s="116"/>
      <c r="K1168" s="116"/>
      <c r="L1168" s="52"/>
      <c r="M1168" s="44"/>
      <c r="N1168" s="44"/>
      <c r="O1168" s="44"/>
      <c r="P1168" s="44"/>
    </row>
    <row r="1169" spans="2:16" s="5" customFormat="1" x14ac:dyDescent="0.2">
      <c r="B1169" s="3"/>
      <c r="C1169" s="3"/>
      <c r="D1169" s="3"/>
      <c r="E1169" s="116"/>
      <c r="F1169" s="52"/>
      <c r="G1169" s="116"/>
      <c r="H1169" s="116"/>
      <c r="I1169" s="116"/>
      <c r="J1169" s="116"/>
      <c r="K1169" s="116"/>
      <c r="L1169" s="52"/>
      <c r="M1169" s="44"/>
      <c r="N1169" s="44"/>
      <c r="O1169" s="44"/>
      <c r="P1169" s="44"/>
    </row>
    <row r="1170" spans="2:16" s="5" customFormat="1" x14ac:dyDescent="0.2">
      <c r="B1170" s="3"/>
      <c r="C1170" s="3"/>
      <c r="D1170" s="3"/>
      <c r="E1170" s="116"/>
      <c r="F1170" s="52"/>
      <c r="G1170" s="116"/>
      <c r="H1170" s="116"/>
      <c r="I1170" s="116"/>
      <c r="J1170" s="116"/>
      <c r="K1170" s="116"/>
      <c r="L1170" s="52"/>
      <c r="M1170" s="44"/>
      <c r="N1170" s="44"/>
      <c r="O1170" s="44"/>
      <c r="P1170" s="44"/>
    </row>
    <row r="1171" spans="2:16" s="5" customFormat="1" x14ac:dyDescent="0.2">
      <c r="B1171" s="3"/>
      <c r="C1171" s="3"/>
      <c r="D1171" s="3"/>
      <c r="E1171" s="116"/>
      <c r="F1171" s="52"/>
      <c r="G1171" s="116"/>
      <c r="H1171" s="116"/>
      <c r="I1171" s="116"/>
      <c r="J1171" s="116"/>
      <c r="K1171" s="116"/>
      <c r="L1171" s="52"/>
      <c r="M1171" s="44"/>
      <c r="N1171" s="44"/>
      <c r="O1171" s="44"/>
      <c r="P1171" s="44"/>
    </row>
    <row r="1172" spans="2:16" s="5" customFormat="1" x14ac:dyDescent="0.2">
      <c r="B1172" s="3"/>
      <c r="C1172" s="3"/>
      <c r="D1172" s="3"/>
      <c r="E1172" s="116"/>
      <c r="F1172" s="52"/>
      <c r="G1172" s="116"/>
      <c r="H1172" s="116"/>
      <c r="I1172" s="116"/>
      <c r="J1172" s="116"/>
      <c r="K1172" s="116"/>
      <c r="L1172" s="52"/>
      <c r="M1172" s="44"/>
      <c r="N1172" s="44"/>
      <c r="O1172" s="44"/>
      <c r="P1172" s="44"/>
    </row>
    <row r="1173" spans="2:16" s="5" customFormat="1" x14ac:dyDescent="0.2">
      <c r="B1173" s="3"/>
      <c r="C1173" s="3"/>
      <c r="D1173" s="3"/>
      <c r="E1173" s="116"/>
      <c r="F1173" s="52"/>
      <c r="G1173" s="116"/>
      <c r="H1173" s="116"/>
      <c r="I1173" s="116"/>
      <c r="J1173" s="116"/>
      <c r="K1173" s="116"/>
      <c r="L1173" s="52"/>
      <c r="M1173" s="44"/>
      <c r="N1173" s="44"/>
      <c r="O1173" s="44"/>
      <c r="P1173" s="44"/>
    </row>
    <row r="1174" spans="2:16" s="5" customFormat="1" x14ac:dyDescent="0.2">
      <c r="B1174" s="3"/>
      <c r="C1174" s="3"/>
      <c r="D1174" s="3"/>
      <c r="E1174" s="116"/>
      <c r="F1174" s="52"/>
      <c r="G1174" s="116"/>
      <c r="H1174" s="116"/>
      <c r="I1174" s="116"/>
      <c r="J1174" s="116"/>
      <c r="K1174" s="116"/>
      <c r="L1174" s="52"/>
      <c r="M1174" s="44"/>
      <c r="N1174" s="44"/>
      <c r="O1174" s="44"/>
      <c r="P1174" s="44"/>
    </row>
    <row r="1175" spans="2:16" s="5" customFormat="1" x14ac:dyDescent="0.2">
      <c r="B1175" s="3"/>
      <c r="C1175" s="3"/>
      <c r="D1175" s="3"/>
      <c r="E1175" s="116"/>
      <c r="F1175" s="52"/>
      <c r="G1175" s="116"/>
      <c r="H1175" s="116"/>
      <c r="I1175" s="116"/>
      <c r="J1175" s="116"/>
      <c r="K1175" s="116"/>
      <c r="L1175" s="52"/>
      <c r="M1175" s="44"/>
      <c r="N1175" s="44"/>
      <c r="O1175" s="44"/>
      <c r="P1175" s="44"/>
    </row>
    <row r="1176" spans="2:16" s="5" customFormat="1" x14ac:dyDescent="0.2">
      <c r="B1176" s="3"/>
      <c r="C1176" s="3"/>
      <c r="D1176" s="3"/>
      <c r="E1176" s="116"/>
      <c r="F1176" s="52"/>
      <c r="G1176" s="116"/>
      <c r="H1176" s="116"/>
      <c r="I1176" s="116"/>
      <c r="J1176" s="116"/>
      <c r="K1176" s="116"/>
      <c r="L1176" s="52"/>
      <c r="M1176" s="44"/>
      <c r="N1176" s="44"/>
      <c r="O1176" s="44"/>
      <c r="P1176" s="44"/>
    </row>
    <row r="1177" spans="2:16" s="5" customFormat="1" x14ac:dyDescent="0.2">
      <c r="B1177" s="3"/>
      <c r="C1177" s="3"/>
      <c r="D1177" s="3"/>
      <c r="E1177" s="116"/>
      <c r="F1177" s="52"/>
      <c r="G1177" s="116"/>
      <c r="H1177" s="116"/>
      <c r="I1177" s="116"/>
      <c r="J1177" s="116"/>
      <c r="K1177" s="116"/>
      <c r="L1177" s="52"/>
      <c r="M1177" s="44"/>
      <c r="N1177" s="44"/>
      <c r="O1177" s="44"/>
      <c r="P1177" s="44"/>
    </row>
    <row r="1178" spans="2:16" s="5" customFormat="1" x14ac:dyDescent="0.2">
      <c r="B1178" s="3"/>
      <c r="C1178" s="3"/>
      <c r="D1178" s="3"/>
      <c r="E1178" s="116"/>
      <c r="F1178" s="52"/>
      <c r="G1178" s="116"/>
      <c r="H1178" s="116"/>
      <c r="I1178" s="116"/>
      <c r="J1178" s="116"/>
      <c r="K1178" s="116"/>
      <c r="L1178" s="52"/>
      <c r="M1178" s="44"/>
      <c r="N1178" s="44"/>
      <c r="O1178" s="44"/>
      <c r="P1178" s="44"/>
    </row>
    <row r="1179" spans="2:16" s="5" customFormat="1" x14ac:dyDescent="0.2">
      <c r="B1179" s="3"/>
      <c r="C1179" s="3"/>
      <c r="D1179" s="3"/>
      <c r="E1179" s="116"/>
      <c r="F1179" s="52"/>
      <c r="G1179" s="116"/>
      <c r="H1179" s="116"/>
      <c r="I1179" s="116"/>
      <c r="J1179" s="116"/>
      <c r="K1179" s="116"/>
      <c r="L1179" s="52"/>
      <c r="M1179" s="44"/>
      <c r="N1179" s="44"/>
      <c r="O1179" s="44"/>
      <c r="P1179" s="44"/>
    </row>
    <row r="1180" spans="2:16" s="5" customFormat="1" x14ac:dyDescent="0.2">
      <c r="B1180" s="3"/>
      <c r="C1180" s="3"/>
      <c r="D1180" s="3"/>
      <c r="E1180" s="116"/>
      <c r="F1180" s="52"/>
      <c r="G1180" s="116"/>
      <c r="H1180" s="116"/>
      <c r="I1180" s="116"/>
      <c r="J1180" s="116"/>
      <c r="K1180" s="116"/>
      <c r="L1180" s="52"/>
      <c r="M1180" s="44"/>
      <c r="N1180" s="44"/>
      <c r="O1180" s="44"/>
      <c r="P1180" s="44"/>
    </row>
    <row r="1181" spans="2:16" s="5" customFormat="1" x14ac:dyDescent="0.2">
      <c r="B1181" s="3"/>
      <c r="C1181" s="3"/>
      <c r="D1181" s="3"/>
      <c r="E1181" s="116"/>
      <c r="F1181" s="52"/>
      <c r="G1181" s="116"/>
      <c r="H1181" s="116"/>
      <c r="I1181" s="116"/>
      <c r="J1181" s="116"/>
      <c r="K1181" s="116"/>
      <c r="L1181" s="52"/>
      <c r="M1181" s="44"/>
      <c r="N1181" s="44"/>
      <c r="O1181" s="44"/>
      <c r="P1181" s="44"/>
    </row>
    <row r="1182" spans="2:16" s="5" customFormat="1" x14ac:dyDescent="0.2">
      <c r="B1182" s="3"/>
      <c r="C1182" s="3"/>
      <c r="D1182" s="3"/>
      <c r="E1182" s="116"/>
      <c r="F1182" s="52"/>
      <c r="G1182" s="116"/>
      <c r="H1182" s="116"/>
      <c r="I1182" s="116"/>
      <c r="J1182" s="116"/>
      <c r="K1182" s="116"/>
      <c r="L1182" s="52"/>
      <c r="M1182" s="44"/>
      <c r="N1182" s="44"/>
      <c r="O1182" s="44"/>
      <c r="P1182" s="44"/>
    </row>
    <row r="1183" spans="2:16" s="5" customFormat="1" x14ac:dyDescent="0.2">
      <c r="B1183" s="3"/>
      <c r="C1183" s="3"/>
      <c r="D1183" s="3"/>
      <c r="E1183" s="116"/>
      <c r="F1183" s="52"/>
      <c r="G1183" s="116"/>
      <c r="H1183" s="116"/>
      <c r="I1183" s="116"/>
      <c r="J1183" s="116"/>
      <c r="K1183" s="116"/>
      <c r="L1183" s="52"/>
      <c r="M1183" s="44"/>
      <c r="N1183" s="44"/>
      <c r="O1183" s="44"/>
      <c r="P1183" s="44"/>
    </row>
    <row r="1184" spans="2:16" s="5" customFormat="1" x14ac:dyDescent="0.2">
      <c r="B1184" s="3"/>
      <c r="C1184" s="3"/>
      <c r="D1184" s="3"/>
      <c r="E1184" s="116"/>
      <c r="F1184" s="52"/>
      <c r="G1184" s="116"/>
      <c r="H1184" s="116"/>
      <c r="I1184" s="116"/>
      <c r="J1184" s="116"/>
      <c r="K1184" s="116"/>
      <c r="L1184" s="52"/>
      <c r="M1184" s="44"/>
      <c r="N1184" s="44"/>
      <c r="O1184" s="44"/>
      <c r="P1184" s="44"/>
    </row>
    <row r="1185" spans="2:16" s="5" customFormat="1" x14ac:dyDescent="0.2">
      <c r="B1185" s="3"/>
      <c r="C1185" s="3"/>
      <c r="D1185" s="3"/>
      <c r="E1185" s="116"/>
      <c r="F1185" s="52"/>
      <c r="G1185" s="116"/>
      <c r="H1185" s="116"/>
      <c r="I1185" s="116"/>
      <c r="J1185" s="116"/>
      <c r="K1185" s="116"/>
      <c r="L1185" s="52"/>
      <c r="M1185" s="44"/>
      <c r="N1185" s="44"/>
      <c r="O1185" s="44"/>
      <c r="P1185" s="44"/>
    </row>
    <row r="1186" spans="2:16" s="5" customFormat="1" x14ac:dyDescent="0.2">
      <c r="B1186" s="3"/>
      <c r="C1186" s="3"/>
      <c r="D1186" s="3"/>
      <c r="E1186" s="116"/>
      <c r="F1186" s="52"/>
      <c r="G1186" s="116"/>
      <c r="H1186" s="116"/>
      <c r="I1186" s="116"/>
      <c r="J1186" s="116"/>
      <c r="K1186" s="116"/>
      <c r="L1186" s="52"/>
      <c r="M1186" s="44"/>
      <c r="N1186" s="44"/>
      <c r="O1186" s="44"/>
      <c r="P1186" s="44"/>
    </row>
    <row r="1187" spans="2:16" s="5" customFormat="1" x14ac:dyDescent="0.2">
      <c r="B1187" s="3"/>
      <c r="C1187" s="3"/>
      <c r="D1187" s="3"/>
      <c r="E1187" s="116"/>
      <c r="F1187" s="52"/>
      <c r="G1187" s="116"/>
      <c r="H1187" s="116"/>
      <c r="I1187" s="116"/>
      <c r="J1187" s="116"/>
      <c r="K1187" s="116"/>
      <c r="L1187" s="52"/>
      <c r="M1187" s="44"/>
      <c r="N1187" s="44"/>
      <c r="O1187" s="44"/>
      <c r="P1187" s="44"/>
    </row>
    <row r="1188" spans="2:16" s="5" customFormat="1" x14ac:dyDescent="0.2">
      <c r="B1188" s="3"/>
      <c r="C1188" s="3"/>
      <c r="D1188" s="3"/>
      <c r="E1188" s="116"/>
      <c r="F1188" s="52"/>
      <c r="G1188" s="116"/>
      <c r="H1188" s="116"/>
      <c r="I1188" s="116"/>
      <c r="J1188" s="116"/>
      <c r="K1188" s="116"/>
      <c r="L1188" s="52"/>
      <c r="M1188" s="44"/>
      <c r="N1188" s="44"/>
      <c r="O1188" s="44"/>
      <c r="P1188" s="44"/>
    </row>
    <row r="1189" spans="2:16" s="5" customFormat="1" x14ac:dyDescent="0.2">
      <c r="B1189" s="3"/>
      <c r="C1189" s="3"/>
      <c r="D1189" s="3"/>
      <c r="E1189" s="116"/>
      <c r="F1189" s="52"/>
      <c r="G1189" s="116"/>
      <c r="H1189" s="116"/>
      <c r="I1189" s="116"/>
      <c r="J1189" s="116"/>
      <c r="K1189" s="116"/>
      <c r="L1189" s="52"/>
      <c r="M1189" s="44"/>
      <c r="N1189" s="44"/>
      <c r="O1189" s="44"/>
      <c r="P1189" s="44"/>
    </row>
    <row r="1190" spans="2:16" s="5" customFormat="1" x14ac:dyDescent="0.2">
      <c r="B1190" s="3"/>
      <c r="C1190" s="3"/>
      <c r="D1190" s="3"/>
      <c r="E1190" s="116"/>
      <c r="F1190" s="52"/>
      <c r="G1190" s="116"/>
      <c r="H1190" s="116"/>
      <c r="I1190" s="116"/>
      <c r="J1190" s="116"/>
      <c r="K1190" s="116"/>
      <c r="L1190" s="52"/>
      <c r="M1190" s="44"/>
      <c r="N1190" s="44"/>
      <c r="O1190" s="44"/>
      <c r="P1190" s="44"/>
    </row>
    <row r="1191" spans="2:16" s="5" customFormat="1" x14ac:dyDescent="0.2">
      <c r="B1191" s="3"/>
      <c r="C1191" s="3"/>
      <c r="D1191" s="3"/>
      <c r="E1191" s="116"/>
      <c r="F1191" s="52"/>
      <c r="G1191" s="116"/>
      <c r="H1191" s="116"/>
      <c r="I1191" s="116"/>
      <c r="J1191" s="116"/>
      <c r="K1191" s="116"/>
      <c r="L1191" s="52"/>
      <c r="M1191" s="44"/>
      <c r="N1191" s="44"/>
      <c r="O1191" s="44"/>
      <c r="P1191" s="44"/>
    </row>
    <row r="1192" spans="2:16" s="5" customFormat="1" x14ac:dyDescent="0.2">
      <c r="B1192" s="3"/>
      <c r="C1192" s="3"/>
      <c r="D1192" s="3"/>
      <c r="E1192" s="116"/>
      <c r="F1192" s="52"/>
      <c r="G1192" s="116"/>
      <c r="H1192" s="116"/>
      <c r="I1192" s="116"/>
      <c r="J1192" s="116"/>
      <c r="K1192" s="116"/>
      <c r="L1192" s="52"/>
      <c r="M1192" s="44"/>
      <c r="N1192" s="44"/>
      <c r="O1192" s="44"/>
      <c r="P1192" s="44"/>
    </row>
    <row r="1193" spans="2:16" s="5" customFormat="1" x14ac:dyDescent="0.2">
      <c r="B1193" s="3"/>
      <c r="C1193" s="3"/>
      <c r="D1193" s="3"/>
      <c r="E1193" s="116"/>
      <c r="F1193" s="52"/>
      <c r="G1193" s="116"/>
      <c r="H1193" s="116"/>
      <c r="I1193" s="116"/>
      <c r="J1193" s="116"/>
      <c r="K1193" s="116"/>
      <c r="L1193" s="52"/>
      <c r="M1193" s="44"/>
      <c r="N1193" s="44"/>
      <c r="O1193" s="44"/>
      <c r="P1193" s="44"/>
    </row>
    <row r="1194" spans="2:16" s="5" customFormat="1" x14ac:dyDescent="0.2">
      <c r="B1194" s="3"/>
      <c r="C1194" s="3"/>
      <c r="D1194" s="3"/>
      <c r="E1194" s="116"/>
      <c r="F1194" s="52"/>
      <c r="G1194" s="116"/>
      <c r="H1194" s="116"/>
      <c r="I1194" s="116"/>
      <c r="J1194" s="116"/>
      <c r="K1194" s="116"/>
      <c r="L1194" s="52"/>
      <c r="M1194" s="44"/>
      <c r="N1194" s="44"/>
      <c r="O1194" s="44"/>
      <c r="P1194" s="44"/>
    </row>
    <row r="1195" spans="2:16" s="5" customFormat="1" x14ac:dyDescent="0.2">
      <c r="B1195" s="3"/>
      <c r="C1195" s="3"/>
      <c r="D1195" s="3"/>
      <c r="E1195" s="116"/>
      <c r="F1195" s="52"/>
      <c r="G1195" s="116"/>
      <c r="H1195" s="116"/>
      <c r="I1195" s="116"/>
      <c r="J1195" s="116"/>
      <c r="K1195" s="116"/>
      <c r="L1195" s="52"/>
      <c r="M1195" s="44"/>
      <c r="N1195" s="44"/>
      <c r="O1195" s="44"/>
      <c r="P1195" s="44"/>
    </row>
    <row r="1196" spans="2:16" s="5" customFormat="1" x14ac:dyDescent="0.2">
      <c r="B1196" s="3"/>
      <c r="C1196" s="3"/>
      <c r="D1196" s="3"/>
      <c r="E1196" s="116"/>
      <c r="F1196" s="52"/>
      <c r="G1196" s="116"/>
      <c r="H1196" s="116"/>
      <c r="I1196" s="116"/>
      <c r="J1196" s="116"/>
      <c r="K1196" s="116"/>
      <c r="L1196" s="52"/>
      <c r="M1196" s="44"/>
      <c r="N1196" s="44"/>
      <c r="O1196" s="44"/>
      <c r="P1196" s="44"/>
    </row>
    <row r="1197" spans="2:16" s="5" customFormat="1" x14ac:dyDescent="0.2">
      <c r="B1197" s="3"/>
      <c r="C1197" s="3"/>
      <c r="D1197" s="3"/>
      <c r="E1197" s="116"/>
      <c r="F1197" s="52"/>
      <c r="G1197" s="116"/>
      <c r="H1197" s="116"/>
      <c r="I1197" s="116"/>
      <c r="J1197" s="116"/>
      <c r="K1197" s="116"/>
      <c r="L1197" s="52"/>
      <c r="M1197" s="44"/>
      <c r="N1197" s="44"/>
      <c r="O1197" s="44"/>
      <c r="P1197" s="44"/>
    </row>
    <row r="1198" spans="2:16" s="5" customFormat="1" x14ac:dyDescent="0.2">
      <c r="B1198" s="3"/>
      <c r="C1198" s="3"/>
      <c r="D1198" s="3"/>
      <c r="E1198" s="116"/>
      <c r="F1198" s="52"/>
      <c r="G1198" s="116"/>
      <c r="H1198" s="116"/>
      <c r="I1198" s="116"/>
      <c r="J1198" s="116"/>
      <c r="K1198" s="116"/>
      <c r="L1198" s="52"/>
      <c r="M1198" s="44"/>
      <c r="N1198" s="44"/>
      <c r="O1198" s="44"/>
      <c r="P1198" s="44"/>
    </row>
    <row r="1199" spans="2:16" s="5" customFormat="1" x14ac:dyDescent="0.2">
      <c r="B1199" s="3"/>
      <c r="C1199" s="3"/>
      <c r="D1199" s="3"/>
      <c r="E1199" s="116"/>
      <c r="F1199" s="52"/>
      <c r="G1199" s="116"/>
      <c r="H1199" s="116"/>
      <c r="I1199" s="116"/>
      <c r="J1199" s="116"/>
      <c r="K1199" s="116"/>
      <c r="L1199" s="52"/>
      <c r="M1199" s="44"/>
      <c r="N1199" s="44"/>
      <c r="O1199" s="44"/>
      <c r="P1199" s="44"/>
    </row>
    <row r="1200" spans="2:16" s="5" customFormat="1" x14ac:dyDescent="0.2">
      <c r="B1200" s="3"/>
      <c r="C1200" s="3"/>
      <c r="D1200" s="3"/>
      <c r="E1200" s="116"/>
      <c r="F1200" s="52"/>
      <c r="G1200" s="116"/>
      <c r="H1200" s="116"/>
      <c r="I1200" s="116"/>
      <c r="J1200" s="116"/>
      <c r="K1200" s="116"/>
      <c r="L1200" s="52"/>
      <c r="M1200" s="44"/>
      <c r="N1200" s="44"/>
      <c r="O1200" s="44"/>
      <c r="P1200" s="44"/>
    </row>
    <row r="1201" spans="2:16" s="5" customFormat="1" x14ac:dyDescent="0.2">
      <c r="B1201" s="3"/>
      <c r="C1201" s="3"/>
      <c r="D1201" s="3"/>
      <c r="E1201" s="116"/>
      <c r="F1201" s="52"/>
      <c r="G1201" s="116"/>
      <c r="H1201" s="116"/>
      <c r="I1201" s="116"/>
      <c r="J1201" s="116"/>
      <c r="K1201" s="116"/>
      <c r="L1201" s="52"/>
      <c r="M1201" s="44"/>
      <c r="N1201" s="44"/>
      <c r="O1201" s="44"/>
      <c r="P1201" s="44"/>
    </row>
    <row r="1202" spans="2:16" s="5" customFormat="1" x14ac:dyDescent="0.2">
      <c r="B1202" s="3"/>
      <c r="C1202" s="3"/>
      <c r="D1202" s="3"/>
      <c r="E1202" s="116"/>
      <c r="F1202" s="52"/>
      <c r="G1202" s="116"/>
      <c r="H1202" s="116"/>
      <c r="I1202" s="116"/>
      <c r="J1202" s="116"/>
      <c r="K1202" s="116"/>
      <c r="L1202" s="52"/>
      <c r="M1202" s="44"/>
      <c r="N1202" s="44"/>
      <c r="O1202" s="44"/>
      <c r="P1202" s="44"/>
    </row>
    <row r="1203" spans="2:16" s="5" customFormat="1" x14ac:dyDescent="0.2">
      <c r="B1203" s="3"/>
      <c r="C1203" s="3"/>
      <c r="D1203" s="3"/>
      <c r="E1203" s="116"/>
      <c r="F1203" s="52"/>
      <c r="G1203" s="116"/>
      <c r="H1203" s="116"/>
      <c r="I1203" s="116"/>
      <c r="J1203" s="116"/>
      <c r="K1203" s="116"/>
      <c r="L1203" s="52"/>
      <c r="M1203" s="44"/>
      <c r="N1203" s="44"/>
      <c r="O1203" s="44"/>
      <c r="P1203" s="44"/>
    </row>
    <row r="1204" spans="2:16" s="5" customFormat="1" x14ac:dyDescent="0.2">
      <c r="B1204" s="3"/>
      <c r="C1204" s="3"/>
      <c r="D1204" s="3"/>
      <c r="E1204" s="116"/>
      <c r="F1204" s="52"/>
      <c r="G1204" s="116"/>
      <c r="H1204" s="116"/>
      <c r="I1204" s="116"/>
      <c r="J1204" s="116"/>
      <c r="K1204" s="116"/>
      <c r="L1204" s="52"/>
      <c r="M1204" s="44"/>
      <c r="N1204" s="44"/>
      <c r="O1204" s="44"/>
      <c r="P1204" s="44"/>
    </row>
    <row r="1205" spans="2:16" s="5" customFormat="1" x14ac:dyDescent="0.2">
      <c r="B1205" s="3"/>
      <c r="C1205" s="3"/>
      <c r="D1205" s="3"/>
      <c r="E1205" s="116"/>
      <c r="F1205" s="52"/>
      <c r="G1205" s="116"/>
      <c r="H1205" s="116"/>
      <c r="I1205" s="116"/>
      <c r="J1205" s="116"/>
      <c r="K1205" s="116"/>
      <c r="L1205" s="52"/>
      <c r="M1205" s="44"/>
      <c r="N1205" s="44"/>
      <c r="O1205" s="44"/>
      <c r="P1205" s="44"/>
    </row>
    <row r="1206" spans="2:16" s="5" customFormat="1" x14ac:dyDescent="0.2">
      <c r="B1206" s="3"/>
      <c r="C1206" s="3"/>
      <c r="D1206" s="3"/>
      <c r="E1206" s="116"/>
      <c r="F1206" s="52"/>
      <c r="G1206" s="116"/>
      <c r="H1206" s="116"/>
      <c r="I1206" s="116"/>
      <c r="J1206" s="116"/>
      <c r="K1206" s="116"/>
      <c r="L1206" s="52"/>
      <c r="M1206" s="44"/>
      <c r="N1206" s="44"/>
      <c r="O1206" s="44"/>
      <c r="P1206" s="44"/>
    </row>
    <row r="1207" spans="2:16" s="5" customFormat="1" x14ac:dyDescent="0.2">
      <c r="B1207" s="3"/>
      <c r="C1207" s="3"/>
      <c r="D1207" s="3"/>
      <c r="E1207" s="116"/>
      <c r="F1207" s="52"/>
      <c r="G1207" s="116"/>
      <c r="H1207" s="116"/>
      <c r="I1207" s="116"/>
      <c r="J1207" s="116"/>
      <c r="K1207" s="116"/>
      <c r="L1207" s="52"/>
      <c r="M1207" s="44"/>
      <c r="N1207" s="44"/>
      <c r="O1207" s="44"/>
      <c r="P1207" s="44"/>
    </row>
    <row r="1208" spans="2:16" s="5" customFormat="1" x14ac:dyDescent="0.2">
      <c r="B1208" s="3"/>
      <c r="C1208" s="3"/>
      <c r="D1208" s="3"/>
      <c r="E1208" s="116"/>
      <c r="F1208" s="52"/>
      <c r="G1208" s="116"/>
      <c r="H1208" s="116"/>
      <c r="I1208" s="116"/>
      <c r="J1208" s="116"/>
      <c r="K1208" s="116"/>
      <c r="L1208" s="52"/>
      <c r="M1208" s="44"/>
      <c r="N1208" s="44"/>
      <c r="O1208" s="44"/>
      <c r="P1208" s="44"/>
    </row>
    <row r="1209" spans="2:16" s="5" customFormat="1" x14ac:dyDescent="0.2">
      <c r="B1209" s="3"/>
      <c r="C1209" s="3"/>
      <c r="D1209" s="3"/>
      <c r="E1209" s="116"/>
      <c r="F1209" s="52"/>
      <c r="G1209" s="116"/>
      <c r="H1209" s="116"/>
      <c r="I1209" s="116"/>
      <c r="J1209" s="116"/>
      <c r="K1209" s="116"/>
      <c r="L1209" s="52"/>
      <c r="M1209" s="44"/>
      <c r="N1209" s="44"/>
      <c r="O1209" s="44"/>
      <c r="P1209" s="44"/>
    </row>
    <row r="1210" spans="2:16" s="5" customFormat="1" x14ac:dyDescent="0.2">
      <c r="B1210" s="3"/>
      <c r="C1210" s="3"/>
      <c r="D1210" s="3"/>
      <c r="E1210" s="116"/>
      <c r="F1210" s="52"/>
      <c r="G1210" s="116"/>
      <c r="H1210" s="116"/>
      <c r="I1210" s="116"/>
      <c r="J1210" s="116"/>
      <c r="K1210" s="116"/>
      <c r="L1210" s="52"/>
      <c r="M1210" s="44"/>
      <c r="N1210" s="44"/>
      <c r="O1210" s="44"/>
      <c r="P1210" s="44"/>
    </row>
    <row r="1211" spans="2:16" s="5" customFormat="1" x14ac:dyDescent="0.2">
      <c r="B1211" s="3"/>
      <c r="C1211" s="3"/>
      <c r="D1211" s="3"/>
      <c r="E1211" s="116"/>
      <c r="F1211" s="52"/>
      <c r="G1211" s="116"/>
      <c r="H1211" s="116"/>
      <c r="I1211" s="116"/>
      <c r="J1211" s="116"/>
      <c r="K1211" s="116"/>
      <c r="L1211" s="52"/>
      <c r="M1211" s="44"/>
      <c r="N1211" s="44"/>
      <c r="O1211" s="44"/>
      <c r="P1211" s="44"/>
    </row>
    <row r="1212" spans="2:16" s="5" customFormat="1" x14ac:dyDescent="0.2">
      <c r="B1212" s="3"/>
      <c r="C1212" s="3"/>
      <c r="D1212" s="3"/>
      <c r="E1212" s="116"/>
      <c r="F1212" s="52"/>
      <c r="G1212" s="116"/>
      <c r="H1212" s="116"/>
      <c r="I1212" s="116"/>
      <c r="J1212" s="116"/>
      <c r="K1212" s="116"/>
      <c r="L1212" s="52"/>
      <c r="M1212" s="44"/>
      <c r="N1212" s="44"/>
      <c r="O1212" s="44"/>
      <c r="P1212" s="44"/>
    </row>
    <row r="1213" spans="2:16" s="5" customFormat="1" x14ac:dyDescent="0.2">
      <c r="B1213" s="3"/>
      <c r="C1213" s="3"/>
      <c r="D1213" s="3"/>
      <c r="E1213" s="116"/>
      <c r="F1213" s="52"/>
      <c r="G1213" s="116"/>
      <c r="H1213" s="116"/>
      <c r="I1213" s="116"/>
      <c r="J1213" s="116"/>
      <c r="K1213" s="116"/>
      <c r="L1213" s="52"/>
      <c r="M1213" s="44"/>
      <c r="N1213" s="44"/>
      <c r="O1213" s="44"/>
      <c r="P1213" s="44"/>
    </row>
    <row r="1214" spans="2:16" s="5" customFormat="1" x14ac:dyDescent="0.2">
      <c r="B1214" s="3"/>
      <c r="C1214" s="3"/>
      <c r="D1214" s="3"/>
      <c r="E1214" s="116"/>
      <c r="F1214" s="52"/>
      <c r="G1214" s="116"/>
      <c r="H1214" s="116"/>
      <c r="I1214" s="116"/>
      <c r="J1214" s="116"/>
      <c r="K1214" s="116"/>
      <c r="L1214" s="52"/>
      <c r="M1214" s="44"/>
      <c r="N1214" s="44"/>
      <c r="O1214" s="44"/>
      <c r="P1214" s="44"/>
    </row>
    <row r="1215" spans="2:16" s="5" customFormat="1" x14ac:dyDescent="0.2">
      <c r="B1215" s="3"/>
      <c r="C1215" s="3"/>
      <c r="D1215" s="3"/>
      <c r="E1215" s="116"/>
      <c r="F1215" s="52"/>
      <c r="G1215" s="116"/>
      <c r="H1215" s="116"/>
      <c r="I1215" s="116"/>
      <c r="J1215" s="116"/>
      <c r="K1215" s="116"/>
      <c r="L1215" s="52"/>
      <c r="M1215" s="44"/>
      <c r="N1215" s="44"/>
      <c r="O1215" s="44"/>
      <c r="P1215" s="44"/>
    </row>
    <row r="1216" spans="2:16" s="5" customFormat="1" x14ac:dyDescent="0.2">
      <c r="B1216" s="3"/>
      <c r="C1216" s="3"/>
      <c r="D1216" s="3"/>
      <c r="E1216" s="116"/>
      <c r="F1216" s="52"/>
      <c r="G1216" s="116"/>
      <c r="H1216" s="116"/>
      <c r="I1216" s="116"/>
      <c r="J1216" s="116"/>
      <c r="K1216" s="116"/>
      <c r="L1216" s="52"/>
      <c r="M1216" s="44"/>
      <c r="N1216" s="44"/>
      <c r="O1216" s="44"/>
      <c r="P1216" s="44"/>
    </row>
    <row r="1217" spans="2:16" s="5" customFormat="1" x14ac:dyDescent="0.2">
      <c r="B1217" s="3"/>
      <c r="C1217" s="3"/>
      <c r="D1217" s="3"/>
      <c r="E1217" s="116"/>
      <c r="F1217" s="52"/>
      <c r="G1217" s="116"/>
      <c r="H1217" s="116"/>
      <c r="I1217" s="116"/>
      <c r="J1217" s="116"/>
      <c r="K1217" s="116"/>
      <c r="L1217" s="52"/>
      <c r="M1217" s="44"/>
      <c r="N1217" s="44"/>
      <c r="O1217" s="44"/>
      <c r="P1217" s="44"/>
    </row>
    <row r="1218" spans="2:16" s="5" customFormat="1" x14ac:dyDescent="0.2">
      <c r="B1218" s="3"/>
      <c r="C1218" s="3"/>
      <c r="D1218" s="3"/>
      <c r="E1218" s="116"/>
      <c r="F1218" s="52"/>
      <c r="G1218" s="116"/>
      <c r="H1218" s="116"/>
      <c r="I1218" s="116"/>
      <c r="J1218" s="116"/>
      <c r="K1218" s="116"/>
      <c r="L1218" s="52"/>
      <c r="M1218" s="44"/>
      <c r="N1218" s="44"/>
      <c r="O1218" s="44"/>
      <c r="P1218" s="44"/>
    </row>
    <row r="1219" spans="2:16" s="5" customFormat="1" x14ac:dyDescent="0.2">
      <c r="B1219" s="3"/>
      <c r="C1219" s="3"/>
      <c r="D1219" s="3"/>
      <c r="E1219" s="116"/>
      <c r="F1219" s="52"/>
      <c r="G1219" s="116"/>
      <c r="H1219" s="116"/>
      <c r="I1219" s="116"/>
      <c r="J1219" s="116"/>
      <c r="K1219" s="116"/>
      <c r="L1219" s="52"/>
      <c r="M1219" s="44"/>
      <c r="N1219" s="44"/>
      <c r="O1219" s="44"/>
      <c r="P1219" s="44"/>
    </row>
    <row r="1220" spans="2:16" s="5" customFormat="1" x14ac:dyDescent="0.2">
      <c r="B1220" s="3"/>
      <c r="C1220" s="3"/>
      <c r="D1220" s="3"/>
      <c r="E1220" s="116"/>
      <c r="F1220" s="52"/>
      <c r="G1220" s="116"/>
      <c r="H1220" s="116"/>
      <c r="I1220" s="116"/>
      <c r="J1220" s="116"/>
      <c r="K1220" s="116"/>
      <c r="L1220" s="52"/>
      <c r="M1220" s="44"/>
      <c r="N1220" s="44"/>
      <c r="O1220" s="44"/>
      <c r="P1220" s="44"/>
    </row>
    <row r="1221" spans="2:16" s="5" customFormat="1" x14ac:dyDescent="0.2">
      <c r="B1221" s="3"/>
      <c r="C1221" s="3"/>
      <c r="D1221" s="3"/>
      <c r="E1221" s="116"/>
      <c r="F1221" s="52"/>
      <c r="G1221" s="116"/>
      <c r="H1221" s="116"/>
      <c r="I1221" s="116"/>
      <c r="J1221" s="116"/>
      <c r="K1221" s="116"/>
      <c r="L1221" s="52"/>
      <c r="M1221" s="44"/>
      <c r="N1221" s="44"/>
      <c r="O1221" s="44"/>
      <c r="P1221" s="44"/>
    </row>
    <row r="1222" spans="2:16" s="5" customFormat="1" x14ac:dyDescent="0.2">
      <c r="B1222" s="3"/>
      <c r="C1222" s="3"/>
      <c r="D1222" s="3"/>
      <c r="E1222" s="116"/>
      <c r="F1222" s="52"/>
      <c r="G1222" s="116"/>
      <c r="H1222" s="116"/>
      <c r="I1222" s="116"/>
      <c r="J1222" s="116"/>
      <c r="K1222" s="116"/>
      <c r="L1222" s="52"/>
      <c r="M1222" s="44"/>
      <c r="N1222" s="44"/>
      <c r="O1222" s="44"/>
      <c r="P1222" s="44"/>
    </row>
    <row r="1223" spans="2:16" s="5" customFormat="1" x14ac:dyDescent="0.2">
      <c r="B1223" s="3"/>
      <c r="C1223" s="3"/>
      <c r="D1223" s="3"/>
      <c r="E1223" s="116"/>
      <c r="F1223" s="52"/>
      <c r="G1223" s="116"/>
      <c r="H1223" s="116"/>
      <c r="I1223" s="116"/>
      <c r="J1223" s="116"/>
      <c r="K1223" s="116"/>
      <c r="L1223" s="52"/>
      <c r="M1223" s="44"/>
      <c r="N1223" s="44"/>
      <c r="O1223" s="44"/>
      <c r="P1223" s="44"/>
    </row>
    <row r="1224" spans="2:16" s="5" customFormat="1" x14ac:dyDescent="0.2">
      <c r="B1224" s="3"/>
      <c r="C1224" s="3"/>
      <c r="D1224" s="3"/>
      <c r="E1224" s="116"/>
      <c r="F1224" s="52"/>
      <c r="G1224" s="116"/>
      <c r="H1224" s="116"/>
      <c r="I1224" s="116"/>
      <c r="J1224" s="116"/>
      <c r="K1224" s="116"/>
      <c r="L1224" s="52"/>
      <c r="M1224" s="44"/>
      <c r="N1224" s="44"/>
      <c r="O1224" s="44"/>
      <c r="P1224" s="44"/>
    </row>
    <row r="1225" spans="2:16" s="5" customFormat="1" x14ac:dyDescent="0.2">
      <c r="B1225" s="3"/>
      <c r="C1225" s="3"/>
      <c r="D1225" s="3"/>
      <c r="E1225" s="116"/>
      <c r="F1225" s="52"/>
      <c r="G1225" s="116"/>
      <c r="H1225" s="116"/>
      <c r="I1225" s="116"/>
      <c r="J1225" s="116"/>
      <c r="K1225" s="116"/>
      <c r="L1225" s="52"/>
      <c r="M1225" s="44"/>
      <c r="N1225" s="44"/>
      <c r="O1225" s="44"/>
      <c r="P1225" s="44"/>
    </row>
    <row r="1226" spans="2:16" s="5" customFormat="1" x14ac:dyDescent="0.2">
      <c r="B1226" s="3"/>
      <c r="C1226" s="3"/>
      <c r="D1226" s="3"/>
      <c r="E1226" s="116"/>
      <c r="F1226" s="52"/>
      <c r="G1226" s="116"/>
      <c r="H1226" s="116"/>
      <c r="I1226" s="116"/>
      <c r="J1226" s="116"/>
      <c r="K1226" s="116"/>
      <c r="L1226" s="52"/>
      <c r="M1226" s="44"/>
      <c r="N1226" s="44"/>
      <c r="O1226" s="44"/>
      <c r="P1226" s="44"/>
    </row>
    <row r="1227" spans="2:16" s="5" customFormat="1" x14ac:dyDescent="0.2">
      <c r="B1227" s="3"/>
      <c r="C1227" s="3"/>
      <c r="D1227" s="3"/>
      <c r="E1227" s="116"/>
      <c r="F1227" s="52"/>
      <c r="G1227" s="116"/>
      <c r="H1227" s="116"/>
      <c r="I1227" s="116"/>
      <c r="J1227" s="116"/>
      <c r="K1227" s="116"/>
      <c r="L1227" s="52"/>
      <c r="M1227" s="44"/>
      <c r="N1227" s="44"/>
      <c r="O1227" s="44"/>
      <c r="P1227" s="44"/>
    </row>
    <row r="1228" spans="2:16" s="5" customFormat="1" x14ac:dyDescent="0.2">
      <c r="B1228" s="3"/>
      <c r="C1228" s="3"/>
      <c r="D1228" s="3"/>
      <c r="E1228" s="116"/>
      <c r="F1228" s="52"/>
      <c r="G1228" s="116"/>
      <c r="H1228" s="116"/>
      <c r="I1228" s="116"/>
      <c r="J1228" s="116"/>
      <c r="K1228" s="116"/>
      <c r="L1228" s="52"/>
      <c r="M1228" s="44"/>
      <c r="N1228" s="44"/>
      <c r="O1228" s="44"/>
      <c r="P1228" s="44"/>
    </row>
    <row r="1229" spans="2:16" s="5" customFormat="1" x14ac:dyDescent="0.2">
      <c r="B1229" s="3"/>
      <c r="C1229" s="3"/>
      <c r="D1229" s="3"/>
      <c r="E1229" s="116"/>
      <c r="F1229" s="52"/>
      <c r="G1229" s="116"/>
      <c r="H1229" s="116"/>
      <c r="I1229" s="116"/>
      <c r="J1229" s="116"/>
      <c r="K1229" s="116"/>
      <c r="L1229" s="52"/>
      <c r="M1229" s="44"/>
      <c r="N1229" s="44"/>
      <c r="O1229" s="44"/>
      <c r="P1229" s="44"/>
    </row>
    <row r="1230" spans="2:16" s="5" customFormat="1" x14ac:dyDescent="0.2">
      <c r="B1230" s="3"/>
      <c r="C1230" s="3"/>
      <c r="D1230" s="3"/>
      <c r="E1230" s="116"/>
      <c r="F1230" s="52"/>
      <c r="G1230" s="116"/>
      <c r="H1230" s="116"/>
      <c r="I1230" s="116"/>
      <c r="J1230" s="116"/>
      <c r="K1230" s="116"/>
      <c r="L1230" s="52"/>
      <c r="M1230" s="44"/>
      <c r="N1230" s="44"/>
      <c r="O1230" s="44"/>
      <c r="P1230" s="44"/>
    </row>
    <row r="1231" spans="2:16" s="5" customFormat="1" x14ac:dyDescent="0.2">
      <c r="B1231" s="3"/>
      <c r="C1231" s="3"/>
      <c r="D1231" s="3"/>
      <c r="E1231" s="116"/>
      <c r="F1231" s="52"/>
      <c r="G1231" s="116"/>
      <c r="H1231" s="116"/>
      <c r="I1231" s="116"/>
      <c r="J1231" s="116"/>
      <c r="K1231" s="116"/>
      <c r="L1231" s="52"/>
      <c r="M1231" s="44"/>
      <c r="N1231" s="44"/>
      <c r="O1231" s="44"/>
      <c r="P1231" s="44"/>
    </row>
    <row r="1232" spans="2:16" s="5" customFormat="1" x14ac:dyDescent="0.2">
      <c r="B1232" s="3"/>
      <c r="C1232" s="3"/>
      <c r="D1232" s="3"/>
      <c r="E1232" s="116"/>
      <c r="F1232" s="52"/>
      <c r="G1232" s="116"/>
      <c r="H1232" s="116"/>
      <c r="I1232" s="116"/>
      <c r="J1232" s="116"/>
      <c r="K1232" s="116"/>
      <c r="L1232" s="52"/>
      <c r="M1232" s="44"/>
      <c r="N1232" s="44"/>
      <c r="O1232" s="44"/>
      <c r="P1232" s="44"/>
    </row>
    <row r="1233" spans="2:16" s="5" customFormat="1" x14ac:dyDescent="0.2">
      <c r="B1233" s="3"/>
      <c r="C1233" s="3"/>
      <c r="D1233" s="3"/>
      <c r="E1233" s="116"/>
      <c r="F1233" s="52"/>
      <c r="G1233" s="116"/>
      <c r="H1233" s="116"/>
      <c r="I1233" s="116"/>
      <c r="J1233" s="116"/>
      <c r="K1233" s="116"/>
      <c r="L1233" s="52"/>
      <c r="M1233" s="44"/>
      <c r="N1233" s="44"/>
      <c r="O1233" s="44"/>
      <c r="P1233" s="44"/>
    </row>
    <row r="1234" spans="2:16" s="5" customFormat="1" x14ac:dyDescent="0.2">
      <c r="B1234" s="3"/>
      <c r="C1234" s="3"/>
      <c r="D1234" s="3"/>
      <c r="E1234" s="116"/>
      <c r="F1234" s="52"/>
      <c r="G1234" s="116"/>
      <c r="H1234" s="116"/>
      <c r="I1234" s="116"/>
      <c r="J1234" s="116"/>
      <c r="K1234" s="116"/>
      <c r="L1234" s="52"/>
      <c r="M1234" s="44"/>
      <c r="N1234" s="44"/>
      <c r="O1234" s="44"/>
      <c r="P1234" s="44"/>
    </row>
    <row r="1235" spans="2:16" s="5" customFormat="1" x14ac:dyDescent="0.2">
      <c r="B1235" s="3"/>
      <c r="C1235" s="3"/>
      <c r="D1235" s="3"/>
      <c r="E1235" s="116"/>
      <c r="F1235" s="52"/>
      <c r="G1235" s="116"/>
      <c r="H1235" s="116"/>
      <c r="I1235" s="116"/>
      <c r="J1235" s="116"/>
      <c r="K1235" s="116"/>
      <c r="L1235" s="52"/>
      <c r="M1235" s="44"/>
      <c r="N1235" s="44"/>
      <c r="O1235" s="44"/>
      <c r="P1235" s="44"/>
    </row>
    <row r="1236" spans="2:16" s="5" customFormat="1" x14ac:dyDescent="0.2">
      <c r="B1236" s="3"/>
      <c r="C1236" s="3"/>
      <c r="D1236" s="3"/>
      <c r="E1236" s="116"/>
      <c r="F1236" s="52"/>
      <c r="G1236" s="116"/>
      <c r="H1236" s="116"/>
      <c r="I1236" s="116"/>
      <c r="J1236" s="116"/>
      <c r="K1236" s="116"/>
      <c r="L1236" s="52"/>
      <c r="M1236" s="44"/>
      <c r="N1236" s="44"/>
      <c r="O1236" s="44"/>
      <c r="P1236" s="44"/>
    </row>
    <row r="1237" spans="2:16" s="5" customFormat="1" x14ac:dyDescent="0.2">
      <c r="B1237" s="3"/>
      <c r="C1237" s="3"/>
      <c r="D1237" s="3"/>
      <c r="E1237" s="116"/>
      <c r="F1237" s="52"/>
      <c r="G1237" s="116"/>
      <c r="H1237" s="116"/>
      <c r="I1237" s="116"/>
      <c r="J1237" s="116"/>
      <c r="K1237" s="116"/>
      <c r="L1237" s="52"/>
      <c r="M1237" s="44"/>
      <c r="N1237" s="44"/>
      <c r="O1237" s="44"/>
      <c r="P1237" s="44"/>
    </row>
    <row r="1238" spans="2:16" s="5" customFormat="1" x14ac:dyDescent="0.2">
      <c r="B1238" s="3"/>
      <c r="C1238" s="3"/>
      <c r="D1238" s="3"/>
      <c r="E1238" s="116"/>
      <c r="F1238" s="52"/>
      <c r="G1238" s="116"/>
      <c r="H1238" s="116"/>
      <c r="I1238" s="116"/>
      <c r="J1238" s="116"/>
      <c r="K1238" s="116"/>
      <c r="L1238" s="52"/>
      <c r="M1238" s="44"/>
      <c r="N1238" s="44"/>
      <c r="O1238" s="44"/>
      <c r="P1238" s="44"/>
    </row>
    <row r="1239" spans="2:16" s="5" customFormat="1" x14ac:dyDescent="0.2">
      <c r="B1239" s="3"/>
      <c r="C1239" s="3"/>
      <c r="D1239" s="3"/>
      <c r="E1239" s="116"/>
      <c r="F1239" s="52"/>
      <c r="G1239" s="116"/>
      <c r="H1239" s="116"/>
      <c r="I1239" s="116"/>
      <c r="J1239" s="116"/>
      <c r="K1239" s="116"/>
      <c r="L1239" s="52"/>
      <c r="M1239" s="44"/>
      <c r="N1239" s="44"/>
      <c r="O1239" s="44"/>
      <c r="P1239" s="44"/>
    </row>
    <row r="1240" spans="2:16" s="5" customFormat="1" x14ac:dyDescent="0.2">
      <c r="B1240" s="3"/>
      <c r="C1240" s="3"/>
      <c r="D1240" s="3"/>
      <c r="E1240" s="116"/>
      <c r="F1240" s="52"/>
      <c r="G1240" s="116"/>
      <c r="H1240" s="116"/>
      <c r="I1240" s="116"/>
      <c r="J1240" s="116"/>
      <c r="K1240" s="116"/>
      <c r="L1240" s="52"/>
      <c r="M1240" s="44"/>
      <c r="N1240" s="44"/>
      <c r="O1240" s="44"/>
      <c r="P1240" s="44"/>
    </row>
    <row r="1241" spans="2:16" s="5" customFormat="1" x14ac:dyDescent="0.2">
      <c r="B1241" s="3"/>
      <c r="C1241" s="3"/>
      <c r="D1241" s="3"/>
      <c r="E1241" s="116"/>
      <c r="F1241" s="52"/>
      <c r="G1241" s="116"/>
      <c r="H1241" s="116"/>
      <c r="I1241" s="116"/>
      <c r="J1241" s="116"/>
      <c r="K1241" s="116"/>
      <c r="L1241" s="52"/>
      <c r="M1241" s="44"/>
      <c r="N1241" s="44"/>
      <c r="O1241" s="44"/>
      <c r="P1241" s="44"/>
    </row>
    <row r="1242" spans="2:16" s="5" customFormat="1" x14ac:dyDescent="0.2">
      <c r="B1242" s="3"/>
      <c r="C1242" s="3"/>
      <c r="D1242" s="3"/>
      <c r="E1242" s="116"/>
      <c r="F1242" s="52"/>
      <c r="G1242" s="116"/>
      <c r="H1242" s="116"/>
      <c r="I1242" s="116"/>
      <c r="J1242" s="116"/>
      <c r="K1242" s="116"/>
      <c r="L1242" s="52"/>
      <c r="M1242" s="44"/>
      <c r="N1242" s="44"/>
      <c r="O1242" s="44"/>
      <c r="P1242" s="44"/>
    </row>
    <row r="1243" spans="2:16" s="5" customFormat="1" x14ac:dyDescent="0.2">
      <c r="B1243" s="3"/>
      <c r="C1243" s="3"/>
      <c r="D1243" s="3"/>
      <c r="E1243" s="116"/>
      <c r="F1243" s="52"/>
      <c r="G1243" s="116"/>
      <c r="H1243" s="116"/>
      <c r="I1243" s="116"/>
      <c r="J1243" s="116"/>
      <c r="K1243" s="116"/>
      <c r="L1243" s="52"/>
      <c r="M1243" s="44"/>
      <c r="N1243" s="44"/>
      <c r="O1243" s="44"/>
      <c r="P1243" s="44"/>
    </row>
    <row r="1244" spans="2:16" s="5" customFormat="1" x14ac:dyDescent="0.2">
      <c r="B1244" s="3"/>
      <c r="C1244" s="3"/>
      <c r="D1244" s="3"/>
      <c r="E1244" s="116"/>
      <c r="F1244" s="52"/>
      <c r="G1244" s="116"/>
      <c r="H1244" s="116"/>
      <c r="I1244" s="116"/>
      <c r="J1244" s="116"/>
      <c r="K1244" s="116"/>
      <c r="L1244" s="52"/>
      <c r="M1244" s="44"/>
      <c r="N1244" s="44"/>
      <c r="O1244" s="44"/>
      <c r="P1244" s="44"/>
    </row>
    <row r="1245" spans="2:16" s="5" customFormat="1" x14ac:dyDescent="0.2">
      <c r="B1245" s="3"/>
      <c r="C1245" s="3"/>
      <c r="D1245" s="3"/>
      <c r="E1245" s="116"/>
      <c r="F1245" s="52"/>
      <c r="G1245" s="116"/>
      <c r="H1245" s="116"/>
      <c r="I1245" s="116"/>
      <c r="J1245" s="116"/>
      <c r="K1245" s="116"/>
      <c r="L1245" s="52"/>
      <c r="M1245" s="44"/>
      <c r="N1245" s="44"/>
      <c r="O1245" s="44"/>
      <c r="P1245" s="44"/>
    </row>
    <row r="1246" spans="2:16" s="5" customFormat="1" x14ac:dyDescent="0.2">
      <c r="B1246" s="3"/>
      <c r="C1246" s="3"/>
      <c r="D1246" s="3"/>
      <c r="E1246" s="116"/>
      <c r="F1246" s="52"/>
      <c r="G1246" s="116"/>
      <c r="H1246" s="116"/>
      <c r="I1246" s="116"/>
      <c r="J1246" s="116"/>
      <c r="K1246" s="116"/>
      <c r="L1246" s="52"/>
      <c r="M1246" s="44"/>
      <c r="N1246" s="44"/>
      <c r="O1246" s="44"/>
      <c r="P1246" s="44"/>
    </row>
    <row r="1247" spans="2:16" s="5" customFormat="1" x14ac:dyDescent="0.2">
      <c r="B1247" s="3"/>
      <c r="C1247" s="3"/>
      <c r="D1247" s="3"/>
      <c r="E1247" s="116"/>
      <c r="F1247" s="52"/>
      <c r="G1247" s="116"/>
      <c r="H1247" s="116"/>
      <c r="I1247" s="116"/>
      <c r="J1247" s="116"/>
      <c r="K1247" s="116"/>
      <c r="L1247" s="52"/>
      <c r="M1247" s="44"/>
      <c r="N1247" s="44"/>
      <c r="O1247" s="44"/>
      <c r="P1247" s="44"/>
    </row>
    <row r="1248" spans="2:16" s="5" customFormat="1" x14ac:dyDescent="0.2">
      <c r="B1248" s="3"/>
      <c r="C1248" s="3"/>
      <c r="D1248" s="3"/>
      <c r="E1248" s="116"/>
      <c r="F1248" s="52"/>
      <c r="G1248" s="116"/>
      <c r="H1248" s="116"/>
      <c r="I1248" s="116"/>
      <c r="J1248" s="116"/>
      <c r="K1248" s="116"/>
      <c r="L1248" s="52"/>
      <c r="M1248" s="44"/>
      <c r="N1248" s="44"/>
      <c r="O1248" s="44"/>
      <c r="P1248" s="44"/>
    </row>
    <row r="1249" spans="2:16" s="5" customFormat="1" x14ac:dyDescent="0.2">
      <c r="B1249" s="3"/>
      <c r="C1249" s="3"/>
      <c r="D1249" s="3"/>
      <c r="E1249" s="116"/>
      <c r="F1249" s="52"/>
      <c r="G1249" s="116"/>
      <c r="H1249" s="116"/>
      <c r="I1249" s="116"/>
      <c r="J1249" s="116"/>
      <c r="K1249" s="116"/>
      <c r="L1249" s="52"/>
      <c r="M1249" s="44"/>
      <c r="N1249" s="44"/>
      <c r="O1249" s="44"/>
      <c r="P1249" s="44"/>
    </row>
    <row r="1250" spans="2:16" s="5" customFormat="1" x14ac:dyDescent="0.2">
      <c r="B1250" s="3"/>
      <c r="C1250" s="3"/>
      <c r="D1250" s="3"/>
      <c r="E1250" s="116"/>
      <c r="F1250" s="52"/>
      <c r="G1250" s="116"/>
      <c r="H1250" s="116"/>
      <c r="I1250" s="116"/>
      <c r="J1250" s="116"/>
      <c r="K1250" s="116"/>
      <c r="L1250" s="52"/>
      <c r="M1250" s="44"/>
      <c r="N1250" s="44"/>
      <c r="O1250" s="44"/>
      <c r="P1250" s="44"/>
    </row>
    <row r="1251" spans="2:16" s="5" customFormat="1" x14ac:dyDescent="0.2">
      <c r="B1251" s="3"/>
      <c r="C1251" s="3"/>
      <c r="D1251" s="3"/>
      <c r="E1251" s="116"/>
      <c r="F1251" s="52"/>
      <c r="G1251" s="116"/>
      <c r="H1251" s="116"/>
      <c r="I1251" s="116"/>
      <c r="J1251" s="116"/>
      <c r="K1251" s="116"/>
      <c r="L1251" s="52"/>
      <c r="M1251" s="44"/>
      <c r="N1251" s="44"/>
      <c r="O1251" s="44"/>
      <c r="P1251" s="44"/>
    </row>
    <row r="1252" spans="2:16" s="5" customFormat="1" x14ac:dyDescent="0.2">
      <c r="B1252" s="3"/>
      <c r="C1252" s="3"/>
      <c r="D1252" s="3"/>
      <c r="E1252" s="116"/>
      <c r="F1252" s="52"/>
      <c r="G1252" s="116"/>
      <c r="H1252" s="116"/>
      <c r="I1252" s="116"/>
      <c r="J1252" s="116"/>
      <c r="K1252" s="116"/>
      <c r="L1252" s="52"/>
      <c r="M1252" s="44"/>
      <c r="N1252" s="44"/>
      <c r="O1252" s="44"/>
      <c r="P1252" s="44"/>
    </row>
    <row r="1253" spans="2:16" s="5" customFormat="1" x14ac:dyDescent="0.2">
      <c r="B1253" s="3"/>
      <c r="C1253" s="3"/>
      <c r="D1253" s="3"/>
      <c r="E1253" s="116"/>
      <c r="F1253" s="52"/>
      <c r="G1253" s="116"/>
      <c r="H1253" s="116"/>
      <c r="I1253" s="116"/>
      <c r="J1253" s="116"/>
      <c r="K1253" s="116"/>
      <c r="L1253" s="52"/>
      <c r="M1253" s="44"/>
      <c r="N1253" s="44"/>
      <c r="O1253" s="44"/>
      <c r="P1253" s="44"/>
    </row>
    <row r="1254" spans="2:16" s="5" customFormat="1" x14ac:dyDescent="0.2">
      <c r="B1254" s="3"/>
      <c r="C1254" s="3"/>
      <c r="D1254" s="3"/>
      <c r="E1254" s="116"/>
      <c r="F1254" s="52"/>
      <c r="G1254" s="116"/>
      <c r="H1254" s="116"/>
      <c r="I1254" s="116"/>
      <c r="J1254" s="116"/>
      <c r="K1254" s="116"/>
      <c r="L1254" s="52"/>
      <c r="M1254" s="44"/>
      <c r="N1254" s="44"/>
      <c r="O1254" s="44"/>
      <c r="P1254" s="44"/>
    </row>
    <row r="1255" spans="2:16" s="5" customFormat="1" x14ac:dyDescent="0.2">
      <c r="B1255" s="3"/>
      <c r="C1255" s="3"/>
      <c r="D1255" s="3"/>
      <c r="E1255" s="116"/>
      <c r="F1255" s="52"/>
      <c r="G1255" s="116"/>
      <c r="H1255" s="116"/>
      <c r="I1255" s="116"/>
      <c r="J1255" s="116"/>
      <c r="K1255" s="116"/>
      <c r="L1255" s="52"/>
      <c r="M1255" s="44"/>
      <c r="N1255" s="44"/>
      <c r="O1255" s="44"/>
      <c r="P1255" s="44"/>
    </row>
    <row r="1256" spans="2:16" s="5" customFormat="1" x14ac:dyDescent="0.2">
      <c r="B1256" s="3"/>
      <c r="C1256" s="3"/>
      <c r="D1256" s="3"/>
      <c r="E1256" s="116"/>
      <c r="F1256" s="52"/>
      <c r="G1256" s="116"/>
      <c r="H1256" s="116"/>
      <c r="I1256" s="116"/>
      <c r="J1256" s="116"/>
      <c r="K1256" s="116"/>
      <c r="L1256" s="52"/>
      <c r="M1256" s="44"/>
      <c r="N1256" s="44"/>
      <c r="O1256" s="44"/>
      <c r="P1256" s="44"/>
    </row>
    <row r="1257" spans="2:16" s="5" customFormat="1" x14ac:dyDescent="0.2">
      <c r="B1257" s="3"/>
      <c r="C1257" s="3"/>
      <c r="D1257" s="3"/>
      <c r="E1257" s="116"/>
      <c r="F1257" s="52"/>
      <c r="G1257" s="116"/>
      <c r="H1257" s="116"/>
      <c r="I1257" s="116"/>
      <c r="J1257" s="116"/>
      <c r="K1257" s="116"/>
      <c r="L1257" s="52"/>
      <c r="M1257" s="44"/>
      <c r="N1257" s="44"/>
      <c r="O1257" s="44"/>
      <c r="P1257" s="44"/>
    </row>
    <row r="1258" spans="2:16" s="5" customFormat="1" x14ac:dyDescent="0.2">
      <c r="B1258" s="3"/>
      <c r="C1258" s="3"/>
      <c r="D1258" s="3"/>
      <c r="E1258" s="116"/>
      <c r="F1258" s="52"/>
      <c r="G1258" s="116"/>
      <c r="H1258" s="116"/>
      <c r="I1258" s="116"/>
      <c r="J1258" s="116"/>
      <c r="K1258" s="116"/>
      <c r="L1258" s="52"/>
      <c r="M1258" s="44"/>
      <c r="N1258" s="44"/>
      <c r="O1258" s="44"/>
      <c r="P1258" s="44"/>
    </row>
    <row r="1259" spans="2:16" s="5" customFormat="1" x14ac:dyDescent="0.2">
      <c r="B1259" s="3"/>
      <c r="C1259" s="3"/>
      <c r="D1259" s="3"/>
      <c r="E1259" s="116"/>
      <c r="F1259" s="52"/>
      <c r="G1259" s="116"/>
      <c r="H1259" s="116"/>
      <c r="I1259" s="116"/>
      <c r="J1259" s="116"/>
      <c r="K1259" s="116"/>
      <c r="L1259" s="52"/>
      <c r="M1259" s="44"/>
      <c r="N1259" s="44"/>
      <c r="O1259" s="44"/>
      <c r="P1259" s="44"/>
    </row>
    <row r="1260" spans="2:16" s="5" customFormat="1" x14ac:dyDescent="0.2">
      <c r="B1260" s="3"/>
      <c r="C1260" s="3"/>
      <c r="D1260" s="3"/>
      <c r="E1260" s="116"/>
      <c r="F1260" s="52"/>
      <c r="G1260" s="116"/>
      <c r="H1260" s="116"/>
      <c r="I1260" s="116"/>
      <c r="J1260" s="116"/>
      <c r="K1260" s="116"/>
      <c r="L1260" s="52"/>
      <c r="M1260" s="44"/>
      <c r="N1260" s="44"/>
      <c r="O1260" s="44"/>
      <c r="P1260" s="44"/>
    </row>
    <row r="1261" spans="2:16" s="5" customFormat="1" x14ac:dyDescent="0.2">
      <c r="B1261" s="3"/>
      <c r="C1261" s="3"/>
      <c r="D1261" s="3"/>
      <c r="E1261" s="116"/>
      <c r="F1261" s="52"/>
      <c r="G1261" s="116"/>
      <c r="H1261" s="116"/>
      <c r="I1261" s="116"/>
      <c r="J1261" s="116"/>
      <c r="K1261" s="116"/>
      <c r="L1261" s="52"/>
      <c r="M1261" s="44"/>
      <c r="N1261" s="44"/>
      <c r="O1261" s="44"/>
      <c r="P1261" s="44"/>
    </row>
    <row r="1262" spans="2:16" s="5" customFormat="1" x14ac:dyDescent="0.2">
      <c r="B1262" s="3"/>
      <c r="C1262" s="3"/>
      <c r="D1262" s="3"/>
      <c r="E1262" s="116"/>
      <c r="F1262" s="52"/>
      <c r="G1262" s="116"/>
      <c r="H1262" s="116"/>
      <c r="I1262" s="116"/>
      <c r="J1262" s="116"/>
      <c r="K1262" s="116"/>
      <c r="L1262" s="52"/>
      <c r="M1262" s="44"/>
      <c r="N1262" s="44"/>
      <c r="O1262" s="44"/>
      <c r="P1262" s="44"/>
    </row>
    <row r="1263" spans="2:16" s="5" customFormat="1" x14ac:dyDescent="0.2">
      <c r="B1263" s="3"/>
      <c r="C1263" s="3"/>
      <c r="D1263" s="3"/>
      <c r="E1263" s="116"/>
      <c r="F1263" s="52"/>
      <c r="G1263" s="116"/>
      <c r="H1263" s="116"/>
      <c r="I1263" s="116"/>
      <c r="J1263" s="116"/>
      <c r="K1263" s="116"/>
      <c r="L1263" s="52"/>
      <c r="M1263" s="44"/>
      <c r="N1263" s="44"/>
      <c r="O1263" s="44"/>
      <c r="P1263" s="44"/>
    </row>
    <row r="1264" spans="2:16" s="5" customFormat="1" x14ac:dyDescent="0.2">
      <c r="B1264" s="3"/>
      <c r="C1264" s="3"/>
      <c r="D1264" s="3"/>
      <c r="E1264" s="116"/>
      <c r="F1264" s="52"/>
      <c r="G1264" s="116"/>
      <c r="H1264" s="116"/>
      <c r="I1264" s="116"/>
      <c r="J1264" s="116"/>
      <c r="K1264" s="116"/>
      <c r="L1264" s="52"/>
      <c r="M1264" s="44"/>
      <c r="N1264" s="44"/>
      <c r="O1264" s="44"/>
      <c r="P1264" s="44"/>
    </row>
    <row r="1265" spans="2:16" s="5" customFormat="1" x14ac:dyDescent="0.2">
      <c r="B1265" s="3"/>
      <c r="C1265" s="3"/>
      <c r="D1265" s="3"/>
      <c r="E1265" s="116"/>
      <c r="F1265" s="52"/>
      <c r="G1265" s="116"/>
      <c r="H1265" s="116"/>
      <c r="I1265" s="116"/>
      <c r="J1265" s="116"/>
      <c r="K1265" s="116"/>
      <c r="L1265" s="52"/>
      <c r="M1265" s="44"/>
      <c r="N1265" s="44"/>
      <c r="O1265" s="44"/>
      <c r="P1265" s="44"/>
    </row>
    <row r="1266" spans="2:16" s="5" customFormat="1" x14ac:dyDescent="0.2">
      <c r="B1266" s="3"/>
      <c r="C1266" s="3"/>
      <c r="D1266" s="3"/>
      <c r="E1266" s="116"/>
      <c r="F1266" s="52"/>
      <c r="G1266" s="116"/>
      <c r="H1266" s="116"/>
      <c r="I1266" s="116"/>
      <c r="J1266" s="116"/>
      <c r="K1266" s="116"/>
      <c r="L1266" s="52"/>
      <c r="M1266" s="44"/>
      <c r="N1266" s="44"/>
      <c r="O1266" s="44"/>
      <c r="P1266" s="44"/>
    </row>
    <row r="1267" spans="2:16" s="5" customFormat="1" x14ac:dyDescent="0.2">
      <c r="B1267" s="3"/>
      <c r="C1267" s="3"/>
      <c r="D1267" s="3"/>
      <c r="E1267" s="116"/>
      <c r="F1267" s="52"/>
      <c r="G1267" s="116"/>
      <c r="H1267" s="116"/>
      <c r="I1267" s="116"/>
      <c r="J1267" s="116"/>
      <c r="K1267" s="116"/>
      <c r="L1267" s="52"/>
      <c r="M1267" s="44"/>
      <c r="N1267" s="44"/>
      <c r="O1267" s="44"/>
      <c r="P1267" s="44"/>
    </row>
    <row r="1268" spans="2:16" s="5" customFormat="1" x14ac:dyDescent="0.2">
      <c r="B1268" s="3"/>
      <c r="C1268" s="3"/>
      <c r="D1268" s="3"/>
      <c r="E1268" s="116"/>
      <c r="F1268" s="52"/>
      <c r="G1268" s="116"/>
      <c r="H1268" s="116"/>
      <c r="I1268" s="116"/>
      <c r="J1268" s="116"/>
      <c r="K1268" s="116"/>
      <c r="L1268" s="52"/>
      <c r="M1268" s="44"/>
      <c r="N1268" s="44"/>
      <c r="O1268" s="44"/>
      <c r="P1268" s="44"/>
    </row>
    <row r="1269" spans="2:16" s="5" customFormat="1" x14ac:dyDescent="0.2">
      <c r="B1269" s="3"/>
      <c r="C1269" s="3"/>
      <c r="D1269" s="3"/>
      <c r="E1269" s="116"/>
      <c r="F1269" s="52"/>
      <c r="G1269" s="116"/>
      <c r="H1269" s="116"/>
      <c r="I1269" s="116"/>
      <c r="J1269" s="116"/>
      <c r="K1269" s="116"/>
      <c r="L1269" s="52"/>
      <c r="M1269" s="44"/>
      <c r="N1269" s="44"/>
      <c r="O1269" s="44"/>
      <c r="P1269" s="44"/>
    </row>
    <row r="1270" spans="2:16" s="5" customFormat="1" x14ac:dyDescent="0.2">
      <c r="B1270" s="3"/>
      <c r="C1270" s="3"/>
      <c r="D1270" s="3"/>
      <c r="E1270" s="116"/>
      <c r="F1270" s="52"/>
      <c r="G1270" s="116"/>
      <c r="H1270" s="116"/>
      <c r="I1270" s="116"/>
      <c r="J1270" s="116"/>
      <c r="K1270" s="116"/>
      <c r="L1270" s="52"/>
      <c r="M1270" s="44"/>
      <c r="N1270" s="44"/>
      <c r="O1270" s="44"/>
      <c r="P1270" s="44"/>
    </row>
    <row r="1271" spans="2:16" s="5" customFormat="1" x14ac:dyDescent="0.2">
      <c r="B1271" s="3"/>
      <c r="C1271" s="3"/>
      <c r="D1271" s="3"/>
      <c r="E1271" s="116"/>
      <c r="F1271" s="52"/>
      <c r="G1271" s="116"/>
      <c r="H1271" s="116"/>
      <c r="I1271" s="116"/>
      <c r="J1271" s="116"/>
      <c r="K1271" s="116"/>
      <c r="L1271" s="52"/>
      <c r="M1271" s="44"/>
      <c r="N1271" s="44"/>
      <c r="O1271" s="44"/>
      <c r="P1271" s="44"/>
    </row>
    <row r="1272" spans="2:16" s="5" customFormat="1" x14ac:dyDescent="0.2">
      <c r="B1272" s="3"/>
      <c r="C1272" s="3"/>
      <c r="D1272" s="3"/>
      <c r="E1272" s="116"/>
      <c r="F1272" s="52"/>
      <c r="G1272" s="116"/>
      <c r="H1272" s="116"/>
      <c r="I1272" s="116"/>
      <c r="J1272" s="116"/>
      <c r="K1272" s="116"/>
      <c r="L1272" s="52"/>
      <c r="M1272" s="44"/>
      <c r="N1272" s="44"/>
      <c r="O1272" s="44"/>
      <c r="P1272" s="44"/>
    </row>
    <row r="1273" spans="2:16" s="5" customFormat="1" x14ac:dyDescent="0.2">
      <c r="B1273" s="3"/>
      <c r="C1273" s="3"/>
      <c r="D1273" s="3"/>
      <c r="E1273" s="116"/>
      <c r="F1273" s="52"/>
      <c r="G1273" s="116"/>
      <c r="H1273" s="116"/>
      <c r="I1273" s="116"/>
      <c r="J1273" s="116"/>
      <c r="K1273" s="116"/>
      <c r="L1273" s="52"/>
      <c r="M1273" s="44"/>
      <c r="N1273" s="44"/>
      <c r="O1273" s="44"/>
      <c r="P1273" s="44"/>
    </row>
    <row r="1274" spans="2:16" s="5" customFormat="1" x14ac:dyDescent="0.2">
      <c r="B1274" s="3"/>
      <c r="C1274" s="3"/>
      <c r="D1274" s="3"/>
      <c r="E1274" s="116"/>
      <c r="F1274" s="52"/>
      <c r="G1274" s="116"/>
      <c r="H1274" s="116"/>
      <c r="I1274" s="116"/>
      <c r="J1274" s="116"/>
      <c r="K1274" s="116"/>
      <c r="L1274" s="52"/>
      <c r="M1274" s="44"/>
      <c r="N1274" s="44"/>
      <c r="O1274" s="44"/>
      <c r="P1274" s="44"/>
    </row>
    <row r="1275" spans="2:16" s="5" customFormat="1" x14ac:dyDescent="0.2">
      <c r="B1275" s="3"/>
      <c r="C1275" s="3"/>
      <c r="D1275" s="3"/>
      <c r="E1275" s="116"/>
      <c r="F1275" s="52"/>
      <c r="G1275" s="116"/>
      <c r="H1275" s="116"/>
      <c r="I1275" s="116"/>
      <c r="J1275" s="116"/>
      <c r="K1275" s="116"/>
      <c r="L1275" s="52"/>
      <c r="M1275" s="44"/>
      <c r="N1275" s="44"/>
      <c r="O1275" s="44"/>
      <c r="P1275" s="44"/>
    </row>
    <row r="1276" spans="2:16" s="5" customFormat="1" x14ac:dyDescent="0.2">
      <c r="B1276" s="3"/>
      <c r="C1276" s="3"/>
      <c r="D1276" s="3"/>
      <c r="E1276" s="116"/>
      <c r="F1276" s="52"/>
      <c r="G1276" s="116"/>
      <c r="H1276" s="116"/>
      <c r="I1276" s="116"/>
      <c r="J1276" s="116"/>
      <c r="K1276" s="116"/>
      <c r="L1276" s="52"/>
      <c r="M1276" s="44"/>
      <c r="N1276" s="44"/>
      <c r="O1276" s="44"/>
      <c r="P1276" s="44"/>
    </row>
    <row r="1277" spans="2:16" s="5" customFormat="1" x14ac:dyDescent="0.2">
      <c r="B1277" s="3"/>
      <c r="C1277" s="3"/>
      <c r="D1277" s="3"/>
      <c r="E1277" s="116"/>
      <c r="F1277" s="52"/>
      <c r="G1277" s="116"/>
      <c r="H1277" s="116"/>
      <c r="I1277" s="116"/>
      <c r="J1277" s="116"/>
      <c r="K1277" s="116"/>
      <c r="L1277" s="52"/>
      <c r="M1277" s="44"/>
      <c r="N1277" s="44"/>
      <c r="O1277" s="44"/>
      <c r="P1277" s="44"/>
    </row>
    <row r="1278" spans="2:16" s="5" customFormat="1" x14ac:dyDescent="0.2">
      <c r="B1278" s="3"/>
      <c r="C1278" s="3"/>
      <c r="D1278" s="3"/>
      <c r="E1278" s="116"/>
      <c r="F1278" s="52"/>
      <c r="G1278" s="116"/>
      <c r="H1278" s="116"/>
      <c r="I1278" s="116"/>
      <c r="J1278" s="116"/>
      <c r="K1278" s="116"/>
      <c r="L1278" s="52"/>
      <c r="M1278" s="44"/>
      <c r="N1278" s="44"/>
      <c r="O1278" s="44"/>
      <c r="P1278" s="44"/>
    </row>
    <row r="1279" spans="2:16" s="5" customFormat="1" x14ac:dyDescent="0.2">
      <c r="B1279" s="3"/>
      <c r="C1279" s="3"/>
      <c r="D1279" s="3"/>
      <c r="E1279" s="116"/>
      <c r="F1279" s="52"/>
      <c r="G1279" s="116"/>
      <c r="H1279" s="116"/>
      <c r="I1279" s="116"/>
      <c r="J1279" s="116"/>
      <c r="K1279" s="116"/>
      <c r="L1279" s="52"/>
      <c r="M1279" s="44"/>
      <c r="N1279" s="44"/>
      <c r="O1279" s="44"/>
      <c r="P1279" s="44"/>
    </row>
    <row r="1280" spans="2:16" s="5" customFormat="1" x14ac:dyDescent="0.2">
      <c r="B1280" s="3"/>
      <c r="C1280" s="3"/>
      <c r="D1280" s="3"/>
      <c r="E1280" s="116"/>
      <c r="F1280" s="52"/>
      <c r="G1280" s="116"/>
      <c r="H1280" s="116"/>
      <c r="I1280" s="116"/>
      <c r="J1280" s="116"/>
      <c r="K1280" s="116"/>
      <c r="L1280" s="52"/>
      <c r="M1280" s="44"/>
      <c r="N1280" s="44"/>
      <c r="O1280" s="44"/>
      <c r="P1280" s="44"/>
    </row>
    <row r="1281" spans="2:16" s="5" customFormat="1" x14ac:dyDescent="0.2">
      <c r="B1281" s="3"/>
      <c r="C1281" s="3"/>
      <c r="D1281" s="3"/>
      <c r="E1281" s="116"/>
      <c r="F1281" s="52"/>
      <c r="G1281" s="116"/>
      <c r="H1281" s="116"/>
      <c r="I1281" s="116"/>
      <c r="J1281" s="116"/>
      <c r="K1281" s="116"/>
      <c r="L1281" s="52"/>
      <c r="M1281" s="44"/>
      <c r="N1281" s="44"/>
      <c r="O1281" s="44"/>
      <c r="P1281" s="44"/>
    </row>
    <row r="1282" spans="2:16" s="5" customFormat="1" x14ac:dyDescent="0.2">
      <c r="B1282" s="3"/>
      <c r="C1282" s="3"/>
      <c r="D1282" s="3"/>
      <c r="E1282" s="116"/>
      <c r="F1282" s="52"/>
      <c r="G1282" s="116"/>
      <c r="H1282" s="116"/>
      <c r="I1282" s="116"/>
      <c r="J1282" s="116"/>
      <c r="K1282" s="116"/>
      <c r="L1282" s="52"/>
      <c r="M1282" s="44"/>
      <c r="N1282" s="44"/>
      <c r="O1282" s="44"/>
      <c r="P1282" s="44"/>
    </row>
    <row r="1283" spans="2:16" s="5" customFormat="1" x14ac:dyDescent="0.2">
      <c r="B1283" s="3"/>
      <c r="C1283" s="3"/>
      <c r="D1283" s="3"/>
      <c r="E1283" s="116"/>
      <c r="F1283" s="52"/>
      <c r="G1283" s="116"/>
      <c r="H1283" s="116"/>
      <c r="I1283" s="116"/>
      <c r="J1283" s="116"/>
      <c r="K1283" s="116"/>
      <c r="L1283" s="52"/>
      <c r="M1283" s="44"/>
      <c r="N1283" s="44"/>
      <c r="O1283" s="44"/>
      <c r="P1283" s="44"/>
    </row>
    <row r="1284" spans="2:16" s="5" customFormat="1" x14ac:dyDescent="0.2">
      <c r="B1284" s="3"/>
      <c r="C1284" s="3"/>
      <c r="D1284" s="3"/>
      <c r="E1284" s="116"/>
      <c r="F1284" s="52"/>
      <c r="G1284" s="116"/>
      <c r="H1284" s="116"/>
      <c r="I1284" s="116"/>
      <c r="J1284" s="116"/>
      <c r="K1284" s="116"/>
      <c r="L1284" s="52"/>
      <c r="M1284" s="44"/>
      <c r="N1284" s="44"/>
      <c r="O1284" s="44"/>
      <c r="P1284" s="44"/>
    </row>
    <row r="1285" spans="2:16" s="5" customFormat="1" x14ac:dyDescent="0.2">
      <c r="B1285" s="3"/>
      <c r="C1285" s="3"/>
      <c r="D1285" s="3"/>
      <c r="E1285" s="116"/>
      <c r="F1285" s="52"/>
      <c r="G1285" s="116"/>
      <c r="H1285" s="116"/>
      <c r="I1285" s="116"/>
      <c r="J1285" s="116"/>
      <c r="K1285" s="116"/>
      <c r="L1285" s="52"/>
      <c r="M1285" s="44"/>
      <c r="N1285" s="44"/>
      <c r="O1285" s="44"/>
      <c r="P1285" s="44"/>
    </row>
    <row r="1286" spans="2:16" s="5" customFormat="1" x14ac:dyDescent="0.2">
      <c r="B1286" s="3"/>
      <c r="C1286" s="3"/>
      <c r="D1286" s="3"/>
      <c r="E1286" s="116"/>
      <c r="F1286" s="52"/>
      <c r="G1286" s="116"/>
      <c r="H1286" s="116"/>
      <c r="I1286" s="116"/>
      <c r="J1286" s="116"/>
      <c r="K1286" s="116"/>
      <c r="L1286" s="52"/>
      <c r="M1286" s="44"/>
      <c r="N1286" s="44"/>
      <c r="O1286" s="44"/>
      <c r="P1286" s="44"/>
    </row>
    <row r="1287" spans="2:16" s="5" customFormat="1" x14ac:dyDescent="0.2">
      <c r="B1287" s="3"/>
      <c r="C1287" s="3"/>
      <c r="D1287" s="3"/>
      <c r="E1287" s="116"/>
      <c r="F1287" s="52"/>
      <c r="G1287" s="116"/>
      <c r="H1287" s="116"/>
      <c r="I1287" s="116"/>
      <c r="J1287" s="116"/>
      <c r="K1287" s="116"/>
      <c r="L1287" s="52"/>
      <c r="M1287" s="44"/>
      <c r="N1287" s="44"/>
      <c r="O1287" s="44"/>
      <c r="P1287" s="44"/>
    </row>
    <row r="1288" spans="2:16" s="5" customFormat="1" x14ac:dyDescent="0.2">
      <c r="B1288" s="3"/>
      <c r="C1288" s="3"/>
      <c r="D1288" s="3"/>
      <c r="E1288" s="116"/>
      <c r="F1288" s="52"/>
      <c r="G1288" s="116"/>
      <c r="H1288" s="116"/>
      <c r="I1288" s="116"/>
      <c r="J1288" s="116"/>
      <c r="K1288" s="116"/>
      <c r="L1288" s="52"/>
      <c r="M1288" s="44"/>
      <c r="N1288" s="44"/>
      <c r="O1288" s="44"/>
      <c r="P1288" s="44"/>
    </row>
    <row r="1289" spans="2:16" s="5" customFormat="1" x14ac:dyDescent="0.2">
      <c r="B1289" s="3"/>
      <c r="C1289" s="3"/>
      <c r="D1289" s="3"/>
      <c r="E1289" s="116"/>
      <c r="F1289" s="52"/>
      <c r="G1289" s="116"/>
      <c r="H1289" s="116"/>
      <c r="I1289" s="116"/>
      <c r="J1289" s="116"/>
      <c r="K1289" s="116"/>
      <c r="L1289" s="52"/>
      <c r="M1289" s="44"/>
      <c r="N1289" s="44"/>
      <c r="O1289" s="44"/>
      <c r="P1289" s="44"/>
    </row>
    <row r="1290" spans="2:16" s="5" customFormat="1" x14ac:dyDescent="0.2">
      <c r="B1290" s="3"/>
      <c r="C1290" s="3"/>
      <c r="D1290" s="3"/>
      <c r="E1290" s="116"/>
      <c r="F1290" s="52"/>
      <c r="G1290" s="116"/>
      <c r="H1290" s="116"/>
      <c r="I1290" s="116"/>
      <c r="J1290" s="116"/>
      <c r="K1290" s="116"/>
      <c r="L1290" s="52"/>
      <c r="M1290" s="44"/>
      <c r="N1290" s="44"/>
      <c r="O1290" s="44"/>
      <c r="P1290" s="44"/>
    </row>
    <row r="1291" spans="2:16" s="5" customFormat="1" x14ac:dyDescent="0.2">
      <c r="B1291" s="3"/>
      <c r="C1291" s="3"/>
      <c r="D1291" s="3"/>
      <c r="E1291" s="116"/>
      <c r="F1291" s="52"/>
      <c r="G1291" s="116"/>
      <c r="H1291" s="116"/>
      <c r="I1291" s="116"/>
      <c r="J1291" s="116"/>
      <c r="K1291" s="116"/>
      <c r="L1291" s="52"/>
      <c r="M1291" s="44"/>
      <c r="N1291" s="44"/>
      <c r="O1291" s="44"/>
      <c r="P1291" s="44"/>
    </row>
    <row r="1292" spans="2:16" s="5" customFormat="1" x14ac:dyDescent="0.2">
      <c r="B1292" s="3"/>
      <c r="C1292" s="3"/>
      <c r="D1292" s="3"/>
      <c r="E1292" s="116"/>
      <c r="F1292" s="52"/>
      <c r="G1292" s="116"/>
      <c r="H1292" s="116"/>
      <c r="I1292" s="116"/>
      <c r="J1292" s="116"/>
      <c r="K1292" s="116"/>
      <c r="L1292" s="52"/>
      <c r="M1292" s="44"/>
      <c r="N1292" s="44"/>
      <c r="O1292" s="44"/>
      <c r="P1292" s="44"/>
    </row>
    <row r="1293" spans="2:16" s="5" customFormat="1" x14ac:dyDescent="0.2">
      <c r="B1293" s="3"/>
      <c r="C1293" s="3"/>
      <c r="D1293" s="3"/>
      <c r="E1293" s="116"/>
      <c r="F1293" s="52"/>
      <c r="G1293" s="116"/>
      <c r="H1293" s="116"/>
      <c r="I1293" s="116"/>
      <c r="J1293" s="116"/>
      <c r="K1293" s="116"/>
      <c r="L1293" s="52"/>
      <c r="M1293" s="44"/>
      <c r="N1293" s="44"/>
      <c r="O1293" s="44"/>
      <c r="P1293" s="44"/>
    </row>
    <row r="1294" spans="2:16" s="5" customFormat="1" x14ac:dyDescent="0.2">
      <c r="B1294" s="3"/>
      <c r="C1294" s="3"/>
      <c r="D1294" s="3"/>
      <c r="E1294" s="116"/>
      <c r="F1294" s="52"/>
      <c r="G1294" s="116"/>
      <c r="H1294" s="116"/>
      <c r="I1294" s="116"/>
      <c r="J1294" s="116"/>
      <c r="K1294" s="116"/>
      <c r="L1294" s="52"/>
      <c r="M1294" s="44"/>
      <c r="N1294" s="44"/>
      <c r="O1294" s="44"/>
      <c r="P1294" s="44"/>
    </row>
    <row r="1295" spans="2:16" s="5" customFormat="1" x14ac:dyDescent="0.2">
      <c r="B1295" s="3"/>
      <c r="C1295" s="3"/>
      <c r="D1295" s="3"/>
      <c r="E1295" s="116"/>
      <c r="F1295" s="52"/>
      <c r="G1295" s="116"/>
      <c r="H1295" s="116"/>
      <c r="I1295" s="116"/>
      <c r="J1295" s="116"/>
      <c r="K1295" s="116"/>
      <c r="L1295" s="52"/>
      <c r="M1295" s="44"/>
      <c r="N1295" s="44"/>
      <c r="O1295" s="44"/>
      <c r="P1295" s="44"/>
    </row>
    <row r="1296" spans="2:16" s="5" customFormat="1" x14ac:dyDescent="0.2">
      <c r="B1296" s="3"/>
      <c r="C1296" s="3"/>
      <c r="D1296" s="3"/>
      <c r="E1296" s="116"/>
      <c r="F1296" s="52"/>
      <c r="G1296" s="116"/>
      <c r="H1296" s="116"/>
      <c r="I1296" s="116"/>
      <c r="J1296" s="116"/>
      <c r="K1296" s="116"/>
      <c r="L1296" s="52"/>
      <c r="M1296" s="44"/>
      <c r="N1296" s="44"/>
      <c r="O1296" s="44"/>
      <c r="P1296" s="44"/>
    </row>
    <row r="1297" spans="1:16" s="5" customFormat="1" x14ac:dyDescent="0.2">
      <c r="B1297" s="3"/>
      <c r="C1297" s="3"/>
      <c r="D1297" s="3"/>
      <c r="E1297" s="116"/>
      <c r="F1297" s="52"/>
      <c r="G1297" s="116"/>
      <c r="H1297" s="116"/>
      <c r="I1297" s="116"/>
      <c r="J1297" s="116"/>
      <c r="K1297" s="116"/>
      <c r="L1297" s="52"/>
      <c r="M1297" s="44"/>
      <c r="N1297" s="44"/>
      <c r="O1297" s="44"/>
      <c r="P1297" s="44"/>
    </row>
    <row r="1298" spans="1:16" s="5" customFormat="1" x14ac:dyDescent="0.2">
      <c r="B1298" s="3"/>
      <c r="C1298" s="3"/>
      <c r="D1298" s="3"/>
      <c r="E1298" s="116"/>
      <c r="F1298" s="52"/>
      <c r="G1298" s="116"/>
      <c r="H1298" s="116"/>
      <c r="I1298" s="116"/>
      <c r="J1298" s="116"/>
      <c r="K1298" s="116"/>
      <c r="L1298" s="52"/>
      <c r="M1298" s="44"/>
      <c r="N1298" s="44"/>
      <c r="O1298" s="44"/>
      <c r="P1298" s="44"/>
    </row>
    <row r="1299" spans="1:16" s="5" customFormat="1" x14ac:dyDescent="0.2">
      <c r="B1299" s="3"/>
      <c r="C1299" s="3"/>
      <c r="D1299" s="3"/>
      <c r="E1299" s="116"/>
      <c r="F1299" s="52"/>
      <c r="G1299" s="116"/>
      <c r="H1299" s="116"/>
      <c r="I1299" s="116"/>
      <c r="J1299" s="116"/>
      <c r="K1299" s="116"/>
      <c r="L1299" s="52"/>
      <c r="M1299" s="44"/>
      <c r="N1299" s="44"/>
      <c r="O1299" s="44"/>
      <c r="P1299" s="44"/>
    </row>
    <row r="1300" spans="1:16" s="5" customFormat="1" x14ac:dyDescent="0.2">
      <c r="B1300" s="3"/>
      <c r="C1300" s="3"/>
      <c r="D1300" s="3"/>
      <c r="E1300" s="116"/>
      <c r="F1300" s="52"/>
      <c r="G1300" s="116"/>
      <c r="H1300" s="116"/>
      <c r="I1300" s="116"/>
      <c r="J1300" s="116"/>
      <c r="K1300" s="116"/>
      <c r="L1300" s="52"/>
      <c r="M1300" s="44"/>
      <c r="N1300" s="44"/>
      <c r="O1300" s="44"/>
      <c r="P1300" s="44"/>
    </row>
    <row r="1301" spans="1:16" s="5" customFormat="1" x14ac:dyDescent="0.2">
      <c r="B1301" s="3"/>
      <c r="C1301" s="3"/>
      <c r="D1301" s="3"/>
      <c r="E1301" s="116"/>
      <c r="F1301" s="52"/>
      <c r="G1301" s="116"/>
      <c r="H1301" s="116"/>
      <c r="I1301" s="116"/>
      <c r="J1301" s="116"/>
      <c r="K1301" s="116"/>
      <c r="L1301" s="52"/>
      <c r="M1301" s="44"/>
      <c r="N1301" s="44"/>
      <c r="O1301" s="44"/>
      <c r="P1301" s="44"/>
    </row>
    <row r="1302" spans="1:16" s="5" customFormat="1" x14ac:dyDescent="0.2">
      <c r="B1302" s="3"/>
      <c r="C1302" s="3"/>
      <c r="D1302" s="3"/>
      <c r="E1302" s="116"/>
      <c r="F1302" s="52"/>
      <c r="G1302" s="116"/>
      <c r="H1302" s="116"/>
      <c r="I1302" s="116"/>
      <c r="J1302" s="116"/>
      <c r="K1302" s="116"/>
      <c r="L1302" s="52"/>
      <c r="M1302" s="44"/>
      <c r="N1302" s="44"/>
      <c r="O1302" s="44"/>
      <c r="P1302" s="44"/>
    </row>
    <row r="1303" spans="1:16" s="5" customFormat="1" x14ac:dyDescent="0.2">
      <c r="B1303" s="3"/>
      <c r="C1303" s="3"/>
      <c r="D1303" s="3"/>
      <c r="E1303" s="116"/>
      <c r="F1303" s="52"/>
      <c r="G1303" s="116"/>
      <c r="H1303" s="116"/>
      <c r="I1303" s="116"/>
      <c r="J1303" s="116"/>
      <c r="K1303" s="116"/>
      <c r="L1303" s="52"/>
      <c r="M1303" s="44"/>
      <c r="N1303" s="44"/>
      <c r="O1303" s="44"/>
      <c r="P1303" s="44"/>
    </row>
    <row r="1304" spans="1:16" s="5" customFormat="1" x14ac:dyDescent="0.2">
      <c r="B1304" s="3"/>
      <c r="C1304" s="3"/>
      <c r="D1304" s="3"/>
      <c r="E1304" s="116"/>
      <c r="F1304" s="52"/>
      <c r="G1304" s="116"/>
      <c r="H1304" s="116"/>
      <c r="I1304" s="116"/>
      <c r="J1304" s="116"/>
      <c r="K1304" s="116"/>
      <c r="L1304" s="52"/>
      <c r="M1304" s="44"/>
      <c r="N1304" s="44"/>
      <c r="O1304" s="44"/>
      <c r="P1304" s="44"/>
    </row>
    <row r="1305" spans="1:16" s="5" customFormat="1" x14ac:dyDescent="0.2">
      <c r="B1305" s="3"/>
      <c r="C1305" s="3"/>
      <c r="D1305" s="3"/>
      <c r="E1305" s="116"/>
      <c r="F1305" s="52"/>
      <c r="G1305" s="116"/>
      <c r="H1305" s="116"/>
      <c r="I1305" s="116"/>
      <c r="J1305" s="116"/>
      <c r="K1305" s="116"/>
      <c r="L1305" s="52"/>
      <c r="M1305" s="44"/>
      <c r="N1305" s="44"/>
      <c r="O1305" s="44"/>
    </row>
    <row r="1306" spans="1:16" s="5" customFormat="1" x14ac:dyDescent="0.2">
      <c r="B1306" s="3"/>
      <c r="C1306" s="3"/>
      <c r="D1306" s="3"/>
      <c r="E1306" s="116"/>
      <c r="F1306" s="52"/>
      <c r="G1306" s="116"/>
      <c r="H1306" s="116"/>
      <c r="I1306" s="116"/>
      <c r="J1306" s="116"/>
      <c r="K1306" s="116"/>
      <c r="L1306" s="52"/>
      <c r="M1306" s="44"/>
      <c r="N1306" s="44"/>
      <c r="O1306" s="44"/>
      <c r="P1306" s="3"/>
    </row>
    <row r="1307" spans="1:16" x14ac:dyDescent="0.2">
      <c r="A1307" s="5"/>
      <c r="E1307" s="116"/>
      <c r="F1307" s="52"/>
      <c r="G1307" s="116"/>
      <c r="H1307" s="116"/>
      <c r="I1307" s="116"/>
      <c r="J1307" s="116"/>
      <c r="K1307" s="116"/>
      <c r="L1307" s="52"/>
      <c r="M1307" s="44"/>
      <c r="N1307" s="44"/>
      <c r="O1307" s="44"/>
    </row>
    <row r="1308" spans="1:16" x14ac:dyDescent="0.2">
      <c r="A1308" s="5"/>
      <c r="E1308" s="116"/>
      <c r="F1308" s="52"/>
      <c r="G1308" s="116"/>
      <c r="H1308" s="116"/>
      <c r="I1308" s="116"/>
      <c r="J1308" s="116"/>
      <c r="K1308" s="116"/>
      <c r="L1308" s="52"/>
      <c r="M1308" s="44"/>
      <c r="N1308" s="44"/>
      <c r="O1308" s="44"/>
    </row>
    <row r="1309" spans="1:16" x14ac:dyDescent="0.2">
      <c r="A1309" s="5"/>
      <c r="E1309" s="116"/>
      <c r="F1309" s="52"/>
      <c r="G1309" s="116"/>
      <c r="H1309" s="116"/>
      <c r="I1309" s="116"/>
      <c r="J1309" s="116"/>
      <c r="K1309" s="116"/>
      <c r="L1309" s="52"/>
      <c r="M1309" s="44"/>
      <c r="N1309" s="44"/>
      <c r="O1309" s="44"/>
    </row>
    <row r="1310" spans="1:16" x14ac:dyDescent="0.2">
      <c r="A1310" s="5"/>
      <c r="E1310" s="116"/>
      <c r="F1310" s="52"/>
      <c r="G1310" s="116"/>
      <c r="H1310" s="116"/>
      <c r="I1310" s="116"/>
      <c r="J1310" s="116"/>
      <c r="K1310" s="116"/>
      <c r="L1310" s="52"/>
      <c r="M1310" s="44"/>
      <c r="N1310" s="44"/>
      <c r="O1310" s="44"/>
    </row>
    <row r="1311" spans="1:16" x14ac:dyDescent="0.2">
      <c r="A1311" s="5"/>
      <c r="E1311" s="116"/>
      <c r="F1311" s="52"/>
      <c r="G1311" s="116"/>
      <c r="H1311" s="116"/>
      <c r="I1311" s="116"/>
      <c r="J1311" s="116"/>
      <c r="K1311" s="116"/>
      <c r="L1311" s="52"/>
      <c r="M1311" s="44"/>
      <c r="N1311" s="44"/>
      <c r="O1311" s="44"/>
    </row>
    <row r="1312" spans="1:16" x14ac:dyDescent="0.2">
      <c r="A1312" s="5"/>
      <c r="E1312" s="116"/>
      <c r="F1312" s="52"/>
      <c r="G1312" s="116"/>
      <c r="H1312" s="116"/>
      <c r="I1312" s="116"/>
      <c r="J1312" s="116"/>
      <c r="K1312" s="116"/>
      <c r="L1312" s="52"/>
      <c r="M1312" s="44"/>
      <c r="N1312" s="44"/>
      <c r="O1312" s="44"/>
    </row>
    <row r="1313" spans="1:15" x14ac:dyDescent="0.2">
      <c r="A1313" s="5"/>
      <c r="E1313" s="116"/>
      <c r="F1313" s="52"/>
      <c r="G1313" s="116"/>
      <c r="H1313" s="116"/>
      <c r="I1313" s="116"/>
      <c r="J1313" s="116"/>
      <c r="K1313" s="116"/>
      <c r="L1313" s="52"/>
      <c r="M1313" s="44"/>
      <c r="N1313" s="44"/>
      <c r="O1313" s="44"/>
    </row>
    <row r="1314" spans="1:15" x14ac:dyDescent="0.2">
      <c r="A1314" s="5"/>
      <c r="E1314" s="116"/>
      <c r="F1314" s="52"/>
      <c r="G1314" s="116"/>
      <c r="H1314" s="116"/>
      <c r="I1314" s="116"/>
      <c r="J1314" s="116"/>
      <c r="K1314" s="116"/>
      <c r="L1314" s="52"/>
      <c r="M1314" s="44"/>
      <c r="N1314" s="44"/>
      <c r="O1314" s="44"/>
    </row>
    <row r="1315" spans="1:15" x14ac:dyDescent="0.2">
      <c r="A1315" s="5"/>
      <c r="E1315" s="116"/>
      <c r="F1315" s="52"/>
      <c r="G1315" s="116"/>
      <c r="H1315" s="116"/>
      <c r="I1315" s="116"/>
      <c r="J1315" s="116"/>
      <c r="K1315" s="116"/>
      <c r="L1315" s="52"/>
      <c r="M1315" s="44"/>
      <c r="N1315" s="44"/>
      <c r="O1315" s="44"/>
    </row>
    <row r="1316" spans="1:15" x14ac:dyDescent="0.2">
      <c r="A1316" s="5"/>
      <c r="E1316" s="116"/>
      <c r="F1316" s="52"/>
      <c r="G1316" s="116"/>
      <c r="H1316" s="116"/>
      <c r="I1316" s="116"/>
      <c r="J1316" s="116"/>
      <c r="K1316" s="116"/>
      <c r="L1316" s="52"/>
      <c r="M1316" s="44"/>
      <c r="N1316" s="44"/>
      <c r="O1316" s="44"/>
    </row>
    <row r="1317" spans="1:15" x14ac:dyDescent="0.2">
      <c r="A1317" s="5"/>
      <c r="E1317" s="116"/>
      <c r="F1317" s="52"/>
      <c r="G1317" s="116"/>
      <c r="H1317" s="116"/>
      <c r="I1317" s="116"/>
      <c r="J1317" s="116"/>
      <c r="K1317" s="116"/>
      <c r="L1317" s="52"/>
      <c r="M1317" s="44"/>
      <c r="N1317" s="44"/>
      <c r="O1317" s="44"/>
    </row>
    <row r="1318" spans="1:15" x14ac:dyDescent="0.2">
      <c r="A1318" s="5"/>
      <c r="E1318" s="116"/>
      <c r="F1318" s="52"/>
      <c r="G1318" s="116"/>
      <c r="H1318" s="116"/>
      <c r="I1318" s="116"/>
      <c r="J1318" s="116"/>
      <c r="K1318" s="116"/>
      <c r="L1318" s="52"/>
      <c r="M1318" s="44"/>
      <c r="N1318" s="44"/>
      <c r="O1318" s="44"/>
    </row>
    <row r="1319" spans="1:15" x14ac:dyDescent="0.2">
      <c r="A1319" s="5"/>
      <c r="E1319" s="116"/>
      <c r="F1319" s="52"/>
      <c r="G1319" s="116"/>
      <c r="H1319" s="116"/>
      <c r="I1319" s="116"/>
      <c r="J1319" s="116"/>
      <c r="K1319" s="116"/>
      <c r="L1319" s="52"/>
      <c r="M1319" s="44"/>
      <c r="N1319" s="44"/>
      <c r="O1319" s="44"/>
    </row>
    <row r="1320" spans="1:15" x14ac:dyDescent="0.2">
      <c r="A1320" s="5"/>
      <c r="E1320" s="116"/>
      <c r="F1320" s="52"/>
      <c r="G1320" s="116"/>
      <c r="H1320" s="116"/>
      <c r="I1320" s="116"/>
      <c r="J1320" s="116"/>
      <c r="K1320" s="116"/>
      <c r="L1320" s="52"/>
      <c r="M1320" s="44"/>
      <c r="N1320" s="44"/>
      <c r="O1320" s="44"/>
    </row>
    <row r="1321" spans="1:15" x14ac:dyDescent="0.2">
      <c r="A1321" s="5"/>
      <c r="E1321" s="116"/>
      <c r="F1321" s="52"/>
      <c r="G1321" s="116"/>
      <c r="H1321" s="116"/>
      <c r="I1321" s="116"/>
      <c r="J1321" s="116"/>
      <c r="K1321" s="116"/>
      <c r="L1321" s="52"/>
      <c r="M1321" s="44"/>
      <c r="N1321" s="44"/>
      <c r="O1321" s="44"/>
    </row>
    <row r="1322" spans="1:15" x14ac:dyDescent="0.2">
      <c r="A1322" s="5"/>
      <c r="E1322" s="116"/>
      <c r="F1322" s="52"/>
      <c r="G1322" s="116"/>
      <c r="H1322" s="116"/>
      <c r="I1322" s="116"/>
      <c r="J1322" s="116"/>
      <c r="K1322" s="116"/>
      <c r="L1322" s="52"/>
      <c r="M1322" s="44"/>
      <c r="N1322" s="44"/>
      <c r="O1322" s="44"/>
    </row>
    <row r="1323" spans="1:15" x14ac:dyDescent="0.2">
      <c r="A1323" s="5"/>
      <c r="E1323" s="116"/>
      <c r="F1323" s="52"/>
      <c r="G1323" s="116"/>
      <c r="H1323" s="116"/>
      <c r="I1323" s="116"/>
      <c r="J1323" s="116"/>
      <c r="K1323" s="116"/>
      <c r="L1323" s="52"/>
      <c r="M1323" s="44"/>
      <c r="N1323" s="44"/>
      <c r="O1323" s="44"/>
    </row>
    <row r="1324" spans="1:15" x14ac:dyDescent="0.2">
      <c r="A1324" s="5"/>
      <c r="E1324" s="116"/>
      <c r="F1324" s="52"/>
      <c r="G1324" s="116"/>
      <c r="H1324" s="116"/>
      <c r="I1324" s="116"/>
      <c r="J1324" s="116"/>
      <c r="K1324" s="116"/>
      <c r="L1324" s="52"/>
      <c r="M1324" s="44"/>
      <c r="N1324" s="44"/>
      <c r="O1324" s="44"/>
    </row>
    <row r="1325" spans="1:15" x14ac:dyDescent="0.2">
      <c r="A1325" s="5"/>
      <c r="E1325" s="116"/>
      <c r="F1325" s="52"/>
      <c r="G1325" s="116"/>
      <c r="H1325" s="116"/>
      <c r="I1325" s="116"/>
      <c r="J1325" s="116"/>
      <c r="K1325" s="116"/>
      <c r="L1325" s="52"/>
      <c r="M1325" s="44"/>
      <c r="N1325" s="44"/>
      <c r="O1325" s="44"/>
    </row>
    <row r="1326" spans="1:15" x14ac:dyDescent="0.2">
      <c r="E1326" s="116"/>
      <c r="F1326" s="52"/>
      <c r="G1326" s="116"/>
      <c r="H1326" s="116"/>
      <c r="I1326" s="116"/>
      <c r="J1326" s="116"/>
      <c r="K1326" s="116"/>
      <c r="L1326" s="52"/>
      <c r="M1326" s="44"/>
      <c r="N1326" s="44"/>
      <c r="O1326" s="44"/>
    </row>
    <row r="1327" spans="1:15" x14ac:dyDescent="0.2">
      <c r="E1327" s="116"/>
      <c r="F1327" s="52"/>
      <c r="G1327" s="116"/>
      <c r="H1327" s="116"/>
      <c r="I1327" s="116"/>
      <c r="J1327" s="116"/>
      <c r="K1327" s="116"/>
      <c r="L1327" s="52"/>
      <c r="M1327" s="44"/>
      <c r="N1327" s="44"/>
      <c r="O1327" s="44"/>
    </row>
    <row r="1328" spans="1:15" x14ac:dyDescent="0.2">
      <c r="E1328" s="116"/>
      <c r="F1328" s="52"/>
      <c r="G1328" s="116"/>
      <c r="H1328" s="116"/>
      <c r="I1328" s="116"/>
      <c r="J1328" s="116"/>
      <c r="K1328" s="116"/>
      <c r="L1328" s="52"/>
      <c r="M1328" s="44"/>
      <c r="N1328" s="44"/>
      <c r="O1328" s="44"/>
    </row>
    <row r="1329" spans="5:15" x14ac:dyDescent="0.2">
      <c r="E1329" s="116"/>
      <c r="F1329" s="52"/>
      <c r="G1329" s="116"/>
      <c r="H1329" s="116"/>
      <c r="I1329" s="116"/>
      <c r="J1329" s="116"/>
      <c r="K1329" s="116"/>
      <c r="L1329" s="52"/>
      <c r="M1329" s="44"/>
      <c r="N1329" s="44"/>
      <c r="O1329" s="44"/>
    </row>
    <row r="1330" spans="5:15" x14ac:dyDescent="0.2">
      <c r="E1330" s="116"/>
      <c r="F1330" s="52"/>
      <c r="G1330" s="116"/>
      <c r="H1330" s="116"/>
      <c r="I1330" s="116"/>
      <c r="J1330" s="116"/>
      <c r="K1330" s="116"/>
      <c r="L1330" s="52"/>
      <c r="M1330" s="44"/>
      <c r="N1330" s="44"/>
      <c r="O1330" s="44"/>
    </row>
    <row r="1331" spans="5:15" x14ac:dyDescent="0.2">
      <c r="E1331" s="116"/>
      <c r="F1331" s="52"/>
      <c r="G1331" s="116"/>
      <c r="H1331" s="116"/>
      <c r="I1331" s="116"/>
      <c r="J1331" s="116"/>
      <c r="K1331" s="116"/>
      <c r="L1331" s="52"/>
      <c r="M1331" s="44"/>
      <c r="N1331" s="44"/>
      <c r="O1331" s="44"/>
    </row>
    <row r="1332" spans="5:15" x14ac:dyDescent="0.2">
      <c r="E1332" s="116"/>
      <c r="F1332" s="52"/>
      <c r="G1332" s="116"/>
      <c r="H1332" s="116"/>
      <c r="I1332" s="116"/>
      <c r="J1332" s="116"/>
      <c r="K1332" s="116"/>
      <c r="L1332" s="52"/>
      <c r="M1332" s="44"/>
      <c r="N1332" s="44"/>
      <c r="O1332" s="44"/>
    </row>
    <row r="1333" spans="5:15" x14ac:dyDescent="0.2">
      <c r="E1333" s="116"/>
      <c r="F1333" s="52"/>
      <c r="G1333" s="116"/>
      <c r="H1333" s="116"/>
      <c r="I1333" s="116"/>
      <c r="J1333" s="116"/>
      <c r="K1333" s="116"/>
      <c r="L1333" s="52"/>
      <c r="M1333" s="44"/>
      <c r="N1333" s="44"/>
      <c r="O1333" s="44"/>
    </row>
    <row r="1334" spans="5:15" x14ac:dyDescent="0.2">
      <c r="E1334" s="116"/>
      <c r="F1334" s="52"/>
      <c r="G1334" s="116"/>
      <c r="H1334" s="116"/>
      <c r="I1334" s="116"/>
      <c r="J1334" s="116"/>
      <c r="K1334" s="116"/>
      <c r="L1334" s="52"/>
      <c r="M1334" s="44"/>
      <c r="N1334" s="44"/>
      <c r="O1334" s="44"/>
    </row>
    <row r="1335" spans="5:15" x14ac:dyDescent="0.2">
      <c r="E1335" s="116"/>
      <c r="F1335" s="52"/>
      <c r="G1335" s="116"/>
      <c r="H1335" s="116"/>
      <c r="I1335" s="116"/>
      <c r="J1335" s="116"/>
      <c r="K1335" s="116"/>
      <c r="L1335" s="52"/>
      <c r="M1335" s="44"/>
      <c r="N1335" s="44"/>
      <c r="O1335" s="44"/>
    </row>
    <row r="1336" spans="5:15" x14ac:dyDescent="0.2">
      <c r="E1336" s="116"/>
      <c r="F1336" s="52"/>
      <c r="G1336" s="116"/>
      <c r="H1336" s="116"/>
      <c r="I1336" s="116"/>
      <c r="J1336" s="116"/>
      <c r="K1336" s="116"/>
      <c r="L1336" s="52"/>
      <c r="M1336" s="44"/>
      <c r="N1336" s="44"/>
      <c r="O1336" s="44"/>
    </row>
    <row r="1337" spans="5:15" x14ac:dyDescent="0.2">
      <c r="E1337" s="116"/>
      <c r="F1337" s="52"/>
      <c r="G1337" s="116"/>
      <c r="H1337" s="116"/>
      <c r="I1337" s="116"/>
      <c r="J1337" s="116"/>
      <c r="K1337" s="116"/>
      <c r="L1337" s="52"/>
      <c r="M1337" s="44"/>
      <c r="N1337" s="44"/>
      <c r="O1337" s="44"/>
    </row>
    <row r="1338" spans="5:15" x14ac:dyDescent="0.2">
      <c r="E1338" s="116"/>
      <c r="F1338" s="52"/>
      <c r="G1338" s="116"/>
      <c r="H1338" s="116"/>
      <c r="I1338" s="116"/>
      <c r="J1338" s="116"/>
      <c r="K1338" s="116"/>
      <c r="L1338" s="52"/>
      <c r="M1338" s="44"/>
      <c r="N1338" s="44"/>
      <c r="O1338" s="44"/>
    </row>
    <row r="1339" spans="5:15" x14ac:dyDescent="0.2">
      <c r="E1339" s="116"/>
      <c r="F1339" s="52"/>
      <c r="G1339" s="116"/>
      <c r="H1339" s="116"/>
      <c r="I1339" s="116"/>
      <c r="J1339" s="116"/>
      <c r="K1339" s="116"/>
      <c r="L1339" s="52"/>
      <c r="M1339" s="44"/>
      <c r="N1339" s="44"/>
      <c r="O1339" s="44"/>
    </row>
    <row r="1340" spans="5:15" x14ac:dyDescent="0.2">
      <c r="E1340" s="116"/>
      <c r="F1340" s="52"/>
      <c r="G1340" s="116"/>
      <c r="H1340" s="116"/>
      <c r="I1340" s="116"/>
      <c r="J1340" s="116"/>
      <c r="K1340" s="116"/>
      <c r="L1340" s="52"/>
      <c r="M1340" s="44"/>
      <c r="N1340" s="44"/>
      <c r="O1340" s="44"/>
    </row>
    <row r="1341" spans="5:15" x14ac:dyDescent="0.2">
      <c r="E1341" s="116"/>
      <c r="F1341" s="52"/>
      <c r="G1341" s="116"/>
      <c r="H1341" s="116"/>
      <c r="I1341" s="116"/>
      <c r="J1341" s="116"/>
      <c r="K1341" s="116"/>
      <c r="L1341" s="52"/>
      <c r="M1341" s="44"/>
      <c r="N1341" s="44"/>
      <c r="O1341" s="44"/>
    </row>
    <row r="1342" spans="5:15" x14ac:dyDescent="0.2">
      <c r="E1342" s="116"/>
      <c r="F1342" s="52"/>
      <c r="G1342" s="116"/>
      <c r="H1342" s="116"/>
      <c r="I1342" s="116"/>
      <c r="J1342" s="116"/>
      <c r="K1342" s="116"/>
      <c r="L1342" s="52"/>
      <c r="M1342" s="44"/>
      <c r="N1342" s="44"/>
      <c r="O1342" s="44"/>
    </row>
    <row r="1343" spans="5:15" x14ac:dyDescent="0.2">
      <c r="E1343" s="116"/>
      <c r="F1343" s="52"/>
      <c r="G1343" s="116"/>
      <c r="H1343" s="116"/>
      <c r="I1343" s="116"/>
      <c r="J1343" s="116"/>
      <c r="K1343" s="116"/>
      <c r="L1343" s="52"/>
      <c r="M1343" s="44"/>
      <c r="N1343" s="44"/>
      <c r="O1343" s="44"/>
    </row>
    <row r="1344" spans="5:15" x14ac:dyDescent="0.2">
      <c r="E1344" s="116"/>
      <c r="F1344" s="52"/>
      <c r="G1344" s="116"/>
      <c r="H1344" s="116"/>
      <c r="I1344" s="116"/>
      <c r="J1344" s="116"/>
      <c r="K1344" s="116"/>
      <c r="L1344" s="52"/>
      <c r="M1344" s="44"/>
      <c r="N1344" s="44"/>
      <c r="O1344" s="44"/>
    </row>
    <row r="1345" spans="5:15" x14ac:dyDescent="0.2">
      <c r="E1345" s="116"/>
      <c r="F1345" s="52"/>
      <c r="G1345" s="116"/>
      <c r="H1345" s="116"/>
      <c r="I1345" s="116"/>
      <c r="J1345" s="116"/>
      <c r="K1345" s="116"/>
      <c r="L1345" s="52"/>
      <c r="M1345" s="44"/>
      <c r="N1345" s="44"/>
      <c r="O1345" s="44"/>
    </row>
    <row r="1346" spans="5:15" x14ac:dyDescent="0.2">
      <c r="E1346" s="116"/>
      <c r="F1346" s="52"/>
      <c r="G1346" s="116"/>
      <c r="H1346" s="116"/>
      <c r="I1346" s="116"/>
      <c r="J1346" s="116"/>
      <c r="K1346" s="116"/>
      <c r="L1346" s="52"/>
      <c r="M1346" s="44"/>
      <c r="N1346" s="44"/>
      <c r="O1346" s="44"/>
    </row>
    <row r="1347" spans="5:15" x14ac:dyDescent="0.2">
      <c r="E1347" s="116"/>
      <c r="F1347" s="52"/>
      <c r="G1347" s="116"/>
      <c r="H1347" s="116"/>
      <c r="I1347" s="116"/>
      <c r="J1347" s="116"/>
      <c r="K1347" s="116"/>
      <c r="L1347" s="52"/>
      <c r="M1347" s="44"/>
      <c r="N1347" s="44"/>
      <c r="O1347" s="44"/>
    </row>
    <row r="1348" spans="5:15" x14ac:dyDescent="0.2">
      <c r="E1348" s="116"/>
      <c r="F1348" s="52"/>
      <c r="G1348" s="116"/>
      <c r="H1348" s="116"/>
      <c r="I1348" s="116"/>
      <c r="J1348" s="116"/>
      <c r="K1348" s="116"/>
      <c r="L1348" s="52"/>
      <c r="M1348" s="44"/>
      <c r="N1348" s="44"/>
      <c r="O1348" s="44"/>
    </row>
    <row r="1349" spans="5:15" x14ac:dyDescent="0.2">
      <c r="E1349" s="116"/>
      <c r="F1349" s="52"/>
      <c r="G1349" s="116"/>
      <c r="H1349" s="116"/>
      <c r="I1349" s="116"/>
      <c r="J1349" s="116"/>
      <c r="K1349" s="116"/>
      <c r="L1349" s="52"/>
      <c r="M1349" s="44"/>
      <c r="N1349" s="44"/>
      <c r="O1349" s="44"/>
    </row>
    <row r="1350" spans="5:15" x14ac:dyDescent="0.2">
      <c r="E1350" s="116"/>
      <c r="F1350" s="52"/>
      <c r="G1350" s="116"/>
      <c r="H1350" s="116"/>
      <c r="I1350" s="116"/>
      <c r="J1350" s="116"/>
      <c r="K1350" s="116"/>
      <c r="L1350" s="52"/>
      <c r="M1350" s="44"/>
      <c r="N1350" s="44"/>
      <c r="O1350" s="44"/>
    </row>
    <row r="1351" spans="5:15" x14ac:dyDescent="0.2">
      <c r="E1351" s="116"/>
      <c r="F1351" s="52"/>
      <c r="G1351" s="116"/>
      <c r="H1351" s="116"/>
      <c r="I1351" s="116"/>
      <c r="J1351" s="116"/>
      <c r="K1351" s="116"/>
      <c r="L1351" s="52"/>
      <c r="M1351" s="44"/>
      <c r="N1351" s="44"/>
      <c r="O1351" s="44"/>
    </row>
    <row r="1352" spans="5:15" x14ac:dyDescent="0.2">
      <c r="E1352" s="116"/>
      <c r="F1352" s="52"/>
      <c r="G1352" s="116"/>
      <c r="H1352" s="116"/>
      <c r="I1352" s="116"/>
      <c r="J1352" s="116"/>
      <c r="K1352" s="116"/>
      <c r="L1352" s="52"/>
      <c r="M1352" s="44"/>
      <c r="N1352" s="44"/>
      <c r="O1352" s="44"/>
    </row>
    <row r="1353" spans="5:15" x14ac:dyDescent="0.2">
      <c r="E1353" s="116"/>
      <c r="F1353" s="52"/>
      <c r="G1353" s="116"/>
      <c r="H1353" s="116"/>
      <c r="I1353" s="116"/>
      <c r="J1353" s="116"/>
      <c r="K1353" s="116"/>
      <c r="L1353" s="52"/>
      <c r="M1353" s="44"/>
      <c r="N1353" s="44"/>
      <c r="O1353" s="44"/>
    </row>
    <row r="1354" spans="5:15" x14ac:dyDescent="0.2">
      <c r="E1354" s="116"/>
      <c r="F1354" s="52"/>
      <c r="G1354" s="116"/>
      <c r="H1354" s="116"/>
      <c r="I1354" s="116"/>
      <c r="J1354" s="116"/>
      <c r="K1354" s="116"/>
      <c r="L1354" s="52"/>
      <c r="M1354" s="44"/>
      <c r="N1354" s="44"/>
      <c r="O1354" s="44"/>
    </row>
    <row r="1355" spans="5:15" x14ac:dyDescent="0.2">
      <c r="E1355" s="116"/>
      <c r="F1355" s="52"/>
      <c r="G1355" s="116"/>
      <c r="H1355" s="116"/>
      <c r="I1355" s="116"/>
      <c r="J1355" s="116"/>
      <c r="K1355" s="116"/>
      <c r="L1355" s="52"/>
      <c r="M1355" s="44"/>
      <c r="N1355" s="44"/>
      <c r="O1355" s="44"/>
    </row>
    <row r="1356" spans="5:15" x14ac:dyDescent="0.2">
      <c r="E1356" s="116"/>
      <c r="F1356" s="52"/>
      <c r="G1356" s="116"/>
      <c r="H1356" s="116"/>
      <c r="I1356" s="116"/>
      <c r="J1356" s="116"/>
      <c r="K1356" s="116"/>
      <c r="L1356" s="52"/>
      <c r="M1356" s="44"/>
      <c r="N1356" s="44"/>
      <c r="O1356" s="44"/>
    </row>
    <row r="1357" spans="5:15" x14ac:dyDescent="0.2">
      <c r="E1357" s="116"/>
      <c r="F1357" s="52"/>
      <c r="G1357" s="116"/>
      <c r="H1357" s="116"/>
      <c r="I1357" s="116"/>
      <c r="J1357" s="116"/>
      <c r="K1357" s="116"/>
      <c r="L1357" s="52"/>
      <c r="M1357" s="44"/>
      <c r="N1357" s="44"/>
      <c r="O1357" s="44"/>
    </row>
    <row r="1358" spans="5:15" x14ac:dyDescent="0.2">
      <c r="E1358" s="116"/>
      <c r="F1358" s="52"/>
      <c r="G1358" s="116"/>
      <c r="H1358" s="116"/>
      <c r="I1358" s="116"/>
      <c r="J1358" s="116"/>
      <c r="K1358" s="116"/>
      <c r="L1358" s="52"/>
      <c r="M1358" s="44"/>
      <c r="N1358" s="44"/>
      <c r="O1358" s="44"/>
    </row>
    <row r="1359" spans="5:15" x14ac:dyDescent="0.2">
      <c r="E1359" s="116"/>
      <c r="F1359" s="52"/>
      <c r="G1359" s="116"/>
      <c r="H1359" s="116"/>
      <c r="I1359" s="116"/>
      <c r="J1359" s="116"/>
      <c r="K1359" s="116"/>
      <c r="L1359" s="52"/>
      <c r="M1359" s="44"/>
      <c r="N1359" s="44"/>
      <c r="O1359" s="44"/>
    </row>
    <row r="1360" spans="5:15" x14ac:dyDescent="0.2">
      <c r="E1360" s="116"/>
      <c r="F1360" s="52"/>
      <c r="G1360" s="116"/>
      <c r="H1360" s="116"/>
      <c r="I1360" s="116"/>
      <c r="J1360" s="116"/>
      <c r="K1360" s="116"/>
      <c r="L1360" s="52"/>
      <c r="M1360" s="44"/>
      <c r="N1360" s="44"/>
      <c r="O1360" s="44"/>
    </row>
    <row r="1361" spans="2:15" x14ac:dyDescent="0.2">
      <c r="E1361" s="116"/>
      <c r="F1361" s="52"/>
      <c r="G1361" s="116"/>
      <c r="H1361" s="116"/>
      <c r="I1361" s="116"/>
      <c r="J1361" s="116"/>
      <c r="K1361" s="116"/>
      <c r="L1361" s="52"/>
      <c r="M1361" s="44"/>
      <c r="N1361" s="44"/>
      <c r="O1361" s="44"/>
    </row>
    <row r="1362" spans="2:15" x14ac:dyDescent="0.2">
      <c r="E1362" s="116"/>
      <c r="F1362" s="52"/>
      <c r="G1362" s="116"/>
      <c r="H1362" s="116"/>
      <c r="I1362" s="116"/>
      <c r="J1362" s="116"/>
      <c r="K1362" s="116"/>
      <c r="L1362" s="52"/>
      <c r="M1362" s="44"/>
      <c r="N1362" s="44"/>
      <c r="O1362" s="44"/>
    </row>
    <row r="1363" spans="2:15" x14ac:dyDescent="0.2">
      <c r="E1363" s="116"/>
      <c r="F1363" s="52"/>
      <c r="G1363" s="116"/>
      <c r="H1363" s="116"/>
      <c r="I1363" s="116"/>
      <c r="J1363" s="116"/>
      <c r="K1363" s="116"/>
      <c r="L1363" s="52"/>
      <c r="M1363" s="44"/>
      <c r="N1363" s="44"/>
      <c r="O1363" s="44"/>
    </row>
    <row r="1364" spans="2:15" x14ac:dyDescent="0.2">
      <c r="B1364" s="5"/>
      <c r="C1364" s="5"/>
      <c r="D1364" s="5"/>
      <c r="E1364" s="116"/>
      <c r="F1364" s="52"/>
      <c r="G1364" s="116"/>
      <c r="H1364" s="116"/>
      <c r="I1364" s="116"/>
      <c r="J1364" s="116"/>
      <c r="K1364" s="116"/>
      <c r="L1364" s="52"/>
      <c r="M1364" s="44"/>
      <c r="N1364" s="44"/>
      <c r="O1364" s="44"/>
    </row>
    <row r="1365" spans="2:15" x14ac:dyDescent="0.2">
      <c r="B1365" s="5"/>
      <c r="C1365" s="5"/>
      <c r="D1365" s="5"/>
      <c r="E1365" s="116"/>
      <c r="F1365" s="52"/>
      <c r="G1365" s="116"/>
      <c r="H1365" s="116"/>
      <c r="I1365" s="116"/>
      <c r="J1365" s="116"/>
      <c r="K1365" s="116"/>
      <c r="L1365" s="52"/>
      <c r="M1365" s="44"/>
      <c r="N1365" s="44"/>
      <c r="O1365" s="44"/>
    </row>
    <row r="1366" spans="2:15" x14ac:dyDescent="0.2">
      <c r="B1366" s="5"/>
      <c r="C1366" s="5"/>
      <c r="D1366" s="5"/>
      <c r="E1366" s="116"/>
      <c r="F1366" s="52"/>
      <c r="G1366" s="116"/>
      <c r="H1366" s="116"/>
      <c r="I1366" s="116"/>
      <c r="J1366" s="116"/>
      <c r="K1366" s="116"/>
      <c r="L1366" s="52"/>
      <c r="M1366" s="44"/>
      <c r="N1366" s="44"/>
      <c r="O1366" s="44"/>
    </row>
    <row r="1367" spans="2:15" x14ac:dyDescent="0.2">
      <c r="B1367" s="5"/>
      <c r="C1367" s="5"/>
      <c r="D1367" s="5"/>
      <c r="E1367" s="116"/>
      <c r="F1367" s="5"/>
      <c r="G1367" s="116"/>
      <c r="H1367" s="116"/>
      <c r="I1367" s="116"/>
      <c r="J1367" s="116"/>
      <c r="K1367" s="116"/>
      <c r="L1367" s="5"/>
      <c r="M1367" s="5"/>
      <c r="N1367" s="5"/>
      <c r="O1367" s="5"/>
    </row>
  </sheetData>
  <autoFilter ref="A12:O152"/>
  <mergeCells count="10">
    <mergeCell ref="A6:N6"/>
    <mergeCell ref="D11:O11"/>
    <mergeCell ref="A8:B8"/>
    <mergeCell ref="A160:N160"/>
    <mergeCell ref="A161:N161"/>
    <mergeCell ref="A163:N163"/>
    <mergeCell ref="A164:N164"/>
    <mergeCell ref="A165:L165"/>
    <mergeCell ref="A166:L166"/>
    <mergeCell ref="A168:H168"/>
  </mergeCells>
  <dataValidations count="1">
    <dataValidation type="list" allowBlank="1" showInputMessage="1" showErrorMessage="1" sqref="B9">
      <formula1>$Y$19:$Y$21</formula1>
    </dataValidation>
  </dataValidations>
  <pageMargins left="0.7" right="0.7" top="0.75" bottom="0.75" header="0.3" footer="0.3"/>
  <pageSetup paperSize="9" scale="5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30"/>
  <sheetViews>
    <sheetView zoomScaleNormal="100" workbookViewId="0">
      <pane xSplit="3" ySplit="10" topLeftCell="D11" activePane="bottomRight" state="frozen"/>
      <selection pane="topRight" activeCell="D1" sqref="D1"/>
      <selection pane="bottomLeft" activeCell="A11" sqref="A11"/>
      <selection pane="bottomRight"/>
    </sheetView>
  </sheetViews>
  <sheetFormatPr defaultColWidth="9.140625" defaultRowHeight="12" x14ac:dyDescent="0.2"/>
  <cols>
    <col min="1" max="1" width="11.7109375" style="32" customWidth="1"/>
    <col min="2" max="2" width="7.140625" style="32" customWidth="1"/>
    <col min="3" max="3" width="33.28515625" style="32" bestFit="1" customWidth="1"/>
    <col min="4" max="4" width="11" style="32" customWidth="1"/>
    <col min="5" max="5" width="11.28515625" style="133" customWidth="1"/>
    <col min="6" max="6" width="12.42578125" style="32" customWidth="1"/>
    <col min="7" max="8" width="12.42578125" style="133" customWidth="1"/>
    <col min="9" max="9" width="12.28515625" style="133" customWidth="1"/>
    <col min="10" max="10" width="13.140625" style="133" customWidth="1"/>
    <col min="11" max="11" width="12" style="133" customWidth="1"/>
    <col min="12" max="12" width="13.5703125" style="32" customWidth="1"/>
    <col min="13" max="15" width="11.140625" style="32" customWidth="1"/>
    <col min="16" max="16" width="11" style="32" customWidth="1"/>
    <col min="17" max="17" width="11.7109375" style="133" customWidth="1"/>
    <col min="18" max="18" width="12.42578125" style="32" customWidth="1"/>
    <col min="19" max="20" width="12.42578125" style="133" customWidth="1"/>
    <col min="21" max="21" width="12.28515625" style="133" customWidth="1"/>
    <col min="22" max="22" width="13.140625" style="133" customWidth="1"/>
    <col min="23" max="23" width="11.7109375" style="133" customWidth="1"/>
    <col min="24" max="24" width="12" style="32" customWidth="1"/>
    <col min="25" max="27" width="11.140625" style="32" customWidth="1"/>
    <col min="28" max="28" width="11" style="32" customWidth="1"/>
    <col min="29" max="29" width="12.42578125" style="133" customWidth="1"/>
    <col min="30" max="30" width="12.42578125" style="32" customWidth="1"/>
    <col min="31" max="32" width="12.42578125" style="133" customWidth="1"/>
    <col min="33" max="33" width="12.28515625" style="133" customWidth="1"/>
    <col min="34" max="34" width="13.140625" style="133" customWidth="1"/>
    <col min="35" max="35" width="11" style="133" customWidth="1"/>
    <col min="36" max="36" width="12" style="32" customWidth="1"/>
    <col min="37" max="39" width="11.140625" style="32" customWidth="1"/>
    <col min="40" max="40" width="11" style="32" customWidth="1"/>
    <col min="41" max="41" width="12.42578125" style="133" customWidth="1"/>
    <col min="42" max="42" width="12.42578125" style="32" customWidth="1"/>
    <col min="43" max="44" width="12.42578125" style="133" customWidth="1"/>
    <col min="45" max="45" width="12.28515625" style="133" customWidth="1"/>
    <col min="46" max="46" width="13.140625" style="133" customWidth="1"/>
    <col min="47" max="47" width="11.7109375" style="133" customWidth="1"/>
    <col min="48" max="48" width="12" style="32" customWidth="1"/>
    <col min="49" max="51" width="11.140625" style="32" customWidth="1"/>
    <col min="52" max="55" width="9.140625" style="38"/>
    <col min="56" max="58" width="0" style="38" hidden="1" customWidth="1"/>
    <col min="59" max="59" width="9.140625" style="38"/>
    <col min="60" max="61" width="0" style="38" hidden="1" customWidth="1"/>
    <col min="62" max="113" width="9.140625" style="38"/>
    <col min="114" max="16384" width="9.140625" style="32"/>
  </cols>
  <sheetData>
    <row r="1" spans="1:113" ht="14.25" x14ac:dyDescent="0.2">
      <c r="A1" s="2" t="s">
        <v>760</v>
      </c>
    </row>
    <row r="2" spans="1:113" ht="12.75" x14ac:dyDescent="0.2">
      <c r="A2" s="6" t="s">
        <v>124</v>
      </c>
      <c r="F2" s="32" t="s">
        <v>54</v>
      </c>
    </row>
    <row r="3" spans="1:113" ht="12.75" x14ac:dyDescent="0.2">
      <c r="A3" s="7" t="s">
        <v>806</v>
      </c>
      <c r="AM3" s="32" t="s">
        <v>54</v>
      </c>
    </row>
    <row r="4" spans="1:113" ht="12.75" x14ac:dyDescent="0.2">
      <c r="A4" s="7" t="s">
        <v>734</v>
      </c>
      <c r="AM4" s="32" t="s">
        <v>54</v>
      </c>
    </row>
    <row r="5" spans="1:113" ht="13.5" customHeight="1" thickBot="1" x14ac:dyDescent="0.25">
      <c r="A5" s="7"/>
    </row>
    <row r="6" spans="1:113" ht="26.25" customHeight="1" thickBot="1" x14ac:dyDescent="0.25">
      <c r="A6" s="196" t="s">
        <v>759</v>
      </c>
      <c r="B6" s="197"/>
      <c r="D6" s="198" t="s">
        <v>780</v>
      </c>
      <c r="E6" s="198"/>
      <c r="F6" s="198"/>
      <c r="G6" s="198"/>
      <c r="H6" s="198"/>
      <c r="I6" s="198"/>
      <c r="J6" s="198"/>
      <c r="K6" s="198"/>
      <c r="L6" s="198"/>
      <c r="M6" s="198"/>
      <c r="N6" s="198"/>
      <c r="O6" s="198"/>
      <c r="P6" s="198"/>
      <c r="Q6" s="198"/>
      <c r="AN6" s="32" t="s">
        <v>54</v>
      </c>
    </row>
    <row r="7" spans="1:113" ht="12.75" thickBot="1" x14ac:dyDescent="0.25">
      <c r="A7" s="57" t="s">
        <v>117</v>
      </c>
      <c r="B7" s="74" t="s">
        <v>39</v>
      </c>
      <c r="E7" s="133" t="s">
        <v>54</v>
      </c>
      <c r="AB7" s="32" t="s">
        <v>54</v>
      </c>
    </row>
    <row r="8" spans="1:113" s="71" customFormat="1" x14ac:dyDescent="0.2">
      <c r="A8" s="73"/>
      <c r="B8" s="73"/>
      <c r="C8" s="73"/>
      <c r="D8" s="177">
        <v>2</v>
      </c>
      <c r="E8" s="177">
        <v>3</v>
      </c>
      <c r="F8" s="177">
        <v>4</v>
      </c>
      <c r="G8" s="177">
        <v>5</v>
      </c>
      <c r="H8" s="177">
        <v>6</v>
      </c>
      <c r="I8" s="177">
        <v>7</v>
      </c>
      <c r="J8" s="177">
        <v>8</v>
      </c>
      <c r="K8" s="177">
        <v>9</v>
      </c>
      <c r="L8" s="177">
        <v>5</v>
      </c>
      <c r="M8" s="177">
        <v>2</v>
      </c>
      <c r="N8" s="177">
        <v>3</v>
      </c>
      <c r="O8" s="177">
        <v>4</v>
      </c>
      <c r="P8" s="177">
        <v>2</v>
      </c>
      <c r="Q8" s="177">
        <v>10</v>
      </c>
      <c r="R8" s="177">
        <v>11</v>
      </c>
      <c r="S8" s="177">
        <f>R8+1</f>
        <v>12</v>
      </c>
      <c r="T8" s="177">
        <f t="shared" ref="T8:W8" si="0">S8+1</f>
        <v>13</v>
      </c>
      <c r="U8" s="177">
        <f t="shared" si="0"/>
        <v>14</v>
      </c>
      <c r="V8" s="177">
        <f t="shared" si="0"/>
        <v>15</v>
      </c>
      <c r="W8" s="177">
        <f t="shared" si="0"/>
        <v>16</v>
      </c>
      <c r="X8" s="177">
        <v>9</v>
      </c>
      <c r="Y8" s="177">
        <v>6</v>
      </c>
      <c r="Z8" s="177">
        <v>7</v>
      </c>
      <c r="AA8" s="177">
        <v>8</v>
      </c>
      <c r="AB8" s="177">
        <v>2</v>
      </c>
      <c r="AC8" s="177">
        <f>W8+1</f>
        <v>17</v>
      </c>
      <c r="AD8" s="177">
        <f>AC8+1</f>
        <v>18</v>
      </c>
      <c r="AE8" s="177">
        <f t="shared" ref="AE8:AI8" si="1">AD8+1</f>
        <v>19</v>
      </c>
      <c r="AF8" s="177">
        <f t="shared" si="1"/>
        <v>20</v>
      </c>
      <c r="AG8" s="177">
        <f t="shared" si="1"/>
        <v>21</v>
      </c>
      <c r="AH8" s="177">
        <f t="shared" si="1"/>
        <v>22</v>
      </c>
      <c r="AI8" s="177">
        <f t="shared" si="1"/>
        <v>23</v>
      </c>
      <c r="AJ8" s="177">
        <v>13</v>
      </c>
      <c r="AK8" s="177">
        <v>10</v>
      </c>
      <c r="AL8" s="177">
        <v>11</v>
      </c>
      <c r="AM8" s="177">
        <v>12</v>
      </c>
      <c r="AN8" s="177">
        <v>2</v>
      </c>
      <c r="AO8" s="177">
        <f>AI8+1</f>
        <v>24</v>
      </c>
      <c r="AP8" s="177">
        <f>AO8+1</f>
        <v>25</v>
      </c>
      <c r="AQ8" s="177">
        <f t="shared" ref="AQ8:AU8" si="2">AP8+1</f>
        <v>26</v>
      </c>
      <c r="AR8" s="177">
        <f t="shared" si="2"/>
        <v>27</v>
      </c>
      <c r="AS8" s="177">
        <f t="shared" si="2"/>
        <v>28</v>
      </c>
      <c r="AT8" s="177">
        <f t="shared" si="2"/>
        <v>29</v>
      </c>
      <c r="AU8" s="177">
        <f t="shared" si="2"/>
        <v>30</v>
      </c>
      <c r="AV8" s="177">
        <v>17</v>
      </c>
      <c r="AW8" s="177">
        <v>14</v>
      </c>
      <c r="AX8" s="177">
        <v>15</v>
      </c>
      <c r="AY8" s="177">
        <v>16</v>
      </c>
      <c r="AZ8" s="72"/>
      <c r="BA8" s="72"/>
      <c r="BB8" s="72"/>
      <c r="BC8" s="72"/>
      <c r="BD8" s="72"/>
      <c r="BE8" s="72"/>
      <c r="BF8" s="72"/>
      <c r="BG8" s="72"/>
      <c r="BH8" s="72" t="s">
        <v>39</v>
      </c>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row>
    <row r="9" spans="1:113" x14ac:dyDescent="0.2">
      <c r="A9" s="171"/>
      <c r="B9" s="156"/>
      <c r="C9" s="182"/>
      <c r="D9" s="199" t="s">
        <v>116</v>
      </c>
      <c r="E9" s="200"/>
      <c r="F9" s="200"/>
      <c r="G9" s="200"/>
      <c r="H9" s="200"/>
      <c r="I9" s="200"/>
      <c r="J9" s="200"/>
      <c r="K9" s="200"/>
      <c r="L9" s="200"/>
      <c r="M9" s="200"/>
      <c r="N9" s="200"/>
      <c r="O9" s="201"/>
      <c r="P9" s="199" t="s">
        <v>115</v>
      </c>
      <c r="Q9" s="200"/>
      <c r="R9" s="200"/>
      <c r="S9" s="200"/>
      <c r="T9" s="200"/>
      <c r="U9" s="200"/>
      <c r="V9" s="200"/>
      <c r="W9" s="200"/>
      <c r="X9" s="200"/>
      <c r="Y9" s="200"/>
      <c r="Z9" s="200"/>
      <c r="AA9" s="201"/>
      <c r="AB9" s="199" t="s">
        <v>114</v>
      </c>
      <c r="AC9" s="200"/>
      <c r="AD9" s="200"/>
      <c r="AE9" s="200"/>
      <c r="AF9" s="200"/>
      <c r="AG9" s="200"/>
      <c r="AH9" s="200"/>
      <c r="AI9" s="200"/>
      <c r="AJ9" s="200"/>
      <c r="AK9" s="200"/>
      <c r="AL9" s="200"/>
      <c r="AM9" s="201"/>
      <c r="AN9" s="199" t="s">
        <v>113</v>
      </c>
      <c r="AO9" s="200"/>
      <c r="AP9" s="200"/>
      <c r="AQ9" s="200"/>
      <c r="AR9" s="200"/>
      <c r="AS9" s="200"/>
      <c r="AT9" s="200"/>
      <c r="AU9" s="200"/>
      <c r="AV9" s="200"/>
      <c r="AW9" s="200"/>
      <c r="AX9" s="200"/>
      <c r="AY9" s="201"/>
      <c r="BH9" s="38" t="s">
        <v>56</v>
      </c>
    </row>
    <row r="10" spans="1:113" ht="61.5" x14ac:dyDescent="0.2">
      <c r="A10" s="170" t="s">
        <v>112</v>
      </c>
      <c r="B10" s="69" t="s">
        <v>61</v>
      </c>
      <c r="C10" s="81" t="s">
        <v>62</v>
      </c>
      <c r="D10" s="70" t="s">
        <v>746</v>
      </c>
      <c r="E10" s="68" t="s">
        <v>747</v>
      </c>
      <c r="F10" s="69" t="s">
        <v>776</v>
      </c>
      <c r="G10" s="68" t="s">
        <v>748</v>
      </c>
      <c r="H10" s="68" t="s">
        <v>749</v>
      </c>
      <c r="I10" s="68" t="s">
        <v>750</v>
      </c>
      <c r="J10" s="54" t="s">
        <v>131</v>
      </c>
      <c r="K10" s="68" t="s">
        <v>132</v>
      </c>
      <c r="L10" s="55" t="s">
        <v>751</v>
      </c>
      <c r="M10" s="68" t="s">
        <v>792</v>
      </c>
      <c r="N10" s="68" t="s">
        <v>793</v>
      </c>
      <c r="O10" s="67" t="s">
        <v>794</v>
      </c>
      <c r="P10" s="70" t="s">
        <v>746</v>
      </c>
      <c r="Q10" s="68" t="s">
        <v>747</v>
      </c>
      <c r="R10" s="69" t="s">
        <v>776</v>
      </c>
      <c r="S10" s="68" t="s">
        <v>748</v>
      </c>
      <c r="T10" s="68" t="s">
        <v>749</v>
      </c>
      <c r="U10" s="68" t="s">
        <v>750</v>
      </c>
      <c r="V10" s="54" t="s">
        <v>131</v>
      </c>
      <c r="W10" s="68" t="s">
        <v>132</v>
      </c>
      <c r="X10" s="55" t="s">
        <v>751</v>
      </c>
      <c r="Y10" s="68" t="s">
        <v>792</v>
      </c>
      <c r="Z10" s="68" t="s">
        <v>793</v>
      </c>
      <c r="AA10" s="67" t="s">
        <v>794</v>
      </c>
      <c r="AB10" s="70" t="s">
        <v>746</v>
      </c>
      <c r="AC10" s="68" t="s">
        <v>747</v>
      </c>
      <c r="AD10" s="69" t="s">
        <v>776</v>
      </c>
      <c r="AE10" s="68" t="s">
        <v>748</v>
      </c>
      <c r="AF10" s="68" t="s">
        <v>749</v>
      </c>
      <c r="AG10" s="68" t="s">
        <v>750</v>
      </c>
      <c r="AH10" s="54" t="s">
        <v>131</v>
      </c>
      <c r="AI10" s="68" t="s">
        <v>132</v>
      </c>
      <c r="AJ10" s="55" t="s">
        <v>751</v>
      </c>
      <c r="AK10" s="68" t="s">
        <v>792</v>
      </c>
      <c r="AL10" s="68" t="s">
        <v>793</v>
      </c>
      <c r="AM10" s="67" t="s">
        <v>794</v>
      </c>
      <c r="AN10" s="70" t="s">
        <v>746</v>
      </c>
      <c r="AO10" s="68" t="s">
        <v>747</v>
      </c>
      <c r="AP10" s="69" t="s">
        <v>776</v>
      </c>
      <c r="AQ10" s="68" t="s">
        <v>748</v>
      </c>
      <c r="AR10" s="68" t="s">
        <v>749</v>
      </c>
      <c r="AS10" s="68" t="s">
        <v>750</v>
      </c>
      <c r="AT10" s="54" t="s">
        <v>131</v>
      </c>
      <c r="AU10" s="68" t="s">
        <v>132</v>
      </c>
      <c r="AV10" s="55" t="s">
        <v>751</v>
      </c>
      <c r="AW10" s="68" t="s">
        <v>792</v>
      </c>
      <c r="AX10" s="68" t="s">
        <v>793</v>
      </c>
      <c r="AY10" s="67" t="s">
        <v>794</v>
      </c>
      <c r="BH10" s="38" t="s">
        <v>59</v>
      </c>
    </row>
    <row r="11" spans="1:113" ht="14.25" customHeight="1" x14ac:dyDescent="0.2">
      <c r="A11" s="172" t="s">
        <v>100</v>
      </c>
      <c r="B11" s="49">
        <v>1</v>
      </c>
      <c r="C11" s="183" t="s">
        <v>63</v>
      </c>
      <c r="D11" s="66">
        <f t="shared" ref="D11:K11" ca="1" si="3">IFERROR(VLOOKUP($A11&amp;$B11,INDIRECT($BF$14),D$8,FALSE),"")</f>
        <v>5060</v>
      </c>
      <c r="E11" s="134">
        <f t="shared" ca="1" si="3"/>
        <v>5.8000000000000007</v>
      </c>
      <c r="F11" s="122">
        <f t="shared" ca="1" si="3"/>
        <v>4770</v>
      </c>
      <c r="G11" s="134">
        <f t="shared" ca="1" si="3"/>
        <v>8.1</v>
      </c>
      <c r="H11" s="134">
        <f t="shared" ca="1" si="3"/>
        <v>16.400000000000002</v>
      </c>
      <c r="I11" s="134">
        <f t="shared" ca="1" si="3"/>
        <v>54.6</v>
      </c>
      <c r="J11" s="134">
        <f t="shared" ca="1" si="3"/>
        <v>63.5</v>
      </c>
      <c r="K11" s="136">
        <f t="shared" ca="1" si="3"/>
        <v>75.5</v>
      </c>
      <c r="L11" s="122">
        <f t="shared" ref="L11:O30" ca="1" si="4">IFERROR(VLOOKUP($A11&amp;$B11,INDIRECT($BE$14),L$8,FALSE),"")</f>
        <v>2485</v>
      </c>
      <c r="M11" s="65">
        <f t="shared" ca="1" si="4"/>
        <v>32500</v>
      </c>
      <c r="N11" s="65">
        <f t="shared" ca="1" si="4"/>
        <v>36000</v>
      </c>
      <c r="O11" s="64">
        <f t="shared" ca="1" si="4"/>
        <v>39500</v>
      </c>
      <c r="P11" s="66">
        <f t="shared" ref="P11:W11" ca="1" si="5">IFERROR(VLOOKUP($A11&amp;$B11,INDIRECT($BF$14),P$8,FALSE),"")</f>
        <v>5060</v>
      </c>
      <c r="Q11" s="134">
        <f t="shared" ca="1" si="5"/>
        <v>6</v>
      </c>
      <c r="R11" s="122">
        <f t="shared" ca="1" si="5"/>
        <v>4760</v>
      </c>
      <c r="S11" s="134">
        <f t="shared" ca="1" si="5"/>
        <v>14.6</v>
      </c>
      <c r="T11" s="134">
        <f t="shared" ca="1" si="5"/>
        <v>10.100000000000001</v>
      </c>
      <c r="U11" s="134">
        <f t="shared" ca="1" si="5"/>
        <v>60.5</v>
      </c>
      <c r="V11" s="134">
        <f t="shared" ca="1" si="5"/>
        <v>70.8</v>
      </c>
      <c r="W11" s="136">
        <f t="shared" ca="1" si="5"/>
        <v>75.400000000000006</v>
      </c>
      <c r="X11" s="123">
        <f t="shared" ref="X11:AA30" ca="1" si="6">IFERROR(VLOOKUP($A11&amp;$B11,INDIRECT($BE$14),X$8,FALSE),"")</f>
        <v>2675</v>
      </c>
      <c r="Y11" s="65">
        <f t="shared" ca="1" si="6"/>
        <v>36000</v>
      </c>
      <c r="Z11" s="65">
        <f t="shared" ca="1" si="6"/>
        <v>42500</v>
      </c>
      <c r="AA11" s="64">
        <f t="shared" ca="1" si="6"/>
        <v>46000</v>
      </c>
      <c r="AB11" s="66">
        <f t="shared" ref="AB11:AI11" ca="1" si="7">IFERROR(VLOOKUP($A11&amp;$B11,INDIRECT($BF$14),AB$8,FALSE),"")</f>
        <v>5060</v>
      </c>
      <c r="AC11" s="134">
        <f t="shared" ca="1" si="7"/>
        <v>6</v>
      </c>
      <c r="AD11" s="122">
        <f t="shared" ca="1" si="7"/>
        <v>4760</v>
      </c>
      <c r="AE11" s="134">
        <f t="shared" ca="1" si="7"/>
        <v>15.5</v>
      </c>
      <c r="AF11" s="134">
        <f t="shared" ca="1" si="7"/>
        <v>7.1000000000000005</v>
      </c>
      <c r="AG11" s="134">
        <f t="shared" ca="1" si="7"/>
        <v>58.599999999999994</v>
      </c>
      <c r="AH11" s="134">
        <f t="shared" ca="1" si="7"/>
        <v>72.7</v>
      </c>
      <c r="AI11" s="136">
        <f t="shared" ca="1" si="7"/>
        <v>77.400000000000006</v>
      </c>
      <c r="AJ11" s="123">
        <f t="shared" ref="AJ11:AM30" ca="1" si="8">IFERROR(VLOOKUP($A11&amp;$B11,INDIRECT($BE$14),AJ$8,FALSE),"")</f>
        <v>2630</v>
      </c>
      <c r="AK11" s="65">
        <f t="shared" ca="1" si="8"/>
        <v>39500</v>
      </c>
      <c r="AL11" s="65">
        <f t="shared" ca="1" si="8"/>
        <v>48000</v>
      </c>
      <c r="AM11" s="64">
        <f t="shared" ca="1" si="8"/>
        <v>53000</v>
      </c>
      <c r="AN11" s="66">
        <f t="shared" ref="AN11:AU11" ca="1" si="9">IFERROR(VLOOKUP($A11&amp;$B11,INDIRECT($BF$14),AN$8,FALSE),"")</f>
        <v>5060</v>
      </c>
      <c r="AO11" s="134">
        <f t="shared" ca="1" si="9"/>
        <v>6.2</v>
      </c>
      <c r="AP11" s="122">
        <f t="shared" ca="1" si="9"/>
        <v>4745</v>
      </c>
      <c r="AQ11" s="134">
        <f t="shared" ca="1" si="9"/>
        <v>21.2</v>
      </c>
      <c r="AR11" s="134">
        <f t="shared" ca="1" si="9"/>
        <v>7.2000000000000011</v>
      </c>
      <c r="AS11" s="134">
        <f t="shared" ca="1" si="9"/>
        <v>48.1</v>
      </c>
      <c r="AT11" s="134">
        <f t="shared" ca="1" si="9"/>
        <v>66.2</v>
      </c>
      <c r="AU11" s="136">
        <f t="shared" ca="1" si="9"/>
        <v>71.599999999999994</v>
      </c>
      <c r="AV11" s="123">
        <f t="shared" ref="AV11:AY30" ca="1" si="10">IFERROR(VLOOKUP($A11&amp;$B11,INDIRECT($BE$14),AV$8,FALSE),"")</f>
        <v>2050</v>
      </c>
      <c r="AW11" s="65">
        <f t="shared" ca="1" si="10"/>
        <v>32000</v>
      </c>
      <c r="AX11" s="65">
        <f t="shared" ca="1" si="10"/>
        <v>52000</v>
      </c>
      <c r="AY11" s="64">
        <f t="shared" ca="1" si="10"/>
        <v>66500</v>
      </c>
    </row>
    <row r="12" spans="1:113" s="61" customFormat="1" ht="14.25" customHeight="1" x14ac:dyDescent="0.2">
      <c r="A12" s="172" t="s">
        <v>100</v>
      </c>
      <c r="B12" s="49">
        <v>2</v>
      </c>
      <c r="C12" s="183" t="s">
        <v>64</v>
      </c>
      <c r="D12" s="63">
        <f t="shared" ref="D12:F75" ca="1" si="11">IFERROR(VLOOKUP($A12&amp;$B12,INDIRECT($BF$14),D$8,FALSE),"")</f>
        <v>18160</v>
      </c>
      <c r="E12" s="112">
        <f t="shared" ca="1" si="11"/>
        <v>7.9</v>
      </c>
      <c r="F12" s="105">
        <f t="shared" ca="1" si="11"/>
        <v>16735</v>
      </c>
      <c r="G12" s="112">
        <f t="shared" ref="G12:H75" ca="1" si="12">IFERROR(VLOOKUP($A12&amp;$B12,INDIRECT($BF$14),G$8,FALSE),"")</f>
        <v>8.5</v>
      </c>
      <c r="H12" s="112">
        <f t="shared" ca="1" si="12"/>
        <v>5.8000000000000007</v>
      </c>
      <c r="I12" s="112">
        <f t="shared" ref="I12:K75" ca="1" si="13">IFERROR(VLOOKUP($A12&amp;$B12,INDIRECT($BF$14),I$8,FALSE),"")</f>
        <v>53.7</v>
      </c>
      <c r="J12" s="112">
        <f t="shared" ca="1" si="13"/>
        <v>74.3</v>
      </c>
      <c r="K12" s="137">
        <f t="shared" ca="1" si="13"/>
        <v>85.7</v>
      </c>
      <c r="L12" s="105">
        <f t="shared" ca="1" si="4"/>
        <v>8105</v>
      </c>
      <c r="M12" s="33">
        <f t="shared" ca="1" si="4"/>
        <v>17000</v>
      </c>
      <c r="N12" s="33">
        <f t="shared" ca="1" si="4"/>
        <v>21000</v>
      </c>
      <c r="O12" s="62">
        <f t="shared" ca="1" si="4"/>
        <v>25500</v>
      </c>
      <c r="P12" s="63">
        <f t="shared" ref="P12:W34" ca="1" si="14">IFERROR(VLOOKUP($A12&amp;$B12,INDIRECT($BF$14),P$8,FALSE),"")</f>
        <v>18160</v>
      </c>
      <c r="Q12" s="112">
        <f t="shared" ca="1" si="14"/>
        <v>8.3000000000000007</v>
      </c>
      <c r="R12" s="105">
        <f t="shared" ca="1" si="14"/>
        <v>16660</v>
      </c>
      <c r="S12" s="112">
        <f t="shared" ca="1" si="14"/>
        <v>11.4</v>
      </c>
      <c r="T12" s="112">
        <f t="shared" ca="1" si="14"/>
        <v>5.2</v>
      </c>
      <c r="U12" s="112">
        <f t="shared" ca="1" si="14"/>
        <v>51.7</v>
      </c>
      <c r="V12" s="112">
        <f t="shared" ca="1" si="14"/>
        <v>74.099999999999994</v>
      </c>
      <c r="W12" s="137">
        <f t="shared" ca="1" si="14"/>
        <v>83.5</v>
      </c>
      <c r="X12" s="124">
        <f t="shared" ca="1" si="6"/>
        <v>7560</v>
      </c>
      <c r="Y12" s="33">
        <f t="shared" ca="1" si="6"/>
        <v>19500</v>
      </c>
      <c r="Z12" s="33">
        <f t="shared" ca="1" si="6"/>
        <v>24000</v>
      </c>
      <c r="AA12" s="62">
        <f t="shared" ca="1" si="6"/>
        <v>31000</v>
      </c>
      <c r="AB12" s="63">
        <f t="shared" ref="AB12:AI30" ca="1" si="15">IFERROR(VLOOKUP($A12&amp;$B12,INDIRECT($BF$14),AB$8,FALSE),"")</f>
        <v>18160</v>
      </c>
      <c r="AC12" s="112">
        <f t="shared" ca="1" si="15"/>
        <v>8.6000000000000014</v>
      </c>
      <c r="AD12" s="105">
        <f t="shared" ca="1" si="15"/>
        <v>16595</v>
      </c>
      <c r="AE12" s="112">
        <f t="shared" ca="1" si="15"/>
        <v>12.9</v>
      </c>
      <c r="AF12" s="112">
        <f t="shared" ca="1" si="15"/>
        <v>4.9000000000000004</v>
      </c>
      <c r="AG12" s="112">
        <f t="shared" ca="1" si="15"/>
        <v>56.100000000000009</v>
      </c>
      <c r="AH12" s="112">
        <f t="shared" ca="1" si="15"/>
        <v>75.7</v>
      </c>
      <c r="AI12" s="137">
        <f t="shared" ca="1" si="15"/>
        <v>82.100000000000009</v>
      </c>
      <c r="AJ12" s="124">
        <f t="shared" ca="1" si="8"/>
        <v>8735</v>
      </c>
      <c r="AK12" s="33">
        <f t="shared" ca="1" si="8"/>
        <v>21500</v>
      </c>
      <c r="AL12" s="33">
        <f t="shared" ca="1" si="8"/>
        <v>28000</v>
      </c>
      <c r="AM12" s="62">
        <f t="shared" ca="1" si="8"/>
        <v>35000</v>
      </c>
      <c r="AN12" s="63">
        <f t="shared" ref="AN12:AU21" ca="1" si="16">IFERROR(VLOOKUP($A12&amp;$B12,INDIRECT($BF$14),AN$8,FALSE),"")</f>
        <v>18160</v>
      </c>
      <c r="AO12" s="112">
        <f t="shared" ca="1" si="16"/>
        <v>9.6</v>
      </c>
      <c r="AP12" s="105">
        <f t="shared" ca="1" si="16"/>
        <v>16415</v>
      </c>
      <c r="AQ12" s="112">
        <f t="shared" ca="1" si="16"/>
        <v>17.400000000000002</v>
      </c>
      <c r="AR12" s="112">
        <f t="shared" ca="1" si="16"/>
        <v>5.7</v>
      </c>
      <c r="AS12" s="112">
        <f t="shared" ca="1" si="16"/>
        <v>63.800000000000004</v>
      </c>
      <c r="AT12" s="112">
        <f t="shared" ca="1" si="16"/>
        <v>74.3</v>
      </c>
      <c r="AU12" s="137">
        <f t="shared" ca="1" si="16"/>
        <v>76.900000000000006</v>
      </c>
      <c r="AV12" s="124">
        <f t="shared" ca="1" si="10"/>
        <v>9905</v>
      </c>
      <c r="AW12" s="33">
        <f t="shared" ca="1" si="10"/>
        <v>19500</v>
      </c>
      <c r="AX12" s="33">
        <f t="shared" ca="1" si="10"/>
        <v>30000</v>
      </c>
      <c r="AY12" s="62">
        <f t="shared" ca="1" si="10"/>
        <v>38000</v>
      </c>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row>
    <row r="13" spans="1:113" ht="14.25" customHeight="1" x14ac:dyDescent="0.2">
      <c r="A13" s="172" t="s">
        <v>100</v>
      </c>
      <c r="B13" s="49">
        <v>3</v>
      </c>
      <c r="C13" s="183" t="s">
        <v>65</v>
      </c>
      <c r="D13" s="63">
        <f t="shared" ca="1" si="11"/>
        <v>19635</v>
      </c>
      <c r="E13" s="112">
        <f t="shared" ca="1" si="11"/>
        <v>3.5000000000000004</v>
      </c>
      <c r="F13" s="105">
        <f t="shared" ca="1" si="11"/>
        <v>18940</v>
      </c>
      <c r="G13" s="112">
        <f t="shared" ca="1" si="12"/>
        <v>7.6</v>
      </c>
      <c r="H13" s="112">
        <f t="shared" ca="1" si="12"/>
        <v>9.1</v>
      </c>
      <c r="I13" s="112">
        <f t="shared" ca="1" si="13"/>
        <v>47</v>
      </c>
      <c r="J13" s="112">
        <f t="shared" ca="1" si="13"/>
        <v>68.2</v>
      </c>
      <c r="K13" s="137">
        <f t="shared" ca="1" si="13"/>
        <v>83.3</v>
      </c>
      <c r="L13" s="105">
        <f t="shared" ca="1" si="4"/>
        <v>8130</v>
      </c>
      <c r="M13" s="33">
        <f t="shared" ca="1" si="4"/>
        <v>10500</v>
      </c>
      <c r="N13" s="33">
        <f t="shared" ca="1" si="4"/>
        <v>14500</v>
      </c>
      <c r="O13" s="62">
        <f t="shared" ca="1" si="4"/>
        <v>18500</v>
      </c>
      <c r="P13" s="63">
        <f t="shared" ca="1" si="14"/>
        <v>19635</v>
      </c>
      <c r="Q13" s="112">
        <f t="shared" ca="1" si="14"/>
        <v>4.2</v>
      </c>
      <c r="R13" s="105">
        <f t="shared" ca="1" si="14"/>
        <v>18820</v>
      </c>
      <c r="S13" s="112">
        <f t="shared" ca="1" si="14"/>
        <v>10.4</v>
      </c>
      <c r="T13" s="112">
        <f t="shared" ca="1" si="14"/>
        <v>6.9</v>
      </c>
      <c r="U13" s="112">
        <f t="shared" ca="1" si="14"/>
        <v>53.7</v>
      </c>
      <c r="V13" s="112">
        <f t="shared" ca="1" si="14"/>
        <v>71.899999999999991</v>
      </c>
      <c r="W13" s="137">
        <f t="shared" ca="1" si="14"/>
        <v>82.7</v>
      </c>
      <c r="X13" s="124">
        <f t="shared" ca="1" si="6"/>
        <v>9000</v>
      </c>
      <c r="Y13" s="33">
        <f t="shared" ca="1" si="6"/>
        <v>15500</v>
      </c>
      <c r="Z13" s="33">
        <f t="shared" ca="1" si="6"/>
        <v>20500</v>
      </c>
      <c r="AA13" s="62">
        <f t="shared" ca="1" si="6"/>
        <v>25000</v>
      </c>
      <c r="AB13" s="63">
        <f t="shared" ca="1" si="15"/>
        <v>19635</v>
      </c>
      <c r="AC13" s="112">
        <f t="shared" ca="1" si="15"/>
        <v>4.5</v>
      </c>
      <c r="AD13" s="105">
        <f t="shared" ca="1" si="15"/>
        <v>18760</v>
      </c>
      <c r="AE13" s="112">
        <f t="shared" ca="1" si="15"/>
        <v>11.5</v>
      </c>
      <c r="AF13" s="112">
        <f t="shared" ca="1" si="15"/>
        <v>6</v>
      </c>
      <c r="AG13" s="112">
        <f t="shared" ca="1" si="15"/>
        <v>59.699999999999996</v>
      </c>
      <c r="AH13" s="112">
        <f t="shared" ca="1" si="15"/>
        <v>75.8</v>
      </c>
      <c r="AI13" s="137">
        <f t="shared" ca="1" si="15"/>
        <v>82.5</v>
      </c>
      <c r="AJ13" s="124">
        <f t="shared" ca="1" si="8"/>
        <v>10500</v>
      </c>
      <c r="AK13" s="33">
        <f t="shared" ca="1" si="8"/>
        <v>19000</v>
      </c>
      <c r="AL13" s="33">
        <f t="shared" ca="1" si="8"/>
        <v>24500</v>
      </c>
      <c r="AM13" s="62">
        <f t="shared" ca="1" si="8"/>
        <v>29500</v>
      </c>
      <c r="AN13" s="63">
        <f t="shared" ca="1" si="16"/>
        <v>19635</v>
      </c>
      <c r="AO13" s="112">
        <f t="shared" ca="1" si="16"/>
        <v>5.1000000000000005</v>
      </c>
      <c r="AP13" s="105">
        <f t="shared" ca="1" si="16"/>
        <v>18640</v>
      </c>
      <c r="AQ13" s="112">
        <f t="shared" ca="1" si="16"/>
        <v>17.5</v>
      </c>
      <c r="AR13" s="112">
        <f t="shared" ca="1" si="16"/>
        <v>6.2</v>
      </c>
      <c r="AS13" s="112">
        <f t="shared" ca="1" si="16"/>
        <v>68.2</v>
      </c>
      <c r="AT13" s="112">
        <f t="shared" ca="1" si="16"/>
        <v>74.3</v>
      </c>
      <c r="AU13" s="137">
        <f t="shared" ca="1" si="16"/>
        <v>76.3</v>
      </c>
      <c r="AV13" s="124">
        <f t="shared" ca="1" si="10"/>
        <v>12100</v>
      </c>
      <c r="AW13" s="33">
        <f t="shared" ca="1" si="10"/>
        <v>20000</v>
      </c>
      <c r="AX13" s="33">
        <f t="shared" ca="1" si="10"/>
        <v>29500</v>
      </c>
      <c r="AY13" s="62">
        <f t="shared" ca="1" si="10"/>
        <v>38000</v>
      </c>
    </row>
    <row r="14" spans="1:113" ht="14.25" customHeight="1" x14ac:dyDescent="0.2">
      <c r="A14" s="172" t="s">
        <v>100</v>
      </c>
      <c r="B14" s="49">
        <v>4</v>
      </c>
      <c r="C14" s="183" t="s">
        <v>66</v>
      </c>
      <c r="D14" s="63">
        <f t="shared" ca="1" si="11"/>
        <v>420</v>
      </c>
      <c r="E14" s="112">
        <f t="shared" ca="1" si="11"/>
        <v>9.3000000000000007</v>
      </c>
      <c r="F14" s="105">
        <f t="shared" ca="1" si="11"/>
        <v>380</v>
      </c>
      <c r="G14" s="112">
        <f t="shared" ca="1" si="12"/>
        <v>7.6</v>
      </c>
      <c r="H14" s="112">
        <f t="shared" ca="1" si="12"/>
        <v>6.3</v>
      </c>
      <c r="I14" s="112">
        <f t="shared" ca="1" si="13"/>
        <v>57.100000000000009</v>
      </c>
      <c r="J14" s="112">
        <f t="shared" ca="1" si="13"/>
        <v>65.3</v>
      </c>
      <c r="K14" s="137">
        <f t="shared" ca="1" si="13"/>
        <v>86.1</v>
      </c>
      <c r="L14" s="105">
        <f t="shared" ca="1" si="4"/>
        <v>200</v>
      </c>
      <c r="M14" s="33">
        <f t="shared" ca="1" si="4"/>
        <v>21000</v>
      </c>
      <c r="N14" s="33">
        <f t="shared" ca="1" si="4"/>
        <v>23000</v>
      </c>
      <c r="O14" s="62">
        <f t="shared" ca="1" si="4"/>
        <v>26500</v>
      </c>
      <c r="P14" s="63">
        <f t="shared" ca="1" si="14"/>
        <v>420</v>
      </c>
      <c r="Q14" s="112">
        <f t="shared" ca="1" si="14"/>
        <v>9.5</v>
      </c>
      <c r="R14" s="105">
        <f t="shared" ca="1" si="14"/>
        <v>380</v>
      </c>
      <c r="S14" s="112">
        <f t="shared" ca="1" si="14"/>
        <v>11.9</v>
      </c>
      <c r="T14" s="112">
        <f t="shared" ca="1" si="14"/>
        <v>9.1999999999999993</v>
      </c>
      <c r="U14" s="112">
        <f t="shared" ca="1" si="14"/>
        <v>50.7</v>
      </c>
      <c r="V14" s="112">
        <f t="shared" ca="1" si="14"/>
        <v>70.2</v>
      </c>
      <c r="W14" s="137">
        <f t="shared" ca="1" si="14"/>
        <v>78.900000000000006</v>
      </c>
      <c r="X14" s="124">
        <f t="shared" ca="1" si="6"/>
        <v>170</v>
      </c>
      <c r="Y14" s="33">
        <f t="shared" ca="1" si="6"/>
        <v>26000</v>
      </c>
      <c r="Z14" s="33">
        <f t="shared" ca="1" si="6"/>
        <v>29500</v>
      </c>
      <c r="AA14" s="62">
        <f t="shared" ca="1" si="6"/>
        <v>34500</v>
      </c>
      <c r="AB14" s="63">
        <f t="shared" ca="1" si="15"/>
        <v>420</v>
      </c>
      <c r="AC14" s="112">
        <f t="shared" ca="1" si="15"/>
        <v>10.5</v>
      </c>
      <c r="AD14" s="105">
        <f t="shared" ca="1" si="15"/>
        <v>375</v>
      </c>
      <c r="AE14" s="112">
        <f t="shared" ca="1" si="15"/>
        <v>16.3</v>
      </c>
      <c r="AF14" s="112">
        <f t="shared" ca="1" si="15"/>
        <v>5.3</v>
      </c>
      <c r="AG14" s="112">
        <f t="shared" ca="1" si="15"/>
        <v>60</v>
      </c>
      <c r="AH14" s="112">
        <f t="shared" ca="1" si="15"/>
        <v>73.599999999999994</v>
      </c>
      <c r="AI14" s="137">
        <f t="shared" ca="1" si="15"/>
        <v>78.400000000000006</v>
      </c>
      <c r="AJ14" s="124">
        <f t="shared" ca="1" si="8"/>
        <v>215</v>
      </c>
      <c r="AK14" s="33">
        <f t="shared" ca="1" si="8"/>
        <v>29500</v>
      </c>
      <c r="AL14" s="33">
        <f t="shared" ca="1" si="8"/>
        <v>34500</v>
      </c>
      <c r="AM14" s="62">
        <f t="shared" ca="1" si="8"/>
        <v>40000</v>
      </c>
      <c r="AN14" s="63">
        <f t="shared" ca="1" si="16"/>
        <v>420</v>
      </c>
      <c r="AO14" s="112">
        <f t="shared" ca="1" si="16"/>
        <v>10.7</v>
      </c>
      <c r="AP14" s="105">
        <f t="shared" ca="1" si="16"/>
        <v>375</v>
      </c>
      <c r="AQ14" s="112">
        <f t="shared" ca="1" si="16"/>
        <v>20.6</v>
      </c>
      <c r="AR14" s="112">
        <f t="shared" ca="1" si="16"/>
        <v>5.6000000000000005</v>
      </c>
      <c r="AS14" s="112">
        <f t="shared" ca="1" si="16"/>
        <v>61</v>
      </c>
      <c r="AT14" s="112">
        <f t="shared" ca="1" si="16"/>
        <v>70.899999999999991</v>
      </c>
      <c r="AU14" s="137">
        <f t="shared" ca="1" si="16"/>
        <v>73.8</v>
      </c>
      <c r="AV14" s="124">
        <f t="shared" ca="1" si="10"/>
        <v>215</v>
      </c>
      <c r="AW14" s="33">
        <f t="shared" ca="1" si="10"/>
        <v>19500</v>
      </c>
      <c r="AX14" s="33">
        <f t="shared" ca="1" si="10"/>
        <v>35000</v>
      </c>
      <c r="AY14" s="62">
        <f t="shared" ca="1" si="10"/>
        <v>45500</v>
      </c>
      <c r="BD14" s="32"/>
      <c r="BE14" s="32" t="str">
        <f>VLOOKUP($B$7,$BD$15:$BE$17,2,FALSE)</f>
        <v>output_ally_all</v>
      </c>
      <c r="BF14" s="32" t="str">
        <f>VLOOKUP($B$7,$BD$15:$BF$17,3,FALSE)</f>
        <v>output_all</v>
      </c>
    </row>
    <row r="15" spans="1:113" ht="14.25" customHeight="1" x14ac:dyDescent="0.2">
      <c r="A15" s="172" t="s">
        <v>100</v>
      </c>
      <c r="B15" s="49">
        <v>5</v>
      </c>
      <c r="C15" s="183" t="s">
        <v>67</v>
      </c>
      <c r="D15" s="63">
        <f t="shared" ca="1" si="11"/>
        <v>1805</v>
      </c>
      <c r="E15" s="112">
        <f t="shared" ca="1" si="11"/>
        <v>6.1</v>
      </c>
      <c r="F15" s="105">
        <f t="shared" ca="1" si="11"/>
        <v>1695</v>
      </c>
      <c r="G15" s="112">
        <f t="shared" ca="1" si="12"/>
        <v>14.100000000000001</v>
      </c>
      <c r="H15" s="112">
        <f t="shared" ca="1" si="12"/>
        <v>11.700000000000001</v>
      </c>
      <c r="I15" s="112">
        <f t="shared" ca="1" si="13"/>
        <v>56.000000000000007</v>
      </c>
      <c r="J15" s="112">
        <f t="shared" ca="1" si="13"/>
        <v>65.5</v>
      </c>
      <c r="K15" s="137">
        <f t="shared" ca="1" si="13"/>
        <v>74.3</v>
      </c>
      <c r="L15" s="105">
        <f t="shared" ca="1" si="4"/>
        <v>875</v>
      </c>
      <c r="M15" s="33">
        <f t="shared" ca="1" si="4"/>
        <v>11000</v>
      </c>
      <c r="N15" s="33">
        <f t="shared" ca="1" si="4"/>
        <v>15000</v>
      </c>
      <c r="O15" s="62">
        <f t="shared" ca="1" si="4"/>
        <v>18500</v>
      </c>
      <c r="P15" s="63">
        <f t="shared" ca="1" si="14"/>
        <v>1805</v>
      </c>
      <c r="Q15" s="112">
        <f t="shared" ca="1" si="14"/>
        <v>6.7</v>
      </c>
      <c r="R15" s="105">
        <f t="shared" ca="1" si="14"/>
        <v>1685</v>
      </c>
      <c r="S15" s="112">
        <f t="shared" ca="1" si="14"/>
        <v>14.6</v>
      </c>
      <c r="T15" s="112">
        <f t="shared" ca="1" si="14"/>
        <v>7.1000000000000005</v>
      </c>
      <c r="U15" s="112">
        <f t="shared" ca="1" si="14"/>
        <v>62</v>
      </c>
      <c r="V15" s="112">
        <f t="shared" ca="1" si="14"/>
        <v>72.5</v>
      </c>
      <c r="W15" s="137">
        <f t="shared" ca="1" si="14"/>
        <v>78.3</v>
      </c>
      <c r="X15" s="124">
        <f t="shared" ca="1" si="6"/>
        <v>910</v>
      </c>
      <c r="Y15" s="33">
        <f t="shared" ca="1" si="6"/>
        <v>14500</v>
      </c>
      <c r="Z15" s="33">
        <f t="shared" ca="1" si="6"/>
        <v>19000</v>
      </c>
      <c r="AA15" s="62">
        <f t="shared" ca="1" si="6"/>
        <v>24500</v>
      </c>
      <c r="AB15" s="63">
        <f t="shared" ca="1" si="15"/>
        <v>1805</v>
      </c>
      <c r="AC15" s="112">
        <f t="shared" ca="1" si="15"/>
        <v>6.6000000000000005</v>
      </c>
      <c r="AD15" s="105">
        <f t="shared" ca="1" si="15"/>
        <v>1685</v>
      </c>
      <c r="AE15" s="112">
        <f t="shared" ca="1" si="15"/>
        <v>15</v>
      </c>
      <c r="AF15" s="112">
        <f t="shared" ca="1" si="15"/>
        <v>5.9</v>
      </c>
      <c r="AG15" s="112">
        <f t="shared" ca="1" si="15"/>
        <v>64.900000000000006</v>
      </c>
      <c r="AH15" s="112">
        <f t="shared" ca="1" si="15"/>
        <v>75</v>
      </c>
      <c r="AI15" s="137">
        <f t="shared" ca="1" si="15"/>
        <v>79</v>
      </c>
      <c r="AJ15" s="124">
        <f t="shared" ca="1" si="8"/>
        <v>990</v>
      </c>
      <c r="AK15" s="33">
        <f t="shared" ca="1" si="8"/>
        <v>17000</v>
      </c>
      <c r="AL15" s="33">
        <f t="shared" ca="1" si="8"/>
        <v>22500</v>
      </c>
      <c r="AM15" s="62">
        <f t="shared" ca="1" si="8"/>
        <v>29000</v>
      </c>
      <c r="AN15" s="63">
        <f t="shared" ca="1" si="16"/>
        <v>1805</v>
      </c>
      <c r="AO15" s="112">
        <f t="shared" ca="1" si="16"/>
        <v>7.2000000000000011</v>
      </c>
      <c r="AP15" s="105">
        <f t="shared" ca="1" si="16"/>
        <v>1675</v>
      </c>
      <c r="AQ15" s="112">
        <f t="shared" ca="1" si="16"/>
        <v>21</v>
      </c>
      <c r="AR15" s="112">
        <f t="shared" ca="1" si="16"/>
        <v>5.5</v>
      </c>
      <c r="AS15" s="112">
        <f t="shared" ca="1" si="16"/>
        <v>68.100000000000009</v>
      </c>
      <c r="AT15" s="112">
        <f t="shared" ca="1" si="16"/>
        <v>72.099999999999994</v>
      </c>
      <c r="AU15" s="137">
        <f t="shared" ca="1" si="16"/>
        <v>73.5</v>
      </c>
      <c r="AV15" s="124">
        <f t="shared" ca="1" si="10"/>
        <v>1060</v>
      </c>
      <c r="AW15" s="33">
        <f t="shared" ca="1" si="10"/>
        <v>16500</v>
      </c>
      <c r="AX15" s="33">
        <f t="shared" ca="1" si="10"/>
        <v>25500</v>
      </c>
      <c r="AY15" s="62">
        <f t="shared" ca="1" si="10"/>
        <v>35500</v>
      </c>
      <c r="BD15" s="32" t="s">
        <v>56</v>
      </c>
      <c r="BE15" s="32" t="s">
        <v>123</v>
      </c>
      <c r="BF15" s="32" t="s">
        <v>122</v>
      </c>
    </row>
    <row r="16" spans="1:113" ht="14.25" customHeight="1" x14ac:dyDescent="0.2">
      <c r="A16" s="172" t="s">
        <v>100</v>
      </c>
      <c r="B16" s="49">
        <v>6</v>
      </c>
      <c r="C16" s="183" t="s">
        <v>68</v>
      </c>
      <c r="D16" s="63">
        <f t="shared" ca="1" si="11"/>
        <v>9195</v>
      </c>
      <c r="E16" s="112">
        <f t="shared" ca="1" si="11"/>
        <v>2.7</v>
      </c>
      <c r="F16" s="105">
        <f t="shared" ca="1" si="11"/>
        <v>8945</v>
      </c>
      <c r="G16" s="112">
        <f t="shared" ca="1" si="12"/>
        <v>7.3999999999999995</v>
      </c>
      <c r="H16" s="112">
        <f t="shared" ca="1" si="12"/>
        <v>8.9</v>
      </c>
      <c r="I16" s="112">
        <f t="shared" ca="1" si="13"/>
        <v>47</v>
      </c>
      <c r="J16" s="112">
        <f t="shared" ca="1" si="13"/>
        <v>66.8</v>
      </c>
      <c r="K16" s="137">
        <f t="shared" ca="1" si="13"/>
        <v>83.7</v>
      </c>
      <c r="L16" s="105">
        <f t="shared" ca="1" si="4"/>
        <v>3860</v>
      </c>
      <c r="M16" s="33">
        <f t="shared" ca="1" si="4"/>
        <v>11500</v>
      </c>
      <c r="N16" s="33">
        <f t="shared" ca="1" si="4"/>
        <v>15500</v>
      </c>
      <c r="O16" s="62">
        <f t="shared" ca="1" si="4"/>
        <v>20000</v>
      </c>
      <c r="P16" s="63">
        <f t="shared" ca="1" si="14"/>
        <v>9195</v>
      </c>
      <c r="Q16" s="112">
        <f t="shared" ca="1" si="14"/>
        <v>3.2</v>
      </c>
      <c r="R16" s="105">
        <f t="shared" ca="1" si="14"/>
        <v>8895</v>
      </c>
      <c r="S16" s="112">
        <f t="shared" ca="1" si="14"/>
        <v>9.7000000000000011</v>
      </c>
      <c r="T16" s="112">
        <f t="shared" ca="1" si="14"/>
        <v>6.2</v>
      </c>
      <c r="U16" s="112">
        <f t="shared" ca="1" si="14"/>
        <v>55.500000000000007</v>
      </c>
      <c r="V16" s="112">
        <f t="shared" ca="1" si="14"/>
        <v>72.5</v>
      </c>
      <c r="W16" s="137">
        <f t="shared" ca="1" si="14"/>
        <v>84.1</v>
      </c>
      <c r="X16" s="124">
        <f t="shared" ca="1" si="6"/>
        <v>4420</v>
      </c>
      <c r="Y16" s="33">
        <f t="shared" ca="1" si="6"/>
        <v>17000</v>
      </c>
      <c r="Z16" s="33">
        <f t="shared" ca="1" si="6"/>
        <v>21500</v>
      </c>
      <c r="AA16" s="62">
        <f t="shared" ca="1" si="6"/>
        <v>27000</v>
      </c>
      <c r="AB16" s="63">
        <f t="shared" ca="1" si="15"/>
        <v>9195</v>
      </c>
      <c r="AC16" s="112">
        <f t="shared" ca="1" si="15"/>
        <v>3.6000000000000005</v>
      </c>
      <c r="AD16" s="105">
        <f t="shared" ca="1" si="15"/>
        <v>8860</v>
      </c>
      <c r="AE16" s="112">
        <f t="shared" ca="1" si="15"/>
        <v>11.8</v>
      </c>
      <c r="AF16" s="112">
        <f t="shared" ca="1" si="15"/>
        <v>6.2</v>
      </c>
      <c r="AG16" s="112">
        <f t="shared" ca="1" si="15"/>
        <v>63.2</v>
      </c>
      <c r="AH16" s="112">
        <f t="shared" ca="1" si="15"/>
        <v>75.900000000000006</v>
      </c>
      <c r="AI16" s="137">
        <f t="shared" ca="1" si="15"/>
        <v>82</v>
      </c>
      <c r="AJ16" s="124">
        <f t="shared" ca="1" si="8"/>
        <v>5240</v>
      </c>
      <c r="AK16" s="33">
        <f t="shared" ca="1" si="8"/>
        <v>20500</v>
      </c>
      <c r="AL16" s="33">
        <f t="shared" ca="1" si="8"/>
        <v>26000</v>
      </c>
      <c r="AM16" s="62">
        <f t="shared" ca="1" si="8"/>
        <v>32000</v>
      </c>
      <c r="AN16" s="63">
        <f t="shared" ca="1" si="16"/>
        <v>9195</v>
      </c>
      <c r="AO16" s="112">
        <f t="shared" ca="1" si="16"/>
        <v>3.9</v>
      </c>
      <c r="AP16" s="105">
        <f t="shared" ca="1" si="16"/>
        <v>8830</v>
      </c>
      <c r="AQ16" s="112">
        <f t="shared" ca="1" si="16"/>
        <v>18.5</v>
      </c>
      <c r="AR16" s="112">
        <f t="shared" ca="1" si="16"/>
        <v>5.6000000000000005</v>
      </c>
      <c r="AS16" s="112">
        <f t="shared" ca="1" si="16"/>
        <v>70.399999999999991</v>
      </c>
      <c r="AT16" s="112">
        <f t="shared" ca="1" si="16"/>
        <v>74.599999999999994</v>
      </c>
      <c r="AU16" s="137">
        <f t="shared" ca="1" si="16"/>
        <v>76</v>
      </c>
      <c r="AV16" s="124">
        <f t="shared" ca="1" si="10"/>
        <v>5920</v>
      </c>
      <c r="AW16" s="33">
        <f t="shared" ca="1" si="10"/>
        <v>24000</v>
      </c>
      <c r="AX16" s="33">
        <f t="shared" ca="1" si="10"/>
        <v>32500</v>
      </c>
      <c r="AY16" s="62">
        <f t="shared" ca="1" si="10"/>
        <v>43000</v>
      </c>
      <c r="BD16" s="32" t="s">
        <v>59</v>
      </c>
      <c r="BE16" s="32" t="s">
        <v>121</v>
      </c>
      <c r="BF16" s="32" t="s">
        <v>120</v>
      </c>
    </row>
    <row r="17" spans="1:58" ht="14.25" customHeight="1" x14ac:dyDescent="0.2">
      <c r="A17" s="172" t="s">
        <v>100</v>
      </c>
      <c r="B17" s="49">
        <v>7</v>
      </c>
      <c r="C17" s="183" t="s">
        <v>69</v>
      </c>
      <c r="D17" s="63">
        <f t="shared" ca="1" si="11"/>
        <v>4130</v>
      </c>
      <c r="E17" s="112">
        <f t="shared" ca="1" si="11"/>
        <v>3</v>
      </c>
      <c r="F17" s="105">
        <f t="shared" ca="1" si="11"/>
        <v>4010</v>
      </c>
      <c r="G17" s="112">
        <f t="shared" ca="1" si="12"/>
        <v>8.1</v>
      </c>
      <c r="H17" s="112">
        <f t="shared" ca="1" si="12"/>
        <v>7.6</v>
      </c>
      <c r="I17" s="112">
        <f t="shared" ca="1" si="13"/>
        <v>51.6</v>
      </c>
      <c r="J17" s="112">
        <f t="shared" ca="1" si="13"/>
        <v>71.2</v>
      </c>
      <c r="K17" s="137">
        <f t="shared" ca="1" si="13"/>
        <v>84.3</v>
      </c>
      <c r="L17" s="105">
        <f t="shared" ca="1" si="4"/>
        <v>1905</v>
      </c>
      <c r="M17" s="33">
        <f t="shared" ca="1" si="4"/>
        <v>13500</v>
      </c>
      <c r="N17" s="33">
        <f t="shared" ca="1" si="4"/>
        <v>18500</v>
      </c>
      <c r="O17" s="62">
        <f t="shared" ca="1" si="4"/>
        <v>23500</v>
      </c>
      <c r="P17" s="63">
        <f t="shared" ca="1" si="14"/>
        <v>4130</v>
      </c>
      <c r="Q17" s="112">
        <f t="shared" ca="1" si="14"/>
        <v>3.5000000000000004</v>
      </c>
      <c r="R17" s="105">
        <f t="shared" ca="1" si="14"/>
        <v>3990</v>
      </c>
      <c r="S17" s="112">
        <f t="shared" ca="1" si="14"/>
        <v>11.4</v>
      </c>
      <c r="T17" s="112">
        <f t="shared" ca="1" si="14"/>
        <v>5.6000000000000005</v>
      </c>
      <c r="U17" s="112">
        <f t="shared" ca="1" si="14"/>
        <v>64.8</v>
      </c>
      <c r="V17" s="112">
        <f t="shared" ca="1" si="14"/>
        <v>76.099999999999994</v>
      </c>
      <c r="W17" s="137">
        <f t="shared" ca="1" si="14"/>
        <v>82.9</v>
      </c>
      <c r="X17" s="124">
        <f t="shared" ca="1" si="6"/>
        <v>2315</v>
      </c>
      <c r="Y17" s="33">
        <f t="shared" ca="1" si="6"/>
        <v>21000</v>
      </c>
      <c r="Z17" s="33">
        <f t="shared" ca="1" si="6"/>
        <v>25500</v>
      </c>
      <c r="AA17" s="62">
        <f t="shared" ca="1" si="6"/>
        <v>33000</v>
      </c>
      <c r="AB17" s="63">
        <f t="shared" ca="1" si="15"/>
        <v>4130</v>
      </c>
      <c r="AC17" s="112">
        <f t="shared" ca="1" si="15"/>
        <v>3.6000000000000005</v>
      </c>
      <c r="AD17" s="105">
        <f t="shared" ca="1" si="15"/>
        <v>3980</v>
      </c>
      <c r="AE17" s="112">
        <f t="shared" ca="1" si="15"/>
        <v>12.7</v>
      </c>
      <c r="AF17" s="112">
        <f t="shared" ca="1" si="15"/>
        <v>6</v>
      </c>
      <c r="AG17" s="112">
        <f t="shared" ca="1" si="15"/>
        <v>67.800000000000011</v>
      </c>
      <c r="AH17" s="112">
        <f t="shared" ca="1" si="15"/>
        <v>77</v>
      </c>
      <c r="AI17" s="137">
        <f t="shared" ca="1" si="15"/>
        <v>81.300000000000011</v>
      </c>
      <c r="AJ17" s="124">
        <f t="shared" ca="1" si="8"/>
        <v>2525</v>
      </c>
      <c r="AK17" s="33">
        <f t="shared" ca="1" si="8"/>
        <v>24500</v>
      </c>
      <c r="AL17" s="33">
        <f t="shared" ca="1" si="8"/>
        <v>31000</v>
      </c>
      <c r="AM17" s="62">
        <f t="shared" ca="1" si="8"/>
        <v>41500</v>
      </c>
      <c r="AN17" s="63">
        <f t="shared" ca="1" si="16"/>
        <v>4130</v>
      </c>
      <c r="AO17" s="112">
        <f t="shared" ca="1" si="16"/>
        <v>3.9</v>
      </c>
      <c r="AP17" s="105">
        <f t="shared" ca="1" si="16"/>
        <v>3970</v>
      </c>
      <c r="AQ17" s="112">
        <f t="shared" ca="1" si="16"/>
        <v>17.400000000000002</v>
      </c>
      <c r="AR17" s="112">
        <f t="shared" ca="1" si="16"/>
        <v>5.5</v>
      </c>
      <c r="AS17" s="112">
        <f t="shared" ca="1" si="16"/>
        <v>72.399999999999991</v>
      </c>
      <c r="AT17" s="112">
        <f t="shared" ca="1" si="16"/>
        <v>75.7</v>
      </c>
      <c r="AU17" s="137">
        <f t="shared" ca="1" si="16"/>
        <v>77.100000000000009</v>
      </c>
      <c r="AV17" s="124">
        <f t="shared" ca="1" si="10"/>
        <v>2735</v>
      </c>
      <c r="AW17" s="33">
        <f t="shared" ca="1" si="10"/>
        <v>28000</v>
      </c>
      <c r="AX17" s="33">
        <f t="shared" ca="1" si="10"/>
        <v>39500</v>
      </c>
      <c r="AY17" s="62">
        <f t="shared" ca="1" si="10"/>
        <v>61000</v>
      </c>
      <c r="BD17" s="32" t="s">
        <v>39</v>
      </c>
      <c r="BE17" s="32" t="s">
        <v>119</v>
      </c>
      <c r="BF17" s="32" t="s">
        <v>118</v>
      </c>
    </row>
    <row r="18" spans="1:58" ht="14.25" customHeight="1" x14ac:dyDescent="0.2">
      <c r="A18" s="172" t="s">
        <v>100</v>
      </c>
      <c r="B18" s="49">
        <v>8</v>
      </c>
      <c r="C18" s="183" t="s">
        <v>70</v>
      </c>
      <c r="D18" s="63">
        <f t="shared" ca="1" si="11"/>
        <v>14535</v>
      </c>
      <c r="E18" s="112">
        <f t="shared" ca="1" si="11"/>
        <v>3.8</v>
      </c>
      <c r="F18" s="105">
        <f t="shared" ca="1" si="11"/>
        <v>13985</v>
      </c>
      <c r="G18" s="112">
        <f t="shared" ca="1" si="12"/>
        <v>10.6</v>
      </c>
      <c r="H18" s="112">
        <f t="shared" ca="1" si="12"/>
        <v>11.5</v>
      </c>
      <c r="I18" s="112">
        <f t="shared" ca="1" si="13"/>
        <v>62.4</v>
      </c>
      <c r="J18" s="112">
        <f t="shared" ca="1" si="13"/>
        <v>71.599999999999994</v>
      </c>
      <c r="K18" s="137">
        <f t="shared" ca="1" si="13"/>
        <v>77.8</v>
      </c>
      <c r="L18" s="105">
        <f t="shared" ca="1" si="4"/>
        <v>7910</v>
      </c>
      <c r="M18" s="33">
        <f t="shared" ca="1" si="4"/>
        <v>13000</v>
      </c>
      <c r="N18" s="33">
        <f t="shared" ca="1" si="4"/>
        <v>17500</v>
      </c>
      <c r="O18" s="62">
        <f t="shared" ca="1" si="4"/>
        <v>22500</v>
      </c>
      <c r="P18" s="63">
        <f t="shared" ca="1" si="14"/>
        <v>14535</v>
      </c>
      <c r="Q18" s="112">
        <f t="shared" ca="1" si="14"/>
        <v>4.1000000000000005</v>
      </c>
      <c r="R18" s="105">
        <f t="shared" ca="1" si="14"/>
        <v>13935</v>
      </c>
      <c r="S18" s="112">
        <f t="shared" ca="1" si="14"/>
        <v>13.4</v>
      </c>
      <c r="T18" s="112">
        <f t="shared" ca="1" si="14"/>
        <v>8.7999999999999989</v>
      </c>
      <c r="U18" s="112">
        <f t="shared" ca="1" si="14"/>
        <v>68.600000000000009</v>
      </c>
      <c r="V18" s="112">
        <f t="shared" ca="1" si="14"/>
        <v>74.7</v>
      </c>
      <c r="W18" s="137">
        <f t="shared" ca="1" si="14"/>
        <v>77.8</v>
      </c>
      <c r="X18" s="124">
        <f t="shared" ca="1" si="6"/>
        <v>8450</v>
      </c>
      <c r="Y18" s="33">
        <f t="shared" ca="1" si="6"/>
        <v>18000</v>
      </c>
      <c r="Z18" s="33">
        <f t="shared" ca="1" si="6"/>
        <v>23500</v>
      </c>
      <c r="AA18" s="62">
        <f t="shared" ca="1" si="6"/>
        <v>30000</v>
      </c>
      <c r="AB18" s="63">
        <f t="shared" ca="1" si="15"/>
        <v>14535</v>
      </c>
      <c r="AC18" s="112">
        <f t="shared" ca="1" si="15"/>
        <v>4.2</v>
      </c>
      <c r="AD18" s="105">
        <f t="shared" ca="1" si="15"/>
        <v>13920</v>
      </c>
      <c r="AE18" s="112">
        <f t="shared" ca="1" si="15"/>
        <v>13.8</v>
      </c>
      <c r="AF18" s="112">
        <f t="shared" ca="1" si="15"/>
        <v>8</v>
      </c>
      <c r="AG18" s="112">
        <f t="shared" ca="1" si="15"/>
        <v>71</v>
      </c>
      <c r="AH18" s="112">
        <f t="shared" ca="1" si="15"/>
        <v>76.099999999999994</v>
      </c>
      <c r="AI18" s="137">
        <f t="shared" ca="1" si="15"/>
        <v>78.2</v>
      </c>
      <c r="AJ18" s="124">
        <f t="shared" ca="1" si="8"/>
        <v>9150</v>
      </c>
      <c r="AK18" s="33">
        <f t="shared" ca="1" si="8"/>
        <v>21000</v>
      </c>
      <c r="AL18" s="33">
        <f t="shared" ca="1" si="8"/>
        <v>27500</v>
      </c>
      <c r="AM18" s="62">
        <f t="shared" ca="1" si="8"/>
        <v>35000</v>
      </c>
      <c r="AN18" s="63">
        <f t="shared" ca="1" si="16"/>
        <v>14535</v>
      </c>
      <c r="AO18" s="112">
        <f t="shared" ca="1" si="16"/>
        <v>4.3000000000000007</v>
      </c>
      <c r="AP18" s="105">
        <f t="shared" ca="1" si="16"/>
        <v>13905</v>
      </c>
      <c r="AQ18" s="112">
        <f t="shared" ca="1" si="16"/>
        <v>19.2</v>
      </c>
      <c r="AR18" s="112">
        <f t="shared" ca="1" si="16"/>
        <v>7.1000000000000005</v>
      </c>
      <c r="AS18" s="112">
        <f t="shared" ca="1" si="16"/>
        <v>71</v>
      </c>
      <c r="AT18" s="112">
        <f t="shared" ca="1" si="16"/>
        <v>73.099999999999994</v>
      </c>
      <c r="AU18" s="137">
        <f t="shared" ca="1" si="16"/>
        <v>73.7</v>
      </c>
      <c r="AV18" s="124">
        <f t="shared" ca="1" si="10"/>
        <v>9425</v>
      </c>
      <c r="AW18" s="33">
        <f t="shared" ca="1" si="10"/>
        <v>23000</v>
      </c>
      <c r="AX18" s="33">
        <f t="shared" ca="1" si="10"/>
        <v>34000</v>
      </c>
      <c r="AY18" s="62">
        <f t="shared" ca="1" si="10"/>
        <v>47500</v>
      </c>
    </row>
    <row r="19" spans="1:58" ht="14.25" customHeight="1" x14ac:dyDescent="0.2">
      <c r="A19" s="172" t="s">
        <v>100</v>
      </c>
      <c r="B19" s="49">
        <v>9</v>
      </c>
      <c r="C19" s="183" t="s">
        <v>73</v>
      </c>
      <c r="D19" s="63">
        <f t="shared" ca="1" si="11"/>
        <v>11740</v>
      </c>
      <c r="E19" s="112">
        <f t="shared" ca="1" si="11"/>
        <v>3.6999999999999997</v>
      </c>
      <c r="F19" s="105">
        <f t="shared" ca="1" si="11"/>
        <v>11305</v>
      </c>
      <c r="G19" s="112">
        <f t="shared" ca="1" si="12"/>
        <v>10</v>
      </c>
      <c r="H19" s="112">
        <f t="shared" ca="1" si="12"/>
        <v>9.4</v>
      </c>
      <c r="I19" s="112">
        <f t="shared" ca="1" si="13"/>
        <v>61.6</v>
      </c>
      <c r="J19" s="112">
        <f t="shared" ca="1" si="13"/>
        <v>72.5</v>
      </c>
      <c r="K19" s="137">
        <f t="shared" ca="1" si="13"/>
        <v>80.600000000000009</v>
      </c>
      <c r="L19" s="105">
        <f t="shared" ca="1" si="4"/>
        <v>6395</v>
      </c>
      <c r="M19" s="33">
        <f t="shared" ca="1" si="4"/>
        <v>14500</v>
      </c>
      <c r="N19" s="33">
        <f t="shared" ca="1" si="4"/>
        <v>20000</v>
      </c>
      <c r="O19" s="62">
        <f t="shared" ca="1" si="4"/>
        <v>24500</v>
      </c>
      <c r="P19" s="63">
        <f t="shared" ca="1" si="14"/>
        <v>11740</v>
      </c>
      <c r="Q19" s="112">
        <f t="shared" ca="1" si="14"/>
        <v>4.2</v>
      </c>
      <c r="R19" s="105">
        <f t="shared" ca="1" si="14"/>
        <v>11245</v>
      </c>
      <c r="S19" s="112">
        <f t="shared" ca="1" si="14"/>
        <v>12.4</v>
      </c>
      <c r="T19" s="112">
        <f t="shared" ca="1" si="14"/>
        <v>7.2000000000000011</v>
      </c>
      <c r="U19" s="112">
        <f t="shared" ca="1" si="14"/>
        <v>66</v>
      </c>
      <c r="V19" s="112">
        <f t="shared" ca="1" si="14"/>
        <v>75.599999999999994</v>
      </c>
      <c r="W19" s="137">
        <f t="shared" ca="1" si="14"/>
        <v>80.400000000000006</v>
      </c>
      <c r="X19" s="124">
        <f t="shared" ca="1" si="6"/>
        <v>6590</v>
      </c>
      <c r="Y19" s="33">
        <f t="shared" ca="1" si="6"/>
        <v>20500</v>
      </c>
      <c r="Z19" s="33">
        <f t="shared" ca="1" si="6"/>
        <v>26500</v>
      </c>
      <c r="AA19" s="62">
        <f t="shared" ca="1" si="6"/>
        <v>32500</v>
      </c>
      <c r="AB19" s="63">
        <f t="shared" ca="1" si="15"/>
        <v>11740</v>
      </c>
      <c r="AC19" s="112">
        <f t="shared" ca="1" si="15"/>
        <v>4.3000000000000007</v>
      </c>
      <c r="AD19" s="105">
        <f t="shared" ca="1" si="15"/>
        <v>11230</v>
      </c>
      <c r="AE19" s="112">
        <f t="shared" ca="1" si="15"/>
        <v>13.5</v>
      </c>
      <c r="AF19" s="112">
        <f t="shared" ca="1" si="15"/>
        <v>6.9</v>
      </c>
      <c r="AG19" s="112">
        <f t="shared" ca="1" si="15"/>
        <v>68.5</v>
      </c>
      <c r="AH19" s="112">
        <f t="shared" ca="1" si="15"/>
        <v>76.7</v>
      </c>
      <c r="AI19" s="137">
        <f t="shared" ca="1" si="15"/>
        <v>79.7</v>
      </c>
      <c r="AJ19" s="124">
        <f t="shared" ca="1" si="8"/>
        <v>7145</v>
      </c>
      <c r="AK19" s="33">
        <f t="shared" ca="1" si="8"/>
        <v>23500</v>
      </c>
      <c r="AL19" s="33">
        <f t="shared" ca="1" si="8"/>
        <v>30500</v>
      </c>
      <c r="AM19" s="62">
        <f t="shared" ca="1" si="8"/>
        <v>38000</v>
      </c>
      <c r="AN19" s="63">
        <f t="shared" ca="1" si="16"/>
        <v>11740</v>
      </c>
      <c r="AO19" s="112">
        <f t="shared" ca="1" si="16"/>
        <v>4.5</v>
      </c>
      <c r="AP19" s="105">
        <f t="shared" ca="1" si="16"/>
        <v>11215</v>
      </c>
      <c r="AQ19" s="112">
        <f t="shared" ca="1" si="16"/>
        <v>18.899999999999999</v>
      </c>
      <c r="AR19" s="112">
        <f t="shared" ca="1" si="16"/>
        <v>5.3</v>
      </c>
      <c r="AS19" s="112">
        <f t="shared" ca="1" si="16"/>
        <v>71.7</v>
      </c>
      <c r="AT19" s="112">
        <f t="shared" ca="1" si="16"/>
        <v>74.8</v>
      </c>
      <c r="AU19" s="137">
        <f t="shared" ca="1" si="16"/>
        <v>75.900000000000006</v>
      </c>
      <c r="AV19" s="124">
        <f t="shared" ca="1" si="10"/>
        <v>7660</v>
      </c>
      <c r="AW19" s="33">
        <f t="shared" ca="1" si="10"/>
        <v>28000</v>
      </c>
      <c r="AX19" s="33">
        <f t="shared" ca="1" si="10"/>
        <v>39500</v>
      </c>
      <c r="AY19" s="62">
        <f t="shared" ca="1" si="10"/>
        <v>52000</v>
      </c>
    </row>
    <row r="20" spans="1:58" s="38" customFormat="1" ht="14.25" customHeight="1" x14ac:dyDescent="0.2">
      <c r="A20" s="172" t="s">
        <v>100</v>
      </c>
      <c r="B20" s="49" t="s">
        <v>28</v>
      </c>
      <c r="C20" s="183" t="s">
        <v>75</v>
      </c>
      <c r="D20" s="63">
        <f t="shared" ca="1" si="11"/>
        <v>4245</v>
      </c>
      <c r="E20" s="112">
        <f t="shared" ca="1" si="11"/>
        <v>4.3999999999999995</v>
      </c>
      <c r="F20" s="105">
        <f t="shared" ca="1" si="11"/>
        <v>4055</v>
      </c>
      <c r="G20" s="112">
        <f t="shared" ca="1" si="12"/>
        <v>8.2000000000000011</v>
      </c>
      <c r="H20" s="112">
        <f t="shared" ca="1" si="12"/>
        <v>6.2</v>
      </c>
      <c r="I20" s="112">
        <f t="shared" ca="1" si="13"/>
        <v>52.7</v>
      </c>
      <c r="J20" s="112">
        <f t="shared" ca="1" si="13"/>
        <v>70.5</v>
      </c>
      <c r="K20" s="137">
        <f t="shared" ca="1" si="13"/>
        <v>85.6</v>
      </c>
      <c r="L20" s="105">
        <f t="shared" ca="1" si="4"/>
        <v>1925</v>
      </c>
      <c r="M20" s="33">
        <f t="shared" ca="1" si="4"/>
        <v>17500</v>
      </c>
      <c r="N20" s="33">
        <f t="shared" ca="1" si="4"/>
        <v>22000</v>
      </c>
      <c r="O20" s="62">
        <f t="shared" ca="1" si="4"/>
        <v>27500</v>
      </c>
      <c r="P20" s="63">
        <f t="shared" ca="1" si="14"/>
        <v>4245</v>
      </c>
      <c r="Q20" s="112">
        <f t="shared" ca="1" si="14"/>
        <v>4.8</v>
      </c>
      <c r="R20" s="105">
        <f t="shared" ca="1" si="14"/>
        <v>4045</v>
      </c>
      <c r="S20" s="112">
        <f t="shared" ca="1" si="14"/>
        <v>11</v>
      </c>
      <c r="T20" s="112">
        <f t="shared" ca="1" si="14"/>
        <v>5.5</v>
      </c>
      <c r="U20" s="112">
        <f t="shared" ca="1" si="14"/>
        <v>56.7</v>
      </c>
      <c r="V20" s="112">
        <f t="shared" ca="1" si="14"/>
        <v>74.599999999999994</v>
      </c>
      <c r="W20" s="137">
        <f t="shared" ca="1" si="14"/>
        <v>83.5</v>
      </c>
      <c r="X20" s="124">
        <f t="shared" ca="1" si="6"/>
        <v>2040</v>
      </c>
      <c r="Y20" s="33">
        <f t="shared" ca="1" si="6"/>
        <v>22500</v>
      </c>
      <c r="Z20" s="33">
        <f t="shared" ca="1" si="6"/>
        <v>28500</v>
      </c>
      <c r="AA20" s="62">
        <f t="shared" ca="1" si="6"/>
        <v>35500</v>
      </c>
      <c r="AB20" s="63">
        <f t="shared" ca="1" si="15"/>
        <v>4245</v>
      </c>
      <c r="AC20" s="112">
        <f t="shared" ca="1" si="15"/>
        <v>5.3</v>
      </c>
      <c r="AD20" s="105">
        <f t="shared" ca="1" si="15"/>
        <v>4020</v>
      </c>
      <c r="AE20" s="112">
        <f t="shared" ca="1" si="15"/>
        <v>12.5</v>
      </c>
      <c r="AF20" s="112">
        <f t="shared" ca="1" si="15"/>
        <v>7.8</v>
      </c>
      <c r="AG20" s="112">
        <f t="shared" ca="1" si="15"/>
        <v>66</v>
      </c>
      <c r="AH20" s="112">
        <f t="shared" ca="1" si="15"/>
        <v>75.900000000000006</v>
      </c>
      <c r="AI20" s="137">
        <f t="shared" ca="1" si="15"/>
        <v>79.7</v>
      </c>
      <c r="AJ20" s="124">
        <f t="shared" ca="1" si="8"/>
        <v>2455</v>
      </c>
      <c r="AK20" s="33">
        <f t="shared" ca="1" si="8"/>
        <v>23500</v>
      </c>
      <c r="AL20" s="33">
        <f t="shared" ca="1" si="8"/>
        <v>29500</v>
      </c>
      <c r="AM20" s="62">
        <f t="shared" ca="1" si="8"/>
        <v>37500</v>
      </c>
      <c r="AN20" s="63">
        <f t="shared" ca="1" si="16"/>
        <v>4245</v>
      </c>
      <c r="AO20" s="112">
        <f t="shared" ca="1" si="16"/>
        <v>5.5</v>
      </c>
      <c r="AP20" s="105">
        <f t="shared" ca="1" si="16"/>
        <v>4015</v>
      </c>
      <c r="AQ20" s="112">
        <f t="shared" ca="1" si="16"/>
        <v>18.3</v>
      </c>
      <c r="AR20" s="112">
        <f t="shared" ca="1" si="16"/>
        <v>6.7</v>
      </c>
      <c r="AS20" s="112">
        <f t="shared" ca="1" si="16"/>
        <v>71.399999999999991</v>
      </c>
      <c r="AT20" s="112">
        <f t="shared" ca="1" si="16"/>
        <v>74.2</v>
      </c>
      <c r="AU20" s="137">
        <f t="shared" ca="1" si="16"/>
        <v>75</v>
      </c>
      <c r="AV20" s="124">
        <f t="shared" ca="1" si="10"/>
        <v>2755</v>
      </c>
      <c r="AW20" s="33">
        <f t="shared" ca="1" si="10"/>
        <v>26000</v>
      </c>
      <c r="AX20" s="33">
        <f t="shared" ca="1" si="10"/>
        <v>35500</v>
      </c>
      <c r="AY20" s="62">
        <f t="shared" ca="1" si="10"/>
        <v>47500</v>
      </c>
    </row>
    <row r="21" spans="1:58" s="38" customFormat="1" ht="14.25" customHeight="1" x14ac:dyDescent="0.2">
      <c r="A21" s="172" t="s">
        <v>100</v>
      </c>
      <c r="B21" s="49" t="s">
        <v>29</v>
      </c>
      <c r="C21" s="183" t="s">
        <v>76</v>
      </c>
      <c r="D21" s="63">
        <f t="shared" ca="1" si="11"/>
        <v>16140</v>
      </c>
      <c r="E21" s="112">
        <f t="shared" ca="1" si="11"/>
        <v>5.1000000000000005</v>
      </c>
      <c r="F21" s="105">
        <f t="shared" ca="1" si="11"/>
        <v>15310</v>
      </c>
      <c r="G21" s="112">
        <f t="shared" ca="1" si="12"/>
        <v>8.5</v>
      </c>
      <c r="H21" s="112">
        <f t="shared" ca="1" si="12"/>
        <v>10.3</v>
      </c>
      <c r="I21" s="112">
        <f t="shared" ca="1" si="13"/>
        <v>54.1</v>
      </c>
      <c r="J21" s="112">
        <f t="shared" ca="1" si="13"/>
        <v>70.899999999999991</v>
      </c>
      <c r="K21" s="137">
        <f t="shared" ca="1" si="13"/>
        <v>81.2</v>
      </c>
      <c r="L21" s="105">
        <f t="shared" ca="1" si="4"/>
        <v>7540</v>
      </c>
      <c r="M21" s="33">
        <f t="shared" ca="1" si="4"/>
        <v>11000</v>
      </c>
      <c r="N21" s="33">
        <f t="shared" ca="1" si="4"/>
        <v>15500</v>
      </c>
      <c r="O21" s="62">
        <f t="shared" ca="1" si="4"/>
        <v>21000</v>
      </c>
      <c r="P21" s="63">
        <f t="shared" ca="1" si="14"/>
        <v>16140</v>
      </c>
      <c r="Q21" s="112">
        <f t="shared" ca="1" si="14"/>
        <v>5.7</v>
      </c>
      <c r="R21" s="105">
        <f t="shared" ca="1" si="14"/>
        <v>15220</v>
      </c>
      <c r="S21" s="112">
        <f t="shared" ca="1" si="14"/>
        <v>11.4</v>
      </c>
      <c r="T21" s="112">
        <f t="shared" ca="1" si="14"/>
        <v>7.3999999999999995</v>
      </c>
      <c r="U21" s="112">
        <f t="shared" ca="1" si="14"/>
        <v>60.5</v>
      </c>
      <c r="V21" s="112">
        <f t="shared" ca="1" si="14"/>
        <v>75</v>
      </c>
      <c r="W21" s="137">
        <f t="shared" ca="1" si="14"/>
        <v>81.2</v>
      </c>
      <c r="X21" s="124">
        <f t="shared" ca="1" si="6"/>
        <v>8135</v>
      </c>
      <c r="Y21" s="33">
        <f t="shared" ca="1" si="6"/>
        <v>15500</v>
      </c>
      <c r="Z21" s="33">
        <f t="shared" ca="1" si="6"/>
        <v>21000</v>
      </c>
      <c r="AA21" s="62">
        <f t="shared" ca="1" si="6"/>
        <v>26000</v>
      </c>
      <c r="AB21" s="63">
        <f t="shared" ca="1" si="15"/>
        <v>16140</v>
      </c>
      <c r="AC21" s="112">
        <f t="shared" ca="1" si="15"/>
        <v>5.8000000000000007</v>
      </c>
      <c r="AD21" s="105">
        <f t="shared" ca="1" si="15"/>
        <v>15205</v>
      </c>
      <c r="AE21" s="112">
        <f t="shared" ca="1" si="15"/>
        <v>11.8</v>
      </c>
      <c r="AF21" s="112">
        <f t="shared" ca="1" si="15"/>
        <v>6.9</v>
      </c>
      <c r="AG21" s="112">
        <f t="shared" ca="1" si="15"/>
        <v>64.900000000000006</v>
      </c>
      <c r="AH21" s="112">
        <f t="shared" ca="1" si="15"/>
        <v>77.400000000000006</v>
      </c>
      <c r="AI21" s="137">
        <f t="shared" ca="1" si="15"/>
        <v>81.300000000000011</v>
      </c>
      <c r="AJ21" s="124">
        <f t="shared" ca="1" si="8"/>
        <v>9235</v>
      </c>
      <c r="AK21" s="33">
        <f t="shared" ca="1" si="8"/>
        <v>18500</v>
      </c>
      <c r="AL21" s="33">
        <f t="shared" ca="1" si="8"/>
        <v>25000</v>
      </c>
      <c r="AM21" s="62">
        <f t="shared" ca="1" si="8"/>
        <v>30500</v>
      </c>
      <c r="AN21" s="63">
        <f t="shared" ca="1" si="16"/>
        <v>16140</v>
      </c>
      <c r="AO21" s="112">
        <f t="shared" ca="1" si="16"/>
        <v>6.2</v>
      </c>
      <c r="AP21" s="105">
        <f t="shared" ca="1" si="16"/>
        <v>15140</v>
      </c>
      <c r="AQ21" s="112">
        <f t="shared" ca="1" si="16"/>
        <v>17</v>
      </c>
      <c r="AR21" s="112">
        <f t="shared" ca="1" si="16"/>
        <v>7.1000000000000005</v>
      </c>
      <c r="AS21" s="112">
        <f t="shared" ca="1" si="16"/>
        <v>69.5</v>
      </c>
      <c r="AT21" s="112">
        <f t="shared" ca="1" si="16"/>
        <v>74.5</v>
      </c>
      <c r="AU21" s="137">
        <f t="shared" ca="1" si="16"/>
        <v>75.900000000000006</v>
      </c>
      <c r="AV21" s="124">
        <f t="shared" ca="1" si="10"/>
        <v>9995</v>
      </c>
      <c r="AW21" s="33">
        <f t="shared" ca="1" si="10"/>
        <v>19000</v>
      </c>
      <c r="AX21" s="33">
        <f t="shared" ca="1" si="10"/>
        <v>29000</v>
      </c>
      <c r="AY21" s="62">
        <f t="shared" ca="1" si="10"/>
        <v>37500</v>
      </c>
    </row>
    <row r="22" spans="1:58" s="38" customFormat="1" ht="14.25" customHeight="1" x14ac:dyDescent="0.2">
      <c r="A22" s="172" t="s">
        <v>100</v>
      </c>
      <c r="B22" s="49" t="s">
        <v>37</v>
      </c>
      <c r="C22" s="183" t="s">
        <v>77</v>
      </c>
      <c r="D22" s="63">
        <f t="shared" ca="1" si="11"/>
        <v>4005</v>
      </c>
      <c r="E22" s="112">
        <f t="shared" ca="1" si="11"/>
        <v>3.4000000000000004</v>
      </c>
      <c r="F22" s="105">
        <f t="shared" ca="1" si="11"/>
        <v>3870</v>
      </c>
      <c r="G22" s="112">
        <f t="shared" ca="1" si="12"/>
        <v>10.7</v>
      </c>
      <c r="H22" s="112">
        <f t="shared" ca="1" si="12"/>
        <v>9.5</v>
      </c>
      <c r="I22" s="112">
        <f t="shared" ca="1" si="13"/>
        <v>58.4</v>
      </c>
      <c r="J22" s="112">
        <f t="shared" ca="1" si="13"/>
        <v>69.7</v>
      </c>
      <c r="K22" s="137">
        <f t="shared" ca="1" si="13"/>
        <v>79.800000000000011</v>
      </c>
      <c r="L22" s="105">
        <f t="shared" ca="1" si="4"/>
        <v>2045</v>
      </c>
      <c r="M22" s="33">
        <f t="shared" ca="1" si="4"/>
        <v>13500</v>
      </c>
      <c r="N22" s="33">
        <f t="shared" ca="1" si="4"/>
        <v>18000</v>
      </c>
      <c r="O22" s="62">
        <f t="shared" ca="1" si="4"/>
        <v>24500</v>
      </c>
      <c r="P22" s="63">
        <f t="shared" ca="1" si="14"/>
        <v>4005</v>
      </c>
      <c r="Q22" s="112">
        <f t="shared" ca="1" si="14"/>
        <v>4</v>
      </c>
      <c r="R22" s="105">
        <f t="shared" ca="1" si="14"/>
        <v>3845</v>
      </c>
      <c r="S22" s="112">
        <f t="shared" ca="1" si="14"/>
        <v>13.600000000000001</v>
      </c>
      <c r="T22" s="112">
        <f t="shared" ca="1" si="14"/>
        <v>7.8</v>
      </c>
      <c r="U22" s="112">
        <f t="shared" ca="1" si="14"/>
        <v>68.400000000000006</v>
      </c>
      <c r="V22" s="112">
        <f t="shared" ca="1" si="14"/>
        <v>75.099999999999994</v>
      </c>
      <c r="W22" s="137">
        <f t="shared" ca="1" si="14"/>
        <v>78.600000000000009</v>
      </c>
      <c r="X22" s="124">
        <f t="shared" ca="1" si="6"/>
        <v>2365</v>
      </c>
      <c r="Y22" s="33">
        <f t="shared" ca="1" si="6"/>
        <v>20500</v>
      </c>
      <c r="Z22" s="33">
        <f t="shared" ca="1" si="6"/>
        <v>27500</v>
      </c>
      <c r="AA22" s="62">
        <f t="shared" ca="1" si="6"/>
        <v>37000</v>
      </c>
      <c r="AB22" s="63">
        <f t="shared" ca="1" si="15"/>
        <v>4005</v>
      </c>
      <c r="AC22" s="112">
        <f t="shared" ca="1" si="15"/>
        <v>4.1000000000000005</v>
      </c>
      <c r="AD22" s="105">
        <f t="shared" ca="1" si="15"/>
        <v>3840</v>
      </c>
      <c r="AE22" s="112">
        <f t="shared" ca="1" si="15"/>
        <v>14.3</v>
      </c>
      <c r="AF22" s="112">
        <f t="shared" ca="1" si="15"/>
        <v>7.3</v>
      </c>
      <c r="AG22" s="112">
        <f t="shared" ca="1" si="15"/>
        <v>70.8</v>
      </c>
      <c r="AH22" s="112">
        <f t="shared" ca="1" si="15"/>
        <v>76</v>
      </c>
      <c r="AI22" s="137">
        <f t="shared" ca="1" si="15"/>
        <v>78.400000000000006</v>
      </c>
      <c r="AJ22" s="124">
        <f t="shared" ca="1" si="8"/>
        <v>2520</v>
      </c>
      <c r="AK22" s="33">
        <f t="shared" ca="1" si="8"/>
        <v>24500</v>
      </c>
      <c r="AL22" s="33">
        <f t="shared" ca="1" si="8"/>
        <v>34000</v>
      </c>
      <c r="AM22" s="62">
        <f t="shared" ca="1" si="8"/>
        <v>46000</v>
      </c>
      <c r="AN22" s="63">
        <f t="shared" ref="AN22:AU30" ca="1" si="17">IFERROR(VLOOKUP($A22&amp;$B22,INDIRECT($BF$14),AN$8,FALSE),"")</f>
        <v>4005</v>
      </c>
      <c r="AO22" s="112">
        <f t="shared" ca="1" si="17"/>
        <v>4.3000000000000007</v>
      </c>
      <c r="AP22" s="105">
        <f t="shared" ca="1" si="17"/>
        <v>3835</v>
      </c>
      <c r="AQ22" s="112">
        <f t="shared" ca="1" si="17"/>
        <v>19.2</v>
      </c>
      <c r="AR22" s="112">
        <f t="shared" ca="1" si="17"/>
        <v>6.7</v>
      </c>
      <c r="AS22" s="112">
        <f t="shared" ca="1" si="17"/>
        <v>71.099999999999994</v>
      </c>
      <c r="AT22" s="112">
        <f t="shared" ca="1" si="17"/>
        <v>73.099999999999994</v>
      </c>
      <c r="AU22" s="137">
        <f t="shared" ca="1" si="17"/>
        <v>74.099999999999994</v>
      </c>
      <c r="AV22" s="124">
        <f t="shared" ca="1" si="10"/>
        <v>2575</v>
      </c>
      <c r="AW22" s="33">
        <f t="shared" ca="1" si="10"/>
        <v>30000</v>
      </c>
      <c r="AX22" s="33">
        <f t="shared" ca="1" si="10"/>
        <v>48000</v>
      </c>
      <c r="AY22" s="62">
        <f t="shared" ca="1" si="10"/>
        <v>75500</v>
      </c>
      <c r="BC22" s="38" t="s">
        <v>54</v>
      </c>
    </row>
    <row r="23" spans="1:58" s="38" customFormat="1" ht="14.25" customHeight="1" x14ac:dyDescent="0.2">
      <c r="A23" s="172" t="s">
        <v>100</v>
      </c>
      <c r="B23" s="49" t="s">
        <v>30</v>
      </c>
      <c r="C23" s="183" t="s">
        <v>78</v>
      </c>
      <c r="D23" s="63">
        <f t="shared" ca="1" si="11"/>
        <v>9110</v>
      </c>
      <c r="E23" s="112">
        <f t="shared" ca="1" si="11"/>
        <v>4</v>
      </c>
      <c r="F23" s="105">
        <f t="shared" ca="1" si="11"/>
        <v>8745</v>
      </c>
      <c r="G23" s="112">
        <f t="shared" ca="1" si="12"/>
        <v>8.4</v>
      </c>
      <c r="H23" s="112">
        <f t="shared" ca="1" si="12"/>
        <v>11</v>
      </c>
      <c r="I23" s="112">
        <f t="shared" ca="1" si="13"/>
        <v>41.9</v>
      </c>
      <c r="J23" s="112">
        <f t="shared" ca="1" si="13"/>
        <v>64.099999999999994</v>
      </c>
      <c r="K23" s="137">
        <f t="shared" ca="1" si="13"/>
        <v>80.600000000000009</v>
      </c>
      <c r="L23" s="105">
        <f t="shared" ca="1" si="4"/>
        <v>3300</v>
      </c>
      <c r="M23" s="33">
        <f t="shared" ca="1" si="4"/>
        <v>10000</v>
      </c>
      <c r="N23" s="33">
        <f t="shared" ca="1" si="4"/>
        <v>14500</v>
      </c>
      <c r="O23" s="62">
        <f t="shared" ca="1" si="4"/>
        <v>19000</v>
      </c>
      <c r="P23" s="63">
        <f t="shared" ca="1" si="14"/>
        <v>9110</v>
      </c>
      <c r="Q23" s="112">
        <f t="shared" ca="1" si="14"/>
        <v>5.7</v>
      </c>
      <c r="R23" s="105">
        <f t="shared" ca="1" si="14"/>
        <v>8595</v>
      </c>
      <c r="S23" s="112">
        <f t="shared" ca="1" si="14"/>
        <v>13.100000000000001</v>
      </c>
      <c r="T23" s="112">
        <f t="shared" ca="1" si="14"/>
        <v>8.5</v>
      </c>
      <c r="U23" s="112">
        <f t="shared" ca="1" si="14"/>
        <v>64</v>
      </c>
      <c r="V23" s="112">
        <f t="shared" ca="1" si="14"/>
        <v>73.8</v>
      </c>
      <c r="W23" s="137">
        <f t="shared" ca="1" si="14"/>
        <v>78.400000000000006</v>
      </c>
      <c r="X23" s="124">
        <f t="shared" ca="1" si="6"/>
        <v>4840</v>
      </c>
      <c r="Y23" s="33">
        <f t="shared" ca="1" si="6"/>
        <v>16500</v>
      </c>
      <c r="Z23" s="33">
        <f t="shared" ca="1" si="6"/>
        <v>21500</v>
      </c>
      <c r="AA23" s="62">
        <f t="shared" ca="1" si="6"/>
        <v>29000</v>
      </c>
      <c r="AB23" s="63">
        <f t="shared" ca="1" si="15"/>
        <v>9110</v>
      </c>
      <c r="AC23" s="112">
        <f t="shared" ca="1" si="15"/>
        <v>5.9</v>
      </c>
      <c r="AD23" s="105">
        <f t="shared" ca="1" si="15"/>
        <v>8570</v>
      </c>
      <c r="AE23" s="112">
        <f t="shared" ca="1" si="15"/>
        <v>14.000000000000002</v>
      </c>
      <c r="AF23" s="112">
        <f t="shared" ca="1" si="15"/>
        <v>8.4</v>
      </c>
      <c r="AG23" s="112">
        <f t="shared" ca="1" si="15"/>
        <v>68.2</v>
      </c>
      <c r="AH23" s="112">
        <f t="shared" ca="1" si="15"/>
        <v>74.599999999999994</v>
      </c>
      <c r="AI23" s="137">
        <f t="shared" ca="1" si="15"/>
        <v>77.600000000000009</v>
      </c>
      <c r="AJ23" s="124">
        <f t="shared" ca="1" si="8"/>
        <v>5435</v>
      </c>
      <c r="AK23" s="33">
        <f t="shared" ca="1" si="8"/>
        <v>19500</v>
      </c>
      <c r="AL23" s="33">
        <f t="shared" ca="1" si="8"/>
        <v>27000</v>
      </c>
      <c r="AM23" s="62">
        <f t="shared" ca="1" si="8"/>
        <v>37000</v>
      </c>
      <c r="AN23" s="63">
        <f t="shared" ca="1" si="17"/>
        <v>9110</v>
      </c>
      <c r="AO23" s="112">
        <f t="shared" ca="1" si="17"/>
        <v>6.2</v>
      </c>
      <c r="AP23" s="105">
        <f t="shared" ca="1" si="17"/>
        <v>8550</v>
      </c>
      <c r="AQ23" s="112">
        <f t="shared" ca="1" si="17"/>
        <v>18.600000000000001</v>
      </c>
      <c r="AR23" s="112">
        <f t="shared" ca="1" si="17"/>
        <v>7.3999999999999995</v>
      </c>
      <c r="AS23" s="112">
        <f t="shared" ca="1" si="17"/>
        <v>70.5</v>
      </c>
      <c r="AT23" s="112">
        <f t="shared" ca="1" si="17"/>
        <v>73</v>
      </c>
      <c r="AU23" s="137">
        <f t="shared" ca="1" si="17"/>
        <v>74</v>
      </c>
      <c r="AV23" s="124">
        <f t="shared" ca="1" si="10"/>
        <v>5700</v>
      </c>
      <c r="AW23" s="33">
        <f t="shared" ca="1" si="10"/>
        <v>22500</v>
      </c>
      <c r="AX23" s="33">
        <f t="shared" ca="1" si="10"/>
        <v>34000</v>
      </c>
      <c r="AY23" s="62">
        <f t="shared" ca="1" si="10"/>
        <v>50500</v>
      </c>
    </row>
    <row r="24" spans="1:58" s="38" customFormat="1" ht="14.25" customHeight="1" x14ac:dyDescent="0.2">
      <c r="A24" s="172" t="s">
        <v>100</v>
      </c>
      <c r="B24" s="49" t="s">
        <v>31</v>
      </c>
      <c r="C24" s="183" t="s">
        <v>79</v>
      </c>
      <c r="D24" s="63">
        <f t="shared" ca="1" si="11"/>
        <v>25860</v>
      </c>
      <c r="E24" s="112">
        <f t="shared" ca="1" si="11"/>
        <v>5.8000000000000007</v>
      </c>
      <c r="F24" s="105">
        <f t="shared" ca="1" si="11"/>
        <v>24370</v>
      </c>
      <c r="G24" s="112">
        <f t="shared" ca="1" si="12"/>
        <v>9.7000000000000011</v>
      </c>
      <c r="H24" s="112">
        <f t="shared" ca="1" si="12"/>
        <v>11.1</v>
      </c>
      <c r="I24" s="112">
        <f t="shared" ca="1" si="13"/>
        <v>66.900000000000006</v>
      </c>
      <c r="J24" s="112">
        <f t="shared" ca="1" si="13"/>
        <v>74.599999999999994</v>
      </c>
      <c r="K24" s="137">
        <f t="shared" ca="1" si="13"/>
        <v>79.3</v>
      </c>
      <c r="L24" s="105">
        <f t="shared" ca="1" si="4"/>
        <v>14885</v>
      </c>
      <c r="M24" s="33">
        <f t="shared" ca="1" si="4"/>
        <v>12500</v>
      </c>
      <c r="N24" s="33">
        <f t="shared" ca="1" si="4"/>
        <v>16500</v>
      </c>
      <c r="O24" s="62">
        <f t="shared" ca="1" si="4"/>
        <v>20500</v>
      </c>
      <c r="P24" s="63">
        <f t="shared" ca="1" si="14"/>
        <v>25860</v>
      </c>
      <c r="Q24" s="112">
        <f t="shared" ca="1" si="14"/>
        <v>6.2</v>
      </c>
      <c r="R24" s="105">
        <f t="shared" ca="1" si="14"/>
        <v>24265</v>
      </c>
      <c r="S24" s="112">
        <f t="shared" ca="1" si="14"/>
        <v>12.3</v>
      </c>
      <c r="T24" s="112">
        <f t="shared" ca="1" si="14"/>
        <v>7.9</v>
      </c>
      <c r="U24" s="112">
        <f t="shared" ca="1" si="14"/>
        <v>70.7</v>
      </c>
      <c r="V24" s="112">
        <f t="shared" ca="1" si="14"/>
        <v>77.3</v>
      </c>
      <c r="W24" s="137">
        <f t="shared" ca="1" si="14"/>
        <v>79.800000000000011</v>
      </c>
      <c r="X24" s="124">
        <f t="shared" ca="1" si="6"/>
        <v>15205</v>
      </c>
      <c r="Y24" s="33">
        <f t="shared" ca="1" si="6"/>
        <v>17000</v>
      </c>
      <c r="Z24" s="33">
        <f t="shared" ca="1" si="6"/>
        <v>22000</v>
      </c>
      <c r="AA24" s="62">
        <f t="shared" ca="1" si="6"/>
        <v>28500</v>
      </c>
      <c r="AB24" s="63">
        <f t="shared" ca="1" si="15"/>
        <v>25860</v>
      </c>
      <c r="AC24" s="112">
        <f t="shared" ca="1" si="15"/>
        <v>6.2</v>
      </c>
      <c r="AD24" s="105">
        <f t="shared" ca="1" si="15"/>
        <v>24245</v>
      </c>
      <c r="AE24" s="112">
        <f t="shared" ca="1" si="15"/>
        <v>12.8</v>
      </c>
      <c r="AF24" s="112">
        <f t="shared" ca="1" si="15"/>
        <v>7.1000000000000005</v>
      </c>
      <c r="AG24" s="112">
        <f t="shared" ca="1" si="15"/>
        <v>73</v>
      </c>
      <c r="AH24" s="112">
        <f t="shared" ca="1" si="15"/>
        <v>78.2</v>
      </c>
      <c r="AI24" s="137">
        <f t="shared" ca="1" si="15"/>
        <v>80.100000000000009</v>
      </c>
      <c r="AJ24" s="124">
        <f t="shared" ca="1" si="8"/>
        <v>16500</v>
      </c>
      <c r="AK24" s="33">
        <f t="shared" ca="1" si="8"/>
        <v>19500</v>
      </c>
      <c r="AL24" s="33">
        <f t="shared" ca="1" si="8"/>
        <v>26000</v>
      </c>
      <c r="AM24" s="62">
        <f t="shared" ca="1" si="8"/>
        <v>34000</v>
      </c>
      <c r="AN24" s="63">
        <f t="shared" ca="1" si="17"/>
        <v>25860</v>
      </c>
      <c r="AO24" s="112">
        <f t="shared" ca="1" si="17"/>
        <v>6.5</v>
      </c>
      <c r="AP24" s="105">
        <f t="shared" ca="1" si="17"/>
        <v>24180</v>
      </c>
      <c r="AQ24" s="112">
        <f t="shared" ca="1" si="17"/>
        <v>17.7</v>
      </c>
      <c r="AR24" s="112">
        <f t="shared" ca="1" si="17"/>
        <v>6.4</v>
      </c>
      <c r="AS24" s="112">
        <f t="shared" ca="1" si="17"/>
        <v>73.400000000000006</v>
      </c>
      <c r="AT24" s="112">
        <f t="shared" ca="1" si="17"/>
        <v>75.2</v>
      </c>
      <c r="AU24" s="137">
        <f t="shared" ca="1" si="17"/>
        <v>75.900000000000006</v>
      </c>
      <c r="AV24" s="124">
        <f t="shared" ca="1" si="10"/>
        <v>16960</v>
      </c>
      <c r="AW24" s="33">
        <f t="shared" ca="1" si="10"/>
        <v>21000</v>
      </c>
      <c r="AX24" s="33">
        <f t="shared" ca="1" si="10"/>
        <v>32000</v>
      </c>
      <c r="AY24" s="62">
        <f t="shared" ca="1" si="10"/>
        <v>46500</v>
      </c>
    </row>
    <row r="25" spans="1:58" s="38" customFormat="1" ht="14.25" customHeight="1" x14ac:dyDescent="0.2">
      <c r="A25" s="172" t="s">
        <v>100</v>
      </c>
      <c r="B25" s="49" t="s">
        <v>32</v>
      </c>
      <c r="C25" s="183" t="s">
        <v>80</v>
      </c>
      <c r="D25" s="63">
        <f t="shared" ca="1" si="11"/>
        <v>6210</v>
      </c>
      <c r="E25" s="112">
        <f t="shared" ca="1" si="11"/>
        <v>3.9</v>
      </c>
      <c r="F25" s="105">
        <f t="shared" ca="1" si="11"/>
        <v>5970</v>
      </c>
      <c r="G25" s="112">
        <f t="shared" ca="1" si="12"/>
        <v>9.3000000000000007</v>
      </c>
      <c r="H25" s="112">
        <f t="shared" ca="1" si="12"/>
        <v>15</v>
      </c>
      <c r="I25" s="112">
        <f t="shared" ca="1" si="13"/>
        <v>64.2</v>
      </c>
      <c r="J25" s="112">
        <f t="shared" ca="1" si="13"/>
        <v>71.099999999999994</v>
      </c>
      <c r="K25" s="137">
        <f t="shared" ca="1" si="13"/>
        <v>75.7</v>
      </c>
      <c r="L25" s="105">
        <f t="shared" ca="1" si="4"/>
        <v>3475</v>
      </c>
      <c r="M25" s="33">
        <f t="shared" ca="1" si="4"/>
        <v>10000</v>
      </c>
      <c r="N25" s="33">
        <f t="shared" ca="1" si="4"/>
        <v>14000</v>
      </c>
      <c r="O25" s="62">
        <f t="shared" ca="1" si="4"/>
        <v>17500</v>
      </c>
      <c r="P25" s="63">
        <f t="shared" ca="1" si="14"/>
        <v>6210</v>
      </c>
      <c r="Q25" s="112">
        <f t="shared" ca="1" si="14"/>
        <v>4</v>
      </c>
      <c r="R25" s="105">
        <f t="shared" ca="1" si="14"/>
        <v>5960</v>
      </c>
      <c r="S25" s="112">
        <f t="shared" ca="1" si="14"/>
        <v>11.8</v>
      </c>
      <c r="T25" s="112">
        <f t="shared" ca="1" si="14"/>
        <v>10.4</v>
      </c>
      <c r="U25" s="112">
        <f t="shared" ca="1" si="14"/>
        <v>68.300000000000011</v>
      </c>
      <c r="V25" s="112">
        <f t="shared" ca="1" si="14"/>
        <v>74.8</v>
      </c>
      <c r="W25" s="137">
        <f t="shared" ca="1" si="14"/>
        <v>77.8</v>
      </c>
      <c r="X25" s="124">
        <f t="shared" ca="1" si="6"/>
        <v>3520</v>
      </c>
      <c r="Y25" s="33">
        <f t="shared" ca="1" si="6"/>
        <v>14500</v>
      </c>
      <c r="Z25" s="33">
        <f t="shared" ca="1" si="6"/>
        <v>19000</v>
      </c>
      <c r="AA25" s="62">
        <f t="shared" ca="1" si="6"/>
        <v>24000</v>
      </c>
      <c r="AB25" s="63">
        <f t="shared" ca="1" si="15"/>
        <v>6210</v>
      </c>
      <c r="AC25" s="112">
        <f t="shared" ca="1" si="15"/>
        <v>4.1000000000000005</v>
      </c>
      <c r="AD25" s="105">
        <f t="shared" ca="1" si="15"/>
        <v>5955</v>
      </c>
      <c r="AE25" s="112">
        <f t="shared" ca="1" si="15"/>
        <v>12.3</v>
      </c>
      <c r="AF25" s="112">
        <f t="shared" ca="1" si="15"/>
        <v>9.5</v>
      </c>
      <c r="AG25" s="112">
        <f t="shared" ca="1" si="15"/>
        <v>69.900000000000006</v>
      </c>
      <c r="AH25" s="112">
        <f t="shared" ca="1" si="15"/>
        <v>76.3</v>
      </c>
      <c r="AI25" s="137">
        <f t="shared" ca="1" si="15"/>
        <v>78.2</v>
      </c>
      <c r="AJ25" s="124">
        <f t="shared" ca="1" si="8"/>
        <v>3850</v>
      </c>
      <c r="AK25" s="33">
        <f t="shared" ca="1" si="8"/>
        <v>17000</v>
      </c>
      <c r="AL25" s="33">
        <f t="shared" ca="1" si="8"/>
        <v>22000</v>
      </c>
      <c r="AM25" s="62">
        <f t="shared" ca="1" si="8"/>
        <v>28000</v>
      </c>
      <c r="AN25" s="63">
        <f t="shared" ca="1" si="17"/>
        <v>6210</v>
      </c>
      <c r="AO25" s="112">
        <f t="shared" ca="1" si="17"/>
        <v>4.3999999999999995</v>
      </c>
      <c r="AP25" s="105">
        <f t="shared" ca="1" si="17"/>
        <v>5940</v>
      </c>
      <c r="AQ25" s="112">
        <f t="shared" ca="1" si="17"/>
        <v>18.099999999999998</v>
      </c>
      <c r="AR25" s="112">
        <f t="shared" ca="1" si="17"/>
        <v>7.9</v>
      </c>
      <c r="AS25" s="112">
        <f t="shared" ca="1" si="17"/>
        <v>70.7</v>
      </c>
      <c r="AT25" s="112">
        <f t="shared" ca="1" si="17"/>
        <v>73.2</v>
      </c>
      <c r="AU25" s="137">
        <f t="shared" ca="1" si="17"/>
        <v>73.900000000000006</v>
      </c>
      <c r="AV25" s="124">
        <f t="shared" ca="1" si="10"/>
        <v>3940</v>
      </c>
      <c r="AW25" s="33">
        <f t="shared" ca="1" si="10"/>
        <v>17500</v>
      </c>
      <c r="AX25" s="33">
        <f t="shared" ca="1" si="10"/>
        <v>26500</v>
      </c>
      <c r="AY25" s="62">
        <f t="shared" ca="1" si="10"/>
        <v>36000</v>
      </c>
      <c r="BD25" s="38" t="s">
        <v>54</v>
      </c>
    </row>
    <row r="26" spans="1:58" s="38" customFormat="1" ht="14.25" customHeight="1" x14ac:dyDescent="0.2">
      <c r="A26" s="172" t="s">
        <v>100</v>
      </c>
      <c r="B26" s="49" t="s">
        <v>27</v>
      </c>
      <c r="C26" s="183" t="s">
        <v>81</v>
      </c>
      <c r="D26" s="63">
        <f t="shared" ca="1" si="11"/>
        <v>15350</v>
      </c>
      <c r="E26" s="112">
        <f t="shared" ca="1" si="11"/>
        <v>4.2</v>
      </c>
      <c r="F26" s="105">
        <f t="shared" ca="1" si="11"/>
        <v>14705</v>
      </c>
      <c r="G26" s="112">
        <f t="shared" ca="1" si="12"/>
        <v>10.3</v>
      </c>
      <c r="H26" s="112">
        <f t="shared" ca="1" si="12"/>
        <v>10.6</v>
      </c>
      <c r="I26" s="112">
        <f t="shared" ca="1" si="13"/>
        <v>48</v>
      </c>
      <c r="J26" s="112">
        <f t="shared" ca="1" si="13"/>
        <v>66.2</v>
      </c>
      <c r="K26" s="137">
        <f t="shared" ca="1" si="13"/>
        <v>79.100000000000009</v>
      </c>
      <c r="L26" s="105">
        <f t="shared" ca="1" si="4"/>
        <v>6310</v>
      </c>
      <c r="M26" s="33">
        <f t="shared" ca="1" si="4"/>
        <v>10000</v>
      </c>
      <c r="N26" s="33">
        <f t="shared" ca="1" si="4"/>
        <v>14500</v>
      </c>
      <c r="O26" s="62">
        <f t="shared" ca="1" si="4"/>
        <v>19000</v>
      </c>
      <c r="P26" s="63">
        <f t="shared" ca="1" si="14"/>
        <v>15350</v>
      </c>
      <c r="Q26" s="112">
        <f t="shared" ca="1" si="14"/>
        <v>4.9000000000000004</v>
      </c>
      <c r="R26" s="105">
        <f t="shared" ca="1" si="14"/>
        <v>14590</v>
      </c>
      <c r="S26" s="112">
        <f t="shared" ca="1" si="14"/>
        <v>13.600000000000001</v>
      </c>
      <c r="T26" s="112">
        <f t="shared" ca="1" si="14"/>
        <v>8.4</v>
      </c>
      <c r="U26" s="112">
        <f t="shared" ca="1" si="14"/>
        <v>58.3</v>
      </c>
      <c r="V26" s="112">
        <f t="shared" ca="1" si="14"/>
        <v>71.2</v>
      </c>
      <c r="W26" s="137">
        <f t="shared" ca="1" si="14"/>
        <v>78.100000000000009</v>
      </c>
      <c r="X26" s="124">
        <f t="shared" ca="1" si="6"/>
        <v>7420</v>
      </c>
      <c r="Y26" s="33">
        <f t="shared" ca="1" si="6"/>
        <v>15500</v>
      </c>
      <c r="Z26" s="33">
        <f t="shared" ca="1" si="6"/>
        <v>21000</v>
      </c>
      <c r="AA26" s="62">
        <f t="shared" ca="1" si="6"/>
        <v>25000</v>
      </c>
      <c r="AB26" s="63">
        <f t="shared" ca="1" si="15"/>
        <v>15350</v>
      </c>
      <c r="AC26" s="112">
        <f t="shared" ca="1" si="15"/>
        <v>5.2</v>
      </c>
      <c r="AD26" s="105">
        <f t="shared" ca="1" si="15"/>
        <v>14555</v>
      </c>
      <c r="AE26" s="112">
        <f t="shared" ca="1" si="15"/>
        <v>14.3</v>
      </c>
      <c r="AF26" s="112">
        <f t="shared" ca="1" si="15"/>
        <v>7.3999999999999995</v>
      </c>
      <c r="AG26" s="112">
        <f t="shared" ca="1" si="15"/>
        <v>63.5</v>
      </c>
      <c r="AH26" s="112">
        <f t="shared" ca="1" si="15"/>
        <v>74</v>
      </c>
      <c r="AI26" s="137">
        <f t="shared" ca="1" si="15"/>
        <v>78.3</v>
      </c>
      <c r="AJ26" s="124">
        <f t="shared" ca="1" si="8"/>
        <v>8530</v>
      </c>
      <c r="AK26" s="33">
        <f t="shared" ca="1" si="8"/>
        <v>18500</v>
      </c>
      <c r="AL26" s="33">
        <f t="shared" ca="1" si="8"/>
        <v>24500</v>
      </c>
      <c r="AM26" s="62">
        <f t="shared" ca="1" si="8"/>
        <v>30000</v>
      </c>
      <c r="AN26" s="63">
        <f t="shared" ca="1" si="17"/>
        <v>15350</v>
      </c>
      <c r="AO26" s="112">
        <f t="shared" ca="1" si="17"/>
        <v>5.7</v>
      </c>
      <c r="AP26" s="105">
        <f t="shared" ca="1" si="17"/>
        <v>14480</v>
      </c>
      <c r="AQ26" s="112">
        <f t="shared" ca="1" si="17"/>
        <v>20.700000000000003</v>
      </c>
      <c r="AR26" s="112">
        <f t="shared" ca="1" si="17"/>
        <v>7.1000000000000005</v>
      </c>
      <c r="AS26" s="112">
        <f t="shared" ca="1" si="17"/>
        <v>67</v>
      </c>
      <c r="AT26" s="112">
        <f t="shared" ca="1" si="17"/>
        <v>70.899999999999991</v>
      </c>
      <c r="AU26" s="137">
        <f t="shared" ca="1" si="17"/>
        <v>72.2</v>
      </c>
      <c r="AV26" s="124">
        <f t="shared" ca="1" si="10"/>
        <v>9075</v>
      </c>
      <c r="AW26" s="33">
        <f t="shared" ca="1" si="10"/>
        <v>19000</v>
      </c>
      <c r="AX26" s="33">
        <f t="shared" ca="1" si="10"/>
        <v>29000</v>
      </c>
      <c r="AY26" s="62">
        <f t="shared" ca="1" si="10"/>
        <v>39000</v>
      </c>
    </row>
    <row r="27" spans="1:58" s="38" customFormat="1" ht="14.25" customHeight="1" x14ac:dyDescent="0.2">
      <c r="A27" s="172" t="s">
        <v>100</v>
      </c>
      <c r="B27" s="49" t="s">
        <v>33</v>
      </c>
      <c r="C27" s="183" t="s">
        <v>82</v>
      </c>
      <c r="D27" s="63">
        <f t="shared" ca="1" si="11"/>
        <v>11790</v>
      </c>
      <c r="E27" s="112">
        <f t="shared" ca="1" si="11"/>
        <v>3.3000000000000003</v>
      </c>
      <c r="F27" s="105">
        <f t="shared" ca="1" si="11"/>
        <v>11400</v>
      </c>
      <c r="G27" s="112">
        <f t="shared" ca="1" si="12"/>
        <v>9.8000000000000007</v>
      </c>
      <c r="H27" s="112">
        <f t="shared" ca="1" si="12"/>
        <v>10.9</v>
      </c>
      <c r="I27" s="112">
        <f t="shared" ca="1" si="13"/>
        <v>44.1</v>
      </c>
      <c r="J27" s="112">
        <f t="shared" ca="1" si="13"/>
        <v>63.1</v>
      </c>
      <c r="K27" s="137">
        <f t="shared" ca="1" si="13"/>
        <v>79.3</v>
      </c>
      <c r="L27" s="105">
        <f t="shared" ca="1" si="4"/>
        <v>4540</v>
      </c>
      <c r="M27" s="33">
        <f t="shared" ca="1" si="4"/>
        <v>9500</v>
      </c>
      <c r="N27" s="33">
        <f t="shared" ca="1" si="4"/>
        <v>14000</v>
      </c>
      <c r="O27" s="62">
        <f t="shared" ca="1" si="4"/>
        <v>18000</v>
      </c>
      <c r="P27" s="63">
        <f t="shared" ca="1" si="14"/>
        <v>11790</v>
      </c>
      <c r="Q27" s="112">
        <f t="shared" ca="1" si="14"/>
        <v>4</v>
      </c>
      <c r="R27" s="105">
        <f t="shared" ca="1" si="14"/>
        <v>11320</v>
      </c>
      <c r="S27" s="112">
        <f t="shared" ca="1" si="14"/>
        <v>13</v>
      </c>
      <c r="T27" s="112">
        <f t="shared" ca="1" si="14"/>
        <v>7.8</v>
      </c>
      <c r="U27" s="112">
        <f t="shared" ca="1" si="14"/>
        <v>57.000000000000007</v>
      </c>
      <c r="V27" s="112">
        <f t="shared" ca="1" si="14"/>
        <v>70.899999999999991</v>
      </c>
      <c r="W27" s="137">
        <f t="shared" ca="1" si="14"/>
        <v>79.2</v>
      </c>
      <c r="X27" s="124">
        <f t="shared" ca="1" si="6"/>
        <v>5675</v>
      </c>
      <c r="Y27" s="33">
        <f t="shared" ca="1" si="6"/>
        <v>14500</v>
      </c>
      <c r="Z27" s="33">
        <f t="shared" ca="1" si="6"/>
        <v>20000</v>
      </c>
      <c r="AA27" s="62">
        <f t="shared" ca="1" si="6"/>
        <v>25500</v>
      </c>
      <c r="AB27" s="63">
        <f t="shared" ca="1" si="15"/>
        <v>11790</v>
      </c>
      <c r="AC27" s="112">
        <f t="shared" ca="1" si="15"/>
        <v>4.3000000000000007</v>
      </c>
      <c r="AD27" s="105">
        <f t="shared" ca="1" si="15"/>
        <v>11285</v>
      </c>
      <c r="AE27" s="112">
        <f t="shared" ca="1" si="15"/>
        <v>14.000000000000002</v>
      </c>
      <c r="AF27" s="112">
        <f t="shared" ca="1" si="15"/>
        <v>7.5</v>
      </c>
      <c r="AG27" s="112">
        <f t="shared" ca="1" si="15"/>
        <v>61.7</v>
      </c>
      <c r="AH27" s="112">
        <f t="shared" ca="1" si="15"/>
        <v>73.3</v>
      </c>
      <c r="AI27" s="137">
        <f t="shared" ca="1" si="15"/>
        <v>78.5</v>
      </c>
      <c r="AJ27" s="124">
        <f t="shared" ca="1" si="8"/>
        <v>6460</v>
      </c>
      <c r="AK27" s="33">
        <f t="shared" ca="1" si="8"/>
        <v>17500</v>
      </c>
      <c r="AL27" s="33">
        <f t="shared" ca="1" si="8"/>
        <v>24000</v>
      </c>
      <c r="AM27" s="62">
        <f t="shared" ca="1" si="8"/>
        <v>30500</v>
      </c>
      <c r="AN27" s="63">
        <f t="shared" ca="1" si="17"/>
        <v>11790</v>
      </c>
      <c r="AO27" s="112">
        <f t="shared" ca="1" si="17"/>
        <v>4.5999999999999996</v>
      </c>
      <c r="AP27" s="105">
        <f t="shared" ca="1" si="17"/>
        <v>11240</v>
      </c>
      <c r="AQ27" s="112">
        <f t="shared" ca="1" si="17"/>
        <v>19</v>
      </c>
      <c r="AR27" s="112">
        <f t="shared" ca="1" si="17"/>
        <v>6.8000000000000007</v>
      </c>
      <c r="AS27" s="112">
        <f t="shared" ca="1" si="17"/>
        <v>67.600000000000009</v>
      </c>
      <c r="AT27" s="112">
        <f t="shared" ca="1" si="17"/>
        <v>72.5</v>
      </c>
      <c r="AU27" s="137">
        <f t="shared" ca="1" si="17"/>
        <v>74.099999999999994</v>
      </c>
      <c r="AV27" s="124">
        <f t="shared" ca="1" si="10"/>
        <v>7135</v>
      </c>
      <c r="AW27" s="33">
        <f t="shared" ca="1" si="10"/>
        <v>18500</v>
      </c>
      <c r="AX27" s="33">
        <f t="shared" ca="1" si="10"/>
        <v>29000</v>
      </c>
      <c r="AY27" s="62">
        <f t="shared" ca="1" si="10"/>
        <v>40000</v>
      </c>
    </row>
    <row r="28" spans="1:58" s="38" customFormat="1" ht="14.25" customHeight="1" x14ac:dyDescent="0.2">
      <c r="A28" s="172" t="s">
        <v>100</v>
      </c>
      <c r="B28" s="49" t="s">
        <v>34</v>
      </c>
      <c r="C28" s="183" t="s">
        <v>83</v>
      </c>
      <c r="D28" s="63">
        <f t="shared" ca="1" si="11"/>
        <v>22025</v>
      </c>
      <c r="E28" s="112">
        <f t="shared" ca="1" si="11"/>
        <v>4.5999999999999996</v>
      </c>
      <c r="F28" s="105">
        <f t="shared" ca="1" si="11"/>
        <v>21020</v>
      </c>
      <c r="G28" s="112">
        <f t="shared" ca="1" si="12"/>
        <v>11.1</v>
      </c>
      <c r="H28" s="112">
        <f t="shared" ca="1" si="12"/>
        <v>16.400000000000002</v>
      </c>
      <c r="I28" s="112">
        <f t="shared" ca="1" si="13"/>
        <v>55.7</v>
      </c>
      <c r="J28" s="112">
        <f t="shared" ca="1" si="13"/>
        <v>65.5</v>
      </c>
      <c r="K28" s="137">
        <f t="shared" ca="1" si="13"/>
        <v>72.5</v>
      </c>
      <c r="L28" s="105">
        <f t="shared" ca="1" si="4"/>
        <v>10460</v>
      </c>
      <c r="M28" s="33">
        <f t="shared" ca="1" si="4"/>
        <v>7500</v>
      </c>
      <c r="N28" s="33">
        <f t="shared" ca="1" si="4"/>
        <v>12500</v>
      </c>
      <c r="O28" s="62">
        <f t="shared" ca="1" si="4"/>
        <v>16500</v>
      </c>
      <c r="P28" s="63">
        <f t="shared" ca="1" si="14"/>
        <v>22025</v>
      </c>
      <c r="Q28" s="112">
        <f t="shared" ca="1" si="14"/>
        <v>4.9000000000000004</v>
      </c>
      <c r="R28" s="105">
        <f t="shared" ca="1" si="14"/>
        <v>20945</v>
      </c>
      <c r="S28" s="112">
        <f t="shared" ca="1" si="14"/>
        <v>15</v>
      </c>
      <c r="T28" s="112">
        <f t="shared" ca="1" si="14"/>
        <v>11.5</v>
      </c>
      <c r="U28" s="112">
        <f t="shared" ca="1" si="14"/>
        <v>61.7</v>
      </c>
      <c r="V28" s="112">
        <f t="shared" ca="1" si="14"/>
        <v>69.2</v>
      </c>
      <c r="W28" s="137">
        <f t="shared" ca="1" si="14"/>
        <v>73.5</v>
      </c>
      <c r="X28" s="124">
        <f t="shared" ca="1" si="6"/>
        <v>11090</v>
      </c>
      <c r="Y28" s="33">
        <f t="shared" ca="1" si="6"/>
        <v>12000</v>
      </c>
      <c r="Z28" s="33">
        <f t="shared" ca="1" si="6"/>
        <v>17500</v>
      </c>
      <c r="AA28" s="62">
        <f t="shared" ca="1" si="6"/>
        <v>22500</v>
      </c>
      <c r="AB28" s="63">
        <f t="shared" ca="1" si="15"/>
        <v>22025</v>
      </c>
      <c r="AC28" s="112">
        <f t="shared" ca="1" si="15"/>
        <v>5.1000000000000005</v>
      </c>
      <c r="AD28" s="105">
        <f t="shared" ca="1" si="15"/>
        <v>20900</v>
      </c>
      <c r="AE28" s="112">
        <f t="shared" ca="1" si="15"/>
        <v>14.899999999999999</v>
      </c>
      <c r="AF28" s="112">
        <f t="shared" ca="1" si="15"/>
        <v>10.8</v>
      </c>
      <c r="AG28" s="112">
        <f t="shared" ca="1" si="15"/>
        <v>65.100000000000009</v>
      </c>
      <c r="AH28" s="112">
        <f t="shared" ca="1" si="15"/>
        <v>71.5</v>
      </c>
      <c r="AI28" s="137">
        <f t="shared" ca="1" si="15"/>
        <v>74.3</v>
      </c>
      <c r="AJ28" s="124">
        <f t="shared" ca="1" si="8"/>
        <v>12250</v>
      </c>
      <c r="AK28" s="33">
        <f t="shared" ca="1" si="8"/>
        <v>13500</v>
      </c>
      <c r="AL28" s="33">
        <f t="shared" ca="1" si="8"/>
        <v>20000</v>
      </c>
      <c r="AM28" s="62">
        <f t="shared" ca="1" si="8"/>
        <v>26000</v>
      </c>
      <c r="AN28" s="63">
        <f t="shared" ca="1" si="17"/>
        <v>22025</v>
      </c>
      <c r="AO28" s="112">
        <f t="shared" ca="1" si="17"/>
        <v>5.3</v>
      </c>
      <c r="AP28" s="105">
        <f t="shared" ca="1" si="17"/>
        <v>20855</v>
      </c>
      <c r="AQ28" s="112">
        <f t="shared" ca="1" si="17"/>
        <v>22.2</v>
      </c>
      <c r="AR28" s="112">
        <f t="shared" ca="1" si="17"/>
        <v>8.7999999999999989</v>
      </c>
      <c r="AS28" s="112">
        <f t="shared" ca="1" si="17"/>
        <v>65.3</v>
      </c>
      <c r="AT28" s="112">
        <f t="shared" ca="1" si="17"/>
        <v>68</v>
      </c>
      <c r="AU28" s="137">
        <f t="shared" ca="1" si="17"/>
        <v>69</v>
      </c>
      <c r="AV28" s="124">
        <f t="shared" ca="1" si="10"/>
        <v>12535</v>
      </c>
      <c r="AW28" s="33">
        <f t="shared" ca="1" si="10"/>
        <v>13500</v>
      </c>
      <c r="AX28" s="33">
        <f t="shared" ca="1" si="10"/>
        <v>23500</v>
      </c>
      <c r="AY28" s="62">
        <f t="shared" ca="1" si="10"/>
        <v>33500</v>
      </c>
    </row>
    <row r="29" spans="1:58" s="38" customFormat="1" ht="14.25" customHeight="1" x14ac:dyDescent="0.2">
      <c r="A29" s="172" t="s">
        <v>100</v>
      </c>
      <c r="B29" s="49" t="s">
        <v>35</v>
      </c>
      <c r="C29" s="183" t="s">
        <v>84</v>
      </c>
      <c r="D29" s="63">
        <f t="shared" ca="1" si="11"/>
        <v>7115</v>
      </c>
      <c r="E29" s="112">
        <f t="shared" ca="1" si="11"/>
        <v>5.2</v>
      </c>
      <c r="F29" s="105">
        <f t="shared" ca="1" si="11"/>
        <v>6740</v>
      </c>
      <c r="G29" s="112">
        <f t="shared" ca="1" si="12"/>
        <v>7.7</v>
      </c>
      <c r="H29" s="112">
        <f t="shared" ca="1" si="12"/>
        <v>6.1</v>
      </c>
      <c r="I29" s="112">
        <f t="shared" ca="1" si="13"/>
        <v>60.199999999999996</v>
      </c>
      <c r="J29" s="112">
        <f t="shared" ca="1" si="13"/>
        <v>79</v>
      </c>
      <c r="K29" s="137">
        <f t="shared" ca="1" si="13"/>
        <v>86.1</v>
      </c>
      <c r="L29" s="105">
        <f t="shared" ca="1" si="4"/>
        <v>3725</v>
      </c>
      <c r="M29" s="33">
        <f t="shared" ca="1" si="4"/>
        <v>12500</v>
      </c>
      <c r="N29" s="33">
        <f t="shared" ca="1" si="4"/>
        <v>19000</v>
      </c>
      <c r="O29" s="62">
        <f t="shared" ca="1" si="4"/>
        <v>19500</v>
      </c>
      <c r="P29" s="63">
        <f t="shared" ca="1" si="14"/>
        <v>7115</v>
      </c>
      <c r="Q29" s="112">
        <f t="shared" ca="1" si="14"/>
        <v>6</v>
      </c>
      <c r="R29" s="105">
        <f t="shared" ca="1" si="14"/>
        <v>6685</v>
      </c>
      <c r="S29" s="112">
        <f t="shared" ca="1" si="14"/>
        <v>11.3</v>
      </c>
      <c r="T29" s="112">
        <f t="shared" ca="1" si="14"/>
        <v>6</v>
      </c>
      <c r="U29" s="112">
        <f t="shared" ca="1" si="14"/>
        <v>68.600000000000009</v>
      </c>
      <c r="V29" s="112">
        <f t="shared" ca="1" si="14"/>
        <v>79.100000000000009</v>
      </c>
      <c r="W29" s="137">
        <f t="shared" ca="1" si="14"/>
        <v>82.7</v>
      </c>
      <c r="X29" s="124">
        <f t="shared" ca="1" si="6"/>
        <v>4060</v>
      </c>
      <c r="Y29" s="33">
        <f t="shared" ca="1" si="6"/>
        <v>17000</v>
      </c>
      <c r="Z29" s="33">
        <f t="shared" ca="1" si="6"/>
        <v>22500</v>
      </c>
      <c r="AA29" s="62">
        <f t="shared" ca="1" si="6"/>
        <v>24500</v>
      </c>
      <c r="AB29" s="63">
        <f t="shared" ref="AB29:AI29" ca="1" si="18">IFERROR(VLOOKUP($A29&amp;$B29,INDIRECT($BF$14),AB$8,FALSE),"")</f>
        <v>7115</v>
      </c>
      <c r="AC29" s="112">
        <f t="shared" ca="1" si="18"/>
        <v>6.2</v>
      </c>
      <c r="AD29" s="105">
        <f t="shared" ca="1" si="18"/>
        <v>6675</v>
      </c>
      <c r="AE29" s="112">
        <f t="shared" ca="1" si="18"/>
        <v>11.9</v>
      </c>
      <c r="AF29" s="112">
        <f t="shared" ca="1" si="18"/>
        <v>4.3999999999999995</v>
      </c>
      <c r="AG29" s="112">
        <f t="shared" ca="1" si="18"/>
        <v>71.399999999999991</v>
      </c>
      <c r="AH29" s="112">
        <f t="shared" ca="1" si="18"/>
        <v>81</v>
      </c>
      <c r="AI29" s="137">
        <f t="shared" ca="1" si="18"/>
        <v>83.7</v>
      </c>
      <c r="AJ29" s="124">
        <f t="shared" ca="1" si="8"/>
        <v>4535</v>
      </c>
      <c r="AK29" s="33">
        <f t="shared" ca="1" si="8"/>
        <v>19000</v>
      </c>
      <c r="AL29" s="33">
        <f t="shared" ca="1" si="8"/>
        <v>26000</v>
      </c>
      <c r="AM29" s="62">
        <f t="shared" ca="1" si="8"/>
        <v>30000</v>
      </c>
      <c r="AN29" s="63">
        <f t="shared" ca="1" si="17"/>
        <v>7115</v>
      </c>
      <c r="AO29" s="112">
        <f t="shared" ca="1" si="17"/>
        <v>6.5</v>
      </c>
      <c r="AP29" s="105">
        <f t="shared" ca="1" si="17"/>
        <v>6655</v>
      </c>
      <c r="AQ29" s="112">
        <f t="shared" ca="1" si="17"/>
        <v>16.900000000000002</v>
      </c>
      <c r="AR29" s="112">
        <f t="shared" ca="1" si="17"/>
        <v>6</v>
      </c>
      <c r="AS29" s="112">
        <f t="shared" ca="1" si="17"/>
        <v>73</v>
      </c>
      <c r="AT29" s="112">
        <f t="shared" ca="1" si="17"/>
        <v>76.2</v>
      </c>
      <c r="AU29" s="137">
        <f t="shared" ca="1" si="17"/>
        <v>77.100000000000009</v>
      </c>
      <c r="AV29" s="124">
        <f t="shared" ca="1" si="10"/>
        <v>4665</v>
      </c>
      <c r="AW29" s="33">
        <f t="shared" ca="1" si="10"/>
        <v>17500</v>
      </c>
      <c r="AX29" s="33">
        <f t="shared" ca="1" si="10"/>
        <v>28500</v>
      </c>
      <c r="AY29" s="62">
        <f t="shared" ca="1" si="10"/>
        <v>35500</v>
      </c>
    </row>
    <row r="30" spans="1:58" s="38" customFormat="1" ht="14.25" customHeight="1" x14ac:dyDescent="0.2">
      <c r="A30" s="172" t="s">
        <v>100</v>
      </c>
      <c r="B30" s="49" t="s">
        <v>36</v>
      </c>
      <c r="C30" s="183" t="s">
        <v>85</v>
      </c>
      <c r="D30" s="63">
        <f t="shared" ca="1" si="11"/>
        <v>5020</v>
      </c>
      <c r="E30" s="112">
        <f t="shared" ca="1" si="11"/>
        <v>4.3999999999999995</v>
      </c>
      <c r="F30" s="105">
        <f t="shared" ca="1" si="11"/>
        <v>4800</v>
      </c>
      <c r="G30" s="112">
        <f t="shared" ca="1" si="12"/>
        <v>12.7</v>
      </c>
      <c r="H30" s="112">
        <f t="shared" ca="1" si="12"/>
        <v>7.5</v>
      </c>
      <c r="I30" s="112">
        <f t="shared" ca="1" si="13"/>
        <v>49.1</v>
      </c>
      <c r="J30" s="112">
        <f t="shared" ca="1" si="13"/>
        <v>68.400000000000006</v>
      </c>
      <c r="K30" s="137">
        <f t="shared" ca="1" si="13"/>
        <v>79.800000000000011</v>
      </c>
      <c r="L30" s="105">
        <f t="shared" ca="1" si="4"/>
        <v>2090</v>
      </c>
      <c r="M30" s="33">
        <f t="shared" ca="1" si="4"/>
        <v>12500</v>
      </c>
      <c r="N30" s="33">
        <f t="shared" ca="1" si="4"/>
        <v>19000</v>
      </c>
      <c r="O30" s="62">
        <f t="shared" ca="1" si="4"/>
        <v>27500</v>
      </c>
      <c r="P30" s="63">
        <f t="shared" ca="1" si="14"/>
        <v>5020</v>
      </c>
      <c r="Q30" s="112">
        <f t="shared" ca="1" si="14"/>
        <v>5.1000000000000005</v>
      </c>
      <c r="R30" s="105">
        <f t="shared" ca="1" si="14"/>
        <v>4765</v>
      </c>
      <c r="S30" s="112">
        <f t="shared" ca="1" si="14"/>
        <v>16.5</v>
      </c>
      <c r="T30" s="112">
        <f t="shared" ca="1" si="14"/>
        <v>6.4</v>
      </c>
      <c r="U30" s="112">
        <f t="shared" ca="1" si="14"/>
        <v>55.7</v>
      </c>
      <c r="V30" s="112">
        <f t="shared" ca="1" si="14"/>
        <v>70.300000000000011</v>
      </c>
      <c r="W30" s="137">
        <f t="shared" ca="1" si="14"/>
        <v>77.100000000000009</v>
      </c>
      <c r="X30" s="124">
        <f t="shared" ca="1" si="6"/>
        <v>2320</v>
      </c>
      <c r="Y30" s="33">
        <f t="shared" ca="1" si="6"/>
        <v>15000</v>
      </c>
      <c r="Z30" s="33">
        <f t="shared" ca="1" si="6"/>
        <v>22500</v>
      </c>
      <c r="AA30" s="62">
        <f t="shared" ca="1" si="6"/>
        <v>31000</v>
      </c>
      <c r="AB30" s="63">
        <f t="shared" ca="1" si="15"/>
        <v>5020</v>
      </c>
      <c r="AC30" s="112">
        <f t="shared" ca="1" si="15"/>
        <v>5.2</v>
      </c>
      <c r="AD30" s="105">
        <f t="shared" ca="1" si="15"/>
        <v>4755</v>
      </c>
      <c r="AE30" s="112">
        <f t="shared" ca="1" si="15"/>
        <v>16.8</v>
      </c>
      <c r="AF30" s="112">
        <f t="shared" ca="1" si="15"/>
        <v>6.6000000000000005</v>
      </c>
      <c r="AG30" s="112">
        <f t="shared" ca="1" si="15"/>
        <v>59.4</v>
      </c>
      <c r="AH30" s="112">
        <f t="shared" ca="1" si="15"/>
        <v>71.8</v>
      </c>
      <c r="AI30" s="137">
        <f t="shared" ca="1" si="15"/>
        <v>76.7</v>
      </c>
      <c r="AJ30" s="124">
        <f t="shared" ca="1" si="8"/>
        <v>2590</v>
      </c>
      <c r="AK30" s="33">
        <f t="shared" ca="1" si="8"/>
        <v>16000</v>
      </c>
      <c r="AL30" s="33">
        <f t="shared" ca="1" si="8"/>
        <v>25500</v>
      </c>
      <c r="AM30" s="62">
        <f t="shared" ca="1" si="8"/>
        <v>33500</v>
      </c>
      <c r="AN30" s="63">
        <f t="shared" ca="1" si="17"/>
        <v>5020</v>
      </c>
      <c r="AO30" s="112">
        <f t="shared" ca="1" si="17"/>
        <v>5.6000000000000005</v>
      </c>
      <c r="AP30" s="105">
        <f t="shared" ca="1" si="17"/>
        <v>4740</v>
      </c>
      <c r="AQ30" s="112">
        <f t="shared" ca="1" si="17"/>
        <v>22.900000000000002</v>
      </c>
      <c r="AR30" s="112">
        <f t="shared" ca="1" si="17"/>
        <v>6.6000000000000005</v>
      </c>
      <c r="AS30" s="112">
        <f t="shared" ca="1" si="17"/>
        <v>63.9</v>
      </c>
      <c r="AT30" s="112">
        <f t="shared" ca="1" si="17"/>
        <v>68.7</v>
      </c>
      <c r="AU30" s="137">
        <f t="shared" ca="1" si="17"/>
        <v>70.5</v>
      </c>
      <c r="AV30" s="124">
        <f t="shared" ca="1" si="10"/>
        <v>2790</v>
      </c>
      <c r="AW30" s="33">
        <f t="shared" ca="1" si="10"/>
        <v>14500</v>
      </c>
      <c r="AX30" s="33">
        <f t="shared" ca="1" si="10"/>
        <v>27000</v>
      </c>
      <c r="AY30" s="62">
        <f t="shared" ca="1" si="10"/>
        <v>37500</v>
      </c>
      <c r="BB30" s="38" t="s">
        <v>54</v>
      </c>
    </row>
    <row r="31" spans="1:58" s="38" customFormat="1" ht="14.25" customHeight="1" x14ac:dyDescent="0.2">
      <c r="A31" s="172" t="s">
        <v>99</v>
      </c>
      <c r="B31" s="49">
        <v>1</v>
      </c>
      <c r="C31" s="183" t="s">
        <v>63</v>
      </c>
      <c r="D31" s="63">
        <f t="shared" ca="1" si="11"/>
        <v>5300</v>
      </c>
      <c r="E31" s="112">
        <f t="shared" ca="1" si="11"/>
        <v>3.6999999999999997</v>
      </c>
      <c r="F31" s="105">
        <f t="shared" ca="1" si="11"/>
        <v>5100</v>
      </c>
      <c r="G31" s="112">
        <f t="shared" ca="1" si="12"/>
        <v>7.2000000000000011</v>
      </c>
      <c r="H31" s="112">
        <f t="shared" ca="1" si="12"/>
        <v>10.7</v>
      </c>
      <c r="I31" s="112">
        <f t="shared" ca="1" si="13"/>
        <v>55.600000000000009</v>
      </c>
      <c r="J31" s="112">
        <f t="shared" ca="1" si="13"/>
        <v>66.900000000000006</v>
      </c>
      <c r="K31" s="137">
        <f t="shared" ca="1" si="13"/>
        <v>82.100000000000009</v>
      </c>
      <c r="L31" s="105">
        <f t="shared" ref="L31:O50" ca="1" si="19">IFERROR(VLOOKUP($A31&amp;$B31,INDIRECT($BE$14),L$8,FALSE),"")</f>
        <v>2740</v>
      </c>
      <c r="M31" s="33">
        <f t="shared" ca="1" si="19"/>
        <v>32000</v>
      </c>
      <c r="N31" s="33">
        <f t="shared" ca="1" si="19"/>
        <v>35000</v>
      </c>
      <c r="O31" s="62">
        <f t="shared" ca="1" si="19"/>
        <v>37500</v>
      </c>
      <c r="P31" s="63">
        <f t="shared" ca="1" si="14"/>
        <v>5300</v>
      </c>
      <c r="Q31" s="112">
        <f t="shared" ca="1" si="14"/>
        <v>4.2</v>
      </c>
      <c r="R31" s="105">
        <f t="shared" ca="1" si="14"/>
        <v>5080</v>
      </c>
      <c r="S31" s="112">
        <f t="shared" ca="1" si="14"/>
        <v>15.9</v>
      </c>
      <c r="T31" s="112">
        <f t="shared" ca="1" si="14"/>
        <v>6.5</v>
      </c>
      <c r="U31" s="112">
        <f t="shared" ca="1" si="14"/>
        <v>62.2</v>
      </c>
      <c r="V31" s="112">
        <f t="shared" ca="1" si="14"/>
        <v>73.099999999999994</v>
      </c>
      <c r="W31" s="137">
        <f t="shared" ca="1" si="14"/>
        <v>77.600000000000009</v>
      </c>
      <c r="X31" s="124">
        <f t="shared" ref="X31:AA50" ca="1" si="20">IFERROR(VLOOKUP($A31&amp;$B31,INDIRECT($BE$14),X$8,FALSE),"")</f>
        <v>2980</v>
      </c>
      <c r="Y31" s="33">
        <f t="shared" ca="1" si="20"/>
        <v>38000</v>
      </c>
      <c r="Z31" s="33">
        <f t="shared" ca="1" si="20"/>
        <v>43500</v>
      </c>
      <c r="AA31" s="62">
        <f t="shared" ca="1" si="20"/>
        <v>46500</v>
      </c>
      <c r="AB31" s="63">
        <f t="shared" ref="AB31:AI46" ca="1" si="21">IFERROR(VLOOKUP($A31&amp;$B31,INDIRECT($BF$14),AB$8,FALSE),"")</f>
        <v>5300</v>
      </c>
      <c r="AC31" s="112">
        <f t="shared" ca="1" si="21"/>
        <v>4.2</v>
      </c>
      <c r="AD31" s="105">
        <f t="shared" ca="1" si="21"/>
        <v>5075</v>
      </c>
      <c r="AE31" s="112">
        <f t="shared" ca="1" si="21"/>
        <v>13.700000000000001</v>
      </c>
      <c r="AF31" s="112">
        <f t="shared" ca="1" si="21"/>
        <v>9.1999999999999993</v>
      </c>
      <c r="AG31" s="112">
        <f t="shared" ca="1" si="21"/>
        <v>61.1</v>
      </c>
      <c r="AH31" s="112">
        <f t="shared" ca="1" si="21"/>
        <v>73.5</v>
      </c>
      <c r="AI31" s="137">
        <f t="shared" ca="1" si="21"/>
        <v>77.100000000000009</v>
      </c>
      <c r="AJ31" s="124">
        <f t="shared" ref="AJ31:AM50" ca="1" si="22">IFERROR(VLOOKUP($A31&amp;$B31,INDIRECT($BE$14),AJ$8,FALSE),"")</f>
        <v>3005</v>
      </c>
      <c r="AK31" s="33">
        <f t="shared" ca="1" si="22"/>
        <v>39500</v>
      </c>
      <c r="AL31" s="33">
        <f t="shared" ca="1" si="22"/>
        <v>47000</v>
      </c>
      <c r="AM31" s="62">
        <f t="shared" ca="1" si="22"/>
        <v>52000</v>
      </c>
      <c r="AN31" s="63" t="s">
        <v>133</v>
      </c>
      <c r="AO31" s="112" t="s">
        <v>133</v>
      </c>
      <c r="AP31" s="105" t="s">
        <v>133</v>
      </c>
      <c r="AQ31" s="112" t="s">
        <v>133</v>
      </c>
      <c r="AR31" s="112" t="s">
        <v>133</v>
      </c>
      <c r="AS31" s="112" t="s">
        <v>133</v>
      </c>
      <c r="AT31" s="112" t="s">
        <v>133</v>
      </c>
      <c r="AU31" s="137" t="s">
        <v>133</v>
      </c>
      <c r="AV31" s="124" t="s">
        <v>133</v>
      </c>
      <c r="AW31" s="33" t="s">
        <v>133</v>
      </c>
      <c r="AX31" s="33" t="s">
        <v>133</v>
      </c>
      <c r="AY31" s="62" t="s">
        <v>133</v>
      </c>
    </row>
    <row r="32" spans="1:58" s="38" customFormat="1" ht="14.25" customHeight="1" x14ac:dyDescent="0.2">
      <c r="A32" s="172" t="s">
        <v>99</v>
      </c>
      <c r="B32" s="49">
        <v>2</v>
      </c>
      <c r="C32" s="183" t="s">
        <v>64</v>
      </c>
      <c r="D32" s="63">
        <f t="shared" ca="1" si="11"/>
        <v>19105</v>
      </c>
      <c r="E32" s="112">
        <f t="shared" ca="1" si="11"/>
        <v>7.2000000000000011</v>
      </c>
      <c r="F32" s="105">
        <f t="shared" ca="1" si="11"/>
        <v>17735</v>
      </c>
      <c r="G32" s="112">
        <f t="shared" ca="1" si="12"/>
        <v>9.4</v>
      </c>
      <c r="H32" s="112">
        <f t="shared" ca="1" si="12"/>
        <v>6.1</v>
      </c>
      <c r="I32" s="112">
        <f t="shared" ca="1" si="13"/>
        <v>52.400000000000006</v>
      </c>
      <c r="J32" s="112">
        <f t="shared" ca="1" si="13"/>
        <v>73.2</v>
      </c>
      <c r="K32" s="137">
        <f t="shared" ca="1" si="13"/>
        <v>84.6</v>
      </c>
      <c r="L32" s="105">
        <f t="shared" ca="1" si="19"/>
        <v>8470</v>
      </c>
      <c r="M32" s="33">
        <f t="shared" ca="1" si="19"/>
        <v>17000</v>
      </c>
      <c r="N32" s="33">
        <f t="shared" ca="1" si="19"/>
        <v>21000</v>
      </c>
      <c r="O32" s="62">
        <f t="shared" ca="1" si="19"/>
        <v>25500</v>
      </c>
      <c r="P32" s="63">
        <f t="shared" ca="1" si="14"/>
        <v>19105</v>
      </c>
      <c r="Q32" s="112">
        <f t="shared" ca="1" si="14"/>
        <v>7.3999999999999995</v>
      </c>
      <c r="R32" s="105">
        <f t="shared" ca="1" si="14"/>
        <v>17690</v>
      </c>
      <c r="S32" s="112">
        <f t="shared" ca="1" si="14"/>
        <v>10.8</v>
      </c>
      <c r="T32" s="112">
        <f t="shared" ca="1" si="14"/>
        <v>5.5</v>
      </c>
      <c r="U32" s="112">
        <f t="shared" ca="1" si="14"/>
        <v>50.6</v>
      </c>
      <c r="V32" s="112">
        <f t="shared" ca="1" si="14"/>
        <v>74.599999999999994</v>
      </c>
      <c r="W32" s="137">
        <f t="shared" ca="1" si="14"/>
        <v>83.7</v>
      </c>
      <c r="X32" s="124">
        <f t="shared" ca="1" si="20"/>
        <v>8095</v>
      </c>
      <c r="Y32" s="33">
        <f t="shared" ca="1" si="20"/>
        <v>19500</v>
      </c>
      <c r="Z32" s="33">
        <f t="shared" ca="1" si="20"/>
        <v>25000</v>
      </c>
      <c r="AA32" s="62">
        <f t="shared" ca="1" si="20"/>
        <v>31500</v>
      </c>
      <c r="AB32" s="63">
        <f t="shared" ca="1" si="21"/>
        <v>19105</v>
      </c>
      <c r="AC32" s="112">
        <f t="shared" ca="1" si="21"/>
        <v>8.1</v>
      </c>
      <c r="AD32" s="105">
        <f t="shared" ca="1" si="21"/>
        <v>17550</v>
      </c>
      <c r="AE32" s="112">
        <f t="shared" ca="1" si="21"/>
        <v>13.600000000000001</v>
      </c>
      <c r="AF32" s="112">
        <f t="shared" ca="1" si="21"/>
        <v>5.2</v>
      </c>
      <c r="AG32" s="112">
        <f t="shared" ca="1" si="21"/>
        <v>56.300000000000004</v>
      </c>
      <c r="AH32" s="112">
        <f t="shared" ca="1" si="21"/>
        <v>74.900000000000006</v>
      </c>
      <c r="AI32" s="137">
        <f t="shared" ca="1" si="21"/>
        <v>81.2</v>
      </c>
      <c r="AJ32" s="124">
        <f t="shared" ca="1" si="22"/>
        <v>9400</v>
      </c>
      <c r="AK32" s="33">
        <f t="shared" ca="1" si="22"/>
        <v>21500</v>
      </c>
      <c r="AL32" s="33">
        <f t="shared" ca="1" si="22"/>
        <v>28000</v>
      </c>
      <c r="AM32" s="62">
        <f t="shared" ca="1" si="22"/>
        <v>36000</v>
      </c>
      <c r="AN32" s="63" t="s">
        <v>133</v>
      </c>
      <c r="AO32" s="112" t="s">
        <v>133</v>
      </c>
      <c r="AP32" s="105" t="s">
        <v>133</v>
      </c>
      <c r="AQ32" s="112" t="s">
        <v>133</v>
      </c>
      <c r="AR32" s="112" t="s">
        <v>133</v>
      </c>
      <c r="AS32" s="112" t="s">
        <v>133</v>
      </c>
      <c r="AT32" s="112" t="s">
        <v>133</v>
      </c>
      <c r="AU32" s="137" t="s">
        <v>133</v>
      </c>
      <c r="AV32" s="124" t="s">
        <v>133</v>
      </c>
      <c r="AW32" s="33" t="s">
        <v>133</v>
      </c>
      <c r="AX32" s="33" t="s">
        <v>133</v>
      </c>
      <c r="AY32" s="62" t="s">
        <v>133</v>
      </c>
    </row>
    <row r="33" spans="1:51" s="38" customFormat="1" ht="14.25" customHeight="1" x14ac:dyDescent="0.2">
      <c r="A33" s="172" t="s">
        <v>99</v>
      </c>
      <c r="B33" s="49">
        <v>3</v>
      </c>
      <c r="C33" s="183" t="s">
        <v>65</v>
      </c>
      <c r="D33" s="63">
        <f t="shared" ca="1" si="11"/>
        <v>20695</v>
      </c>
      <c r="E33" s="112">
        <f t="shared" ca="1" si="11"/>
        <v>3.3000000000000003</v>
      </c>
      <c r="F33" s="105">
        <f t="shared" ca="1" si="11"/>
        <v>20010</v>
      </c>
      <c r="G33" s="112">
        <f t="shared" ca="1" si="12"/>
        <v>8.5</v>
      </c>
      <c r="H33" s="112">
        <f t="shared" ca="1" si="12"/>
        <v>9.3000000000000007</v>
      </c>
      <c r="I33" s="112">
        <f t="shared" ca="1" si="13"/>
        <v>48.1</v>
      </c>
      <c r="J33" s="112">
        <f t="shared" ca="1" si="13"/>
        <v>67.400000000000006</v>
      </c>
      <c r="K33" s="137">
        <f t="shared" ca="1" si="13"/>
        <v>82.100000000000009</v>
      </c>
      <c r="L33" s="105">
        <f t="shared" ca="1" si="19"/>
        <v>8810</v>
      </c>
      <c r="M33" s="33">
        <f t="shared" ca="1" si="19"/>
        <v>10500</v>
      </c>
      <c r="N33" s="33">
        <f t="shared" ca="1" si="19"/>
        <v>14500</v>
      </c>
      <c r="O33" s="62">
        <f t="shared" ca="1" si="19"/>
        <v>19000</v>
      </c>
      <c r="P33" s="63">
        <f t="shared" ref="P33:W33" ca="1" si="23">IFERROR(VLOOKUP($A33&amp;$B33,INDIRECT($BF$14),P$8,FALSE),"")</f>
        <v>20695</v>
      </c>
      <c r="Q33" s="112">
        <f t="shared" ca="1" si="23"/>
        <v>3.8</v>
      </c>
      <c r="R33" s="105">
        <f t="shared" ca="1" si="23"/>
        <v>19900</v>
      </c>
      <c r="S33" s="112">
        <f t="shared" ca="1" si="23"/>
        <v>9.7000000000000011</v>
      </c>
      <c r="T33" s="112">
        <f t="shared" ca="1" si="23"/>
        <v>7.3</v>
      </c>
      <c r="U33" s="112">
        <f t="shared" ca="1" si="23"/>
        <v>54.400000000000006</v>
      </c>
      <c r="V33" s="112">
        <f t="shared" ca="1" si="23"/>
        <v>73.099999999999994</v>
      </c>
      <c r="W33" s="137">
        <f t="shared" ca="1" si="23"/>
        <v>83.100000000000009</v>
      </c>
      <c r="X33" s="124">
        <f t="shared" ca="1" si="20"/>
        <v>9815</v>
      </c>
      <c r="Y33" s="33">
        <f t="shared" ca="1" si="20"/>
        <v>16000</v>
      </c>
      <c r="Z33" s="33">
        <f t="shared" ca="1" si="20"/>
        <v>20500</v>
      </c>
      <c r="AA33" s="62">
        <f t="shared" ca="1" si="20"/>
        <v>25000</v>
      </c>
      <c r="AB33" s="63">
        <f t="shared" ca="1" si="21"/>
        <v>20695</v>
      </c>
      <c r="AC33" s="112">
        <f t="shared" ca="1" si="21"/>
        <v>4.1000000000000005</v>
      </c>
      <c r="AD33" s="105">
        <f t="shared" ca="1" si="21"/>
        <v>19835</v>
      </c>
      <c r="AE33" s="112">
        <f t="shared" ca="1" si="21"/>
        <v>11.5</v>
      </c>
      <c r="AF33" s="112">
        <f t="shared" ca="1" si="21"/>
        <v>5.7</v>
      </c>
      <c r="AG33" s="112">
        <f t="shared" ca="1" si="21"/>
        <v>60.5</v>
      </c>
      <c r="AH33" s="112">
        <f t="shared" ca="1" si="21"/>
        <v>76.599999999999994</v>
      </c>
      <c r="AI33" s="137">
        <f t="shared" ca="1" si="21"/>
        <v>82.800000000000011</v>
      </c>
      <c r="AJ33" s="124">
        <f t="shared" ca="1" si="22"/>
        <v>11515</v>
      </c>
      <c r="AK33" s="33">
        <f t="shared" ca="1" si="22"/>
        <v>18500</v>
      </c>
      <c r="AL33" s="33">
        <f t="shared" ca="1" si="22"/>
        <v>24000</v>
      </c>
      <c r="AM33" s="62">
        <f t="shared" ca="1" si="22"/>
        <v>29500</v>
      </c>
      <c r="AN33" s="63" t="s">
        <v>133</v>
      </c>
      <c r="AO33" s="112" t="s">
        <v>133</v>
      </c>
      <c r="AP33" s="105" t="s">
        <v>133</v>
      </c>
      <c r="AQ33" s="112" t="s">
        <v>133</v>
      </c>
      <c r="AR33" s="112" t="s">
        <v>133</v>
      </c>
      <c r="AS33" s="112" t="s">
        <v>133</v>
      </c>
      <c r="AT33" s="112" t="s">
        <v>133</v>
      </c>
      <c r="AU33" s="137" t="s">
        <v>133</v>
      </c>
      <c r="AV33" s="124" t="s">
        <v>133</v>
      </c>
      <c r="AW33" s="33" t="s">
        <v>133</v>
      </c>
      <c r="AX33" s="33" t="s">
        <v>133</v>
      </c>
      <c r="AY33" s="62" t="s">
        <v>133</v>
      </c>
    </row>
    <row r="34" spans="1:51" s="38" customFormat="1" ht="14.25" customHeight="1" x14ac:dyDescent="0.2">
      <c r="A34" s="172" t="s">
        <v>99</v>
      </c>
      <c r="B34" s="49">
        <v>4</v>
      </c>
      <c r="C34" s="183" t="s">
        <v>66</v>
      </c>
      <c r="D34" s="63">
        <f t="shared" ca="1" si="11"/>
        <v>460</v>
      </c>
      <c r="E34" s="112">
        <f t="shared" ca="1" si="11"/>
        <v>5.4</v>
      </c>
      <c r="F34" s="105">
        <f t="shared" ca="1" si="11"/>
        <v>435</v>
      </c>
      <c r="G34" s="112">
        <f t="shared" ca="1" si="12"/>
        <v>7.1000000000000005</v>
      </c>
      <c r="H34" s="112">
        <f t="shared" ca="1" si="12"/>
        <v>6.7</v>
      </c>
      <c r="I34" s="112">
        <f t="shared" ca="1" si="13"/>
        <v>62.7</v>
      </c>
      <c r="J34" s="112">
        <f t="shared" ca="1" si="13"/>
        <v>69.100000000000009</v>
      </c>
      <c r="K34" s="137">
        <f t="shared" ca="1" si="13"/>
        <v>86.2</v>
      </c>
      <c r="L34" s="105">
        <f t="shared" ca="1" si="19"/>
        <v>255</v>
      </c>
      <c r="M34" s="33">
        <f t="shared" ca="1" si="19"/>
        <v>21000</v>
      </c>
      <c r="N34" s="33">
        <f t="shared" ca="1" si="19"/>
        <v>24000</v>
      </c>
      <c r="O34" s="62">
        <f t="shared" ca="1" si="19"/>
        <v>27500</v>
      </c>
      <c r="P34" s="63">
        <f t="shared" ca="1" si="14"/>
        <v>460</v>
      </c>
      <c r="Q34" s="112">
        <f t="shared" ca="1" si="14"/>
        <v>5.7</v>
      </c>
      <c r="R34" s="105">
        <f t="shared" ca="1" si="14"/>
        <v>435</v>
      </c>
      <c r="S34" s="112">
        <f t="shared" ca="1" si="14"/>
        <v>10.4</v>
      </c>
      <c r="T34" s="112">
        <f t="shared" ca="1" si="14"/>
        <v>6.2</v>
      </c>
      <c r="U34" s="112">
        <f t="shared" ca="1" si="14"/>
        <v>57.999999999999993</v>
      </c>
      <c r="V34" s="112">
        <f t="shared" ca="1" si="14"/>
        <v>76.2</v>
      </c>
      <c r="W34" s="137">
        <f t="shared" ca="1" si="14"/>
        <v>83.399999999999991</v>
      </c>
      <c r="X34" s="124">
        <f t="shared" ca="1" si="20"/>
        <v>235</v>
      </c>
      <c r="Y34" s="33">
        <f t="shared" ca="1" si="20"/>
        <v>25500</v>
      </c>
      <c r="Z34" s="33">
        <f t="shared" ca="1" si="20"/>
        <v>30500</v>
      </c>
      <c r="AA34" s="62">
        <f t="shared" ca="1" si="20"/>
        <v>36000</v>
      </c>
      <c r="AB34" s="63">
        <f t="shared" ca="1" si="21"/>
        <v>460</v>
      </c>
      <c r="AC34" s="112">
        <f t="shared" ca="1" si="21"/>
        <v>6.1</v>
      </c>
      <c r="AD34" s="105">
        <f t="shared" ca="1" si="21"/>
        <v>430</v>
      </c>
      <c r="AE34" s="112">
        <f t="shared" ca="1" si="21"/>
        <v>12.1</v>
      </c>
      <c r="AF34" s="112">
        <f t="shared" ca="1" si="21"/>
        <v>7.3999999999999995</v>
      </c>
      <c r="AG34" s="112">
        <f t="shared" ca="1" si="21"/>
        <v>66.100000000000009</v>
      </c>
      <c r="AH34" s="112">
        <f t="shared" ca="1" si="21"/>
        <v>75.900000000000006</v>
      </c>
      <c r="AI34" s="137">
        <f t="shared" ca="1" si="21"/>
        <v>80.5</v>
      </c>
      <c r="AJ34" s="124">
        <f t="shared" ca="1" si="22"/>
        <v>275</v>
      </c>
      <c r="AK34" s="33">
        <f t="shared" ca="1" si="22"/>
        <v>26500</v>
      </c>
      <c r="AL34" s="33">
        <f t="shared" ca="1" si="22"/>
        <v>34000</v>
      </c>
      <c r="AM34" s="62">
        <f t="shared" ca="1" si="22"/>
        <v>39000</v>
      </c>
      <c r="AN34" s="63" t="s">
        <v>133</v>
      </c>
      <c r="AO34" s="112" t="s">
        <v>133</v>
      </c>
      <c r="AP34" s="105" t="s">
        <v>133</v>
      </c>
      <c r="AQ34" s="112" t="s">
        <v>133</v>
      </c>
      <c r="AR34" s="112" t="s">
        <v>133</v>
      </c>
      <c r="AS34" s="112" t="s">
        <v>133</v>
      </c>
      <c r="AT34" s="112" t="s">
        <v>133</v>
      </c>
      <c r="AU34" s="137" t="s">
        <v>133</v>
      </c>
      <c r="AV34" s="124" t="s">
        <v>133</v>
      </c>
      <c r="AW34" s="33" t="s">
        <v>133</v>
      </c>
      <c r="AX34" s="33" t="s">
        <v>133</v>
      </c>
      <c r="AY34" s="62" t="s">
        <v>133</v>
      </c>
    </row>
    <row r="35" spans="1:51" s="38" customFormat="1" ht="14.25" customHeight="1" x14ac:dyDescent="0.2">
      <c r="A35" s="172" t="s">
        <v>99</v>
      </c>
      <c r="B35" s="49">
        <v>5</v>
      </c>
      <c r="C35" s="183" t="s">
        <v>67</v>
      </c>
      <c r="D35" s="63">
        <f t="shared" ca="1" si="11"/>
        <v>1665</v>
      </c>
      <c r="E35" s="112">
        <f t="shared" ca="1" si="11"/>
        <v>5.1000000000000005</v>
      </c>
      <c r="F35" s="105">
        <f t="shared" ca="1" si="11"/>
        <v>1580</v>
      </c>
      <c r="G35" s="112">
        <f t="shared" ca="1" si="12"/>
        <v>12.9</v>
      </c>
      <c r="H35" s="112">
        <f t="shared" ca="1" si="12"/>
        <v>10.8</v>
      </c>
      <c r="I35" s="112">
        <f t="shared" ca="1" si="13"/>
        <v>58.599999999999994</v>
      </c>
      <c r="J35" s="112">
        <f t="shared" ca="1" si="13"/>
        <v>68</v>
      </c>
      <c r="K35" s="137">
        <f t="shared" ca="1" si="13"/>
        <v>76.400000000000006</v>
      </c>
      <c r="L35" s="105">
        <f t="shared" ca="1" si="19"/>
        <v>845</v>
      </c>
      <c r="M35" s="33">
        <f t="shared" ca="1" si="19"/>
        <v>11000</v>
      </c>
      <c r="N35" s="33">
        <f t="shared" ca="1" si="19"/>
        <v>15500</v>
      </c>
      <c r="O35" s="62">
        <f t="shared" ca="1" si="19"/>
        <v>19000</v>
      </c>
      <c r="P35" s="63">
        <f t="shared" ref="P35:W50" ca="1" si="24">IFERROR(VLOOKUP($A35&amp;$B35,INDIRECT($BF$14),P$8,FALSE),"")</f>
        <v>1665</v>
      </c>
      <c r="Q35" s="112">
        <f t="shared" ca="1" si="24"/>
        <v>5.6000000000000005</v>
      </c>
      <c r="R35" s="105">
        <f t="shared" ca="1" si="24"/>
        <v>1570</v>
      </c>
      <c r="S35" s="112">
        <f t="shared" ca="1" si="24"/>
        <v>14.000000000000002</v>
      </c>
      <c r="T35" s="112">
        <f t="shared" ca="1" si="24"/>
        <v>7.9</v>
      </c>
      <c r="U35" s="112">
        <f t="shared" ca="1" si="24"/>
        <v>60.5</v>
      </c>
      <c r="V35" s="112">
        <f t="shared" ca="1" si="24"/>
        <v>71.7</v>
      </c>
      <c r="W35" s="137">
        <f t="shared" ca="1" si="24"/>
        <v>78.100000000000009</v>
      </c>
      <c r="X35" s="124">
        <f t="shared" ca="1" si="20"/>
        <v>865</v>
      </c>
      <c r="Y35" s="33">
        <f t="shared" ca="1" si="20"/>
        <v>15000</v>
      </c>
      <c r="Z35" s="33">
        <f t="shared" ca="1" si="20"/>
        <v>20000</v>
      </c>
      <c r="AA35" s="62">
        <f t="shared" ca="1" si="20"/>
        <v>24500</v>
      </c>
      <c r="AB35" s="63">
        <f t="shared" ca="1" si="21"/>
        <v>1665</v>
      </c>
      <c r="AC35" s="112">
        <f t="shared" ca="1" si="21"/>
        <v>5.7</v>
      </c>
      <c r="AD35" s="105">
        <f t="shared" ca="1" si="21"/>
        <v>1570</v>
      </c>
      <c r="AE35" s="112">
        <f t="shared" ca="1" si="21"/>
        <v>14.499999999999998</v>
      </c>
      <c r="AF35" s="112">
        <f t="shared" ca="1" si="21"/>
        <v>5.7</v>
      </c>
      <c r="AG35" s="112">
        <f t="shared" ca="1" si="21"/>
        <v>65.900000000000006</v>
      </c>
      <c r="AH35" s="112">
        <f t="shared" ca="1" si="21"/>
        <v>75.7</v>
      </c>
      <c r="AI35" s="137">
        <f t="shared" ca="1" si="21"/>
        <v>79.800000000000011</v>
      </c>
      <c r="AJ35" s="124">
        <f t="shared" ca="1" si="22"/>
        <v>990</v>
      </c>
      <c r="AK35" s="33">
        <f t="shared" ca="1" si="22"/>
        <v>16500</v>
      </c>
      <c r="AL35" s="33">
        <f t="shared" ca="1" si="22"/>
        <v>22500</v>
      </c>
      <c r="AM35" s="62">
        <f t="shared" ca="1" si="22"/>
        <v>29000</v>
      </c>
      <c r="AN35" s="63" t="s">
        <v>133</v>
      </c>
      <c r="AO35" s="112" t="s">
        <v>133</v>
      </c>
      <c r="AP35" s="105" t="s">
        <v>133</v>
      </c>
      <c r="AQ35" s="112" t="s">
        <v>133</v>
      </c>
      <c r="AR35" s="112" t="s">
        <v>133</v>
      </c>
      <c r="AS35" s="112" t="s">
        <v>133</v>
      </c>
      <c r="AT35" s="112" t="s">
        <v>133</v>
      </c>
      <c r="AU35" s="137" t="s">
        <v>133</v>
      </c>
      <c r="AV35" s="124" t="s">
        <v>133</v>
      </c>
      <c r="AW35" s="33" t="s">
        <v>133</v>
      </c>
      <c r="AX35" s="33" t="s">
        <v>133</v>
      </c>
      <c r="AY35" s="62" t="s">
        <v>133</v>
      </c>
    </row>
    <row r="36" spans="1:51" s="38" customFormat="1" ht="14.25" customHeight="1" x14ac:dyDescent="0.2">
      <c r="A36" s="172" t="s">
        <v>99</v>
      </c>
      <c r="B36" s="49">
        <v>6</v>
      </c>
      <c r="C36" s="183" t="s">
        <v>68</v>
      </c>
      <c r="D36" s="63">
        <f t="shared" ca="1" si="11"/>
        <v>9560</v>
      </c>
      <c r="E36" s="112">
        <f t="shared" ca="1" si="11"/>
        <v>2.7</v>
      </c>
      <c r="F36" s="105">
        <f t="shared" ca="1" si="11"/>
        <v>9305</v>
      </c>
      <c r="G36" s="112">
        <f t="shared" ca="1" si="12"/>
        <v>8.2000000000000011</v>
      </c>
      <c r="H36" s="112">
        <f t="shared" ca="1" si="12"/>
        <v>8.7999999999999989</v>
      </c>
      <c r="I36" s="112">
        <f t="shared" ca="1" si="13"/>
        <v>46.7</v>
      </c>
      <c r="J36" s="112">
        <f t="shared" ca="1" si="13"/>
        <v>66.5</v>
      </c>
      <c r="K36" s="137">
        <f t="shared" ca="1" si="13"/>
        <v>83</v>
      </c>
      <c r="L36" s="105">
        <f t="shared" ca="1" si="19"/>
        <v>4040</v>
      </c>
      <c r="M36" s="33">
        <f t="shared" ca="1" si="19"/>
        <v>12000</v>
      </c>
      <c r="N36" s="33">
        <f t="shared" ca="1" si="19"/>
        <v>16500</v>
      </c>
      <c r="O36" s="62">
        <f t="shared" ca="1" si="19"/>
        <v>21000</v>
      </c>
      <c r="P36" s="63">
        <f t="shared" ca="1" si="24"/>
        <v>9560</v>
      </c>
      <c r="Q36" s="112">
        <f t="shared" ca="1" si="24"/>
        <v>3</v>
      </c>
      <c r="R36" s="105">
        <f t="shared" ca="1" si="24"/>
        <v>9275</v>
      </c>
      <c r="S36" s="112">
        <f t="shared" ca="1" si="24"/>
        <v>9.9</v>
      </c>
      <c r="T36" s="112">
        <f t="shared" ca="1" si="24"/>
        <v>6.5</v>
      </c>
      <c r="U36" s="112">
        <f t="shared" ca="1" si="24"/>
        <v>55.300000000000004</v>
      </c>
      <c r="V36" s="112">
        <f t="shared" ca="1" si="24"/>
        <v>73</v>
      </c>
      <c r="W36" s="137">
        <f t="shared" ca="1" si="24"/>
        <v>83.6</v>
      </c>
      <c r="X36" s="124">
        <f t="shared" ca="1" si="20"/>
        <v>4690</v>
      </c>
      <c r="Y36" s="33">
        <f t="shared" ca="1" si="20"/>
        <v>18000</v>
      </c>
      <c r="Z36" s="33">
        <f t="shared" ca="1" si="20"/>
        <v>23000</v>
      </c>
      <c r="AA36" s="62">
        <f t="shared" ca="1" si="20"/>
        <v>28500</v>
      </c>
      <c r="AB36" s="63">
        <f t="shared" ca="1" si="21"/>
        <v>9560</v>
      </c>
      <c r="AC36" s="112">
        <f t="shared" ca="1" si="21"/>
        <v>3.4000000000000004</v>
      </c>
      <c r="AD36" s="105">
        <f t="shared" ca="1" si="21"/>
        <v>9235</v>
      </c>
      <c r="AE36" s="112">
        <f t="shared" ca="1" si="21"/>
        <v>12</v>
      </c>
      <c r="AF36" s="112">
        <f t="shared" ca="1" si="21"/>
        <v>5.8000000000000007</v>
      </c>
      <c r="AG36" s="112">
        <f t="shared" ca="1" si="21"/>
        <v>63.3</v>
      </c>
      <c r="AH36" s="112">
        <f t="shared" ca="1" si="21"/>
        <v>76.599999999999994</v>
      </c>
      <c r="AI36" s="137">
        <f t="shared" ca="1" si="21"/>
        <v>82.2</v>
      </c>
      <c r="AJ36" s="124">
        <f t="shared" ca="1" si="22"/>
        <v>5625</v>
      </c>
      <c r="AK36" s="33">
        <f t="shared" ca="1" si="22"/>
        <v>20000</v>
      </c>
      <c r="AL36" s="33">
        <f t="shared" ca="1" si="22"/>
        <v>26000</v>
      </c>
      <c r="AM36" s="62">
        <f t="shared" ca="1" si="22"/>
        <v>32500</v>
      </c>
      <c r="AN36" s="63" t="s">
        <v>133</v>
      </c>
      <c r="AO36" s="112" t="s">
        <v>133</v>
      </c>
      <c r="AP36" s="105" t="s">
        <v>133</v>
      </c>
      <c r="AQ36" s="112" t="s">
        <v>133</v>
      </c>
      <c r="AR36" s="112" t="s">
        <v>133</v>
      </c>
      <c r="AS36" s="112" t="s">
        <v>133</v>
      </c>
      <c r="AT36" s="112" t="s">
        <v>133</v>
      </c>
      <c r="AU36" s="137" t="s">
        <v>133</v>
      </c>
      <c r="AV36" s="124" t="s">
        <v>133</v>
      </c>
      <c r="AW36" s="33" t="s">
        <v>133</v>
      </c>
      <c r="AX36" s="33" t="s">
        <v>133</v>
      </c>
      <c r="AY36" s="62" t="s">
        <v>133</v>
      </c>
    </row>
    <row r="37" spans="1:51" s="38" customFormat="1" ht="14.25" customHeight="1" x14ac:dyDescent="0.2">
      <c r="A37" s="172" t="s">
        <v>99</v>
      </c>
      <c r="B37" s="49">
        <v>7</v>
      </c>
      <c r="C37" s="183" t="s">
        <v>69</v>
      </c>
      <c r="D37" s="63">
        <f t="shared" ca="1" si="11"/>
        <v>3830</v>
      </c>
      <c r="E37" s="112">
        <f t="shared" ca="1" si="11"/>
        <v>2.9000000000000004</v>
      </c>
      <c r="F37" s="105">
        <f t="shared" ca="1" si="11"/>
        <v>3720</v>
      </c>
      <c r="G37" s="112">
        <f t="shared" ca="1" si="12"/>
        <v>9.9</v>
      </c>
      <c r="H37" s="112">
        <f t="shared" ca="1" si="12"/>
        <v>7.1000000000000005</v>
      </c>
      <c r="I37" s="112">
        <f t="shared" ca="1" si="13"/>
        <v>51.5</v>
      </c>
      <c r="J37" s="112">
        <f t="shared" ca="1" si="13"/>
        <v>69.5</v>
      </c>
      <c r="K37" s="137">
        <f t="shared" ca="1" si="13"/>
        <v>83</v>
      </c>
      <c r="L37" s="105">
        <f t="shared" ca="1" si="19"/>
        <v>1775</v>
      </c>
      <c r="M37" s="33">
        <f t="shared" ca="1" si="19"/>
        <v>14500</v>
      </c>
      <c r="N37" s="33">
        <f t="shared" ca="1" si="19"/>
        <v>19500</v>
      </c>
      <c r="O37" s="62">
        <f t="shared" ca="1" si="19"/>
        <v>25000</v>
      </c>
      <c r="P37" s="63">
        <f t="shared" ca="1" si="24"/>
        <v>3830</v>
      </c>
      <c r="Q37" s="112">
        <f t="shared" ca="1" si="24"/>
        <v>3.4000000000000004</v>
      </c>
      <c r="R37" s="105">
        <f t="shared" ca="1" si="24"/>
        <v>3700</v>
      </c>
      <c r="S37" s="112">
        <f t="shared" ca="1" si="24"/>
        <v>10.200000000000001</v>
      </c>
      <c r="T37" s="112">
        <f t="shared" ca="1" si="24"/>
        <v>6.9</v>
      </c>
      <c r="U37" s="112">
        <f t="shared" ca="1" si="24"/>
        <v>63.6</v>
      </c>
      <c r="V37" s="112">
        <f t="shared" ca="1" si="24"/>
        <v>76.3</v>
      </c>
      <c r="W37" s="137">
        <f t="shared" ca="1" si="24"/>
        <v>82.9</v>
      </c>
      <c r="X37" s="124">
        <f t="shared" ca="1" si="20"/>
        <v>2160</v>
      </c>
      <c r="Y37" s="33">
        <f t="shared" ca="1" si="20"/>
        <v>21500</v>
      </c>
      <c r="Z37" s="33">
        <f t="shared" ca="1" si="20"/>
        <v>26500</v>
      </c>
      <c r="AA37" s="62">
        <f t="shared" ca="1" si="20"/>
        <v>34000</v>
      </c>
      <c r="AB37" s="63">
        <f t="shared" ca="1" si="21"/>
        <v>3830</v>
      </c>
      <c r="AC37" s="112">
        <f t="shared" ca="1" si="21"/>
        <v>3.6000000000000005</v>
      </c>
      <c r="AD37" s="105">
        <f t="shared" ca="1" si="21"/>
        <v>3695</v>
      </c>
      <c r="AE37" s="112">
        <f t="shared" ca="1" si="21"/>
        <v>12.4</v>
      </c>
      <c r="AF37" s="112">
        <f t="shared" ca="1" si="21"/>
        <v>5.6000000000000005</v>
      </c>
      <c r="AG37" s="112">
        <f t="shared" ca="1" si="21"/>
        <v>67.400000000000006</v>
      </c>
      <c r="AH37" s="112">
        <f t="shared" ca="1" si="21"/>
        <v>77.5</v>
      </c>
      <c r="AI37" s="137">
        <f t="shared" ca="1" si="21"/>
        <v>82.100000000000009</v>
      </c>
      <c r="AJ37" s="124">
        <f t="shared" ca="1" si="22"/>
        <v>2395</v>
      </c>
      <c r="AK37" s="33">
        <f t="shared" ca="1" si="22"/>
        <v>24500</v>
      </c>
      <c r="AL37" s="33">
        <f t="shared" ca="1" si="22"/>
        <v>31500</v>
      </c>
      <c r="AM37" s="62">
        <f t="shared" ca="1" si="22"/>
        <v>42500</v>
      </c>
      <c r="AN37" s="63" t="s">
        <v>133</v>
      </c>
      <c r="AO37" s="112" t="s">
        <v>133</v>
      </c>
      <c r="AP37" s="105" t="s">
        <v>133</v>
      </c>
      <c r="AQ37" s="112" t="s">
        <v>133</v>
      </c>
      <c r="AR37" s="112" t="s">
        <v>133</v>
      </c>
      <c r="AS37" s="112" t="s">
        <v>133</v>
      </c>
      <c r="AT37" s="112" t="s">
        <v>133</v>
      </c>
      <c r="AU37" s="137" t="s">
        <v>133</v>
      </c>
      <c r="AV37" s="124" t="s">
        <v>133</v>
      </c>
      <c r="AW37" s="33" t="s">
        <v>133</v>
      </c>
      <c r="AX37" s="33" t="s">
        <v>133</v>
      </c>
      <c r="AY37" s="62" t="s">
        <v>133</v>
      </c>
    </row>
    <row r="38" spans="1:51" s="38" customFormat="1" ht="14.25" customHeight="1" x14ac:dyDescent="0.2">
      <c r="A38" s="172" t="s">
        <v>99</v>
      </c>
      <c r="B38" s="49">
        <v>8</v>
      </c>
      <c r="C38" s="183" t="s">
        <v>70</v>
      </c>
      <c r="D38" s="63">
        <f t="shared" ca="1" si="11"/>
        <v>14365</v>
      </c>
      <c r="E38" s="112">
        <f t="shared" ca="1" si="11"/>
        <v>3.4000000000000004</v>
      </c>
      <c r="F38" s="105">
        <f t="shared" ca="1" si="11"/>
        <v>13870</v>
      </c>
      <c r="G38" s="112">
        <f t="shared" ca="1" si="12"/>
        <v>10.9</v>
      </c>
      <c r="H38" s="112">
        <f t="shared" ca="1" si="12"/>
        <v>11.4</v>
      </c>
      <c r="I38" s="112">
        <f t="shared" ca="1" si="13"/>
        <v>62.9</v>
      </c>
      <c r="J38" s="112">
        <f t="shared" ca="1" si="13"/>
        <v>71.099999999999994</v>
      </c>
      <c r="K38" s="137">
        <f t="shared" ca="1" si="13"/>
        <v>77.7</v>
      </c>
      <c r="L38" s="105">
        <f t="shared" ca="1" si="19"/>
        <v>7920</v>
      </c>
      <c r="M38" s="33">
        <f t="shared" ca="1" si="19"/>
        <v>14000</v>
      </c>
      <c r="N38" s="33">
        <f t="shared" ca="1" si="19"/>
        <v>18500</v>
      </c>
      <c r="O38" s="62">
        <f t="shared" ca="1" si="19"/>
        <v>23500</v>
      </c>
      <c r="P38" s="63">
        <f t="shared" ca="1" si="24"/>
        <v>14365</v>
      </c>
      <c r="Q38" s="112">
        <f t="shared" ca="1" si="24"/>
        <v>3.8</v>
      </c>
      <c r="R38" s="105">
        <f t="shared" ca="1" si="24"/>
        <v>13810</v>
      </c>
      <c r="S38" s="112">
        <f t="shared" ca="1" si="24"/>
        <v>12.3</v>
      </c>
      <c r="T38" s="112">
        <f t="shared" ca="1" si="24"/>
        <v>9.1999999999999993</v>
      </c>
      <c r="U38" s="112">
        <f t="shared" ca="1" si="24"/>
        <v>69.900000000000006</v>
      </c>
      <c r="V38" s="112">
        <f t="shared" ca="1" si="24"/>
        <v>75.599999999999994</v>
      </c>
      <c r="W38" s="137">
        <f t="shared" ca="1" si="24"/>
        <v>78.5</v>
      </c>
      <c r="X38" s="124">
        <f t="shared" ca="1" si="20"/>
        <v>8620</v>
      </c>
      <c r="Y38" s="33">
        <f t="shared" ca="1" si="20"/>
        <v>19000</v>
      </c>
      <c r="Z38" s="33">
        <f t="shared" ca="1" si="20"/>
        <v>25000</v>
      </c>
      <c r="AA38" s="62">
        <f t="shared" ca="1" si="20"/>
        <v>31000</v>
      </c>
      <c r="AB38" s="63">
        <f t="shared" ca="1" si="21"/>
        <v>14365</v>
      </c>
      <c r="AC38" s="112">
        <f t="shared" ca="1" si="21"/>
        <v>3.9</v>
      </c>
      <c r="AD38" s="105">
        <f t="shared" ca="1" si="21"/>
        <v>13800</v>
      </c>
      <c r="AE38" s="112">
        <f t="shared" ca="1" si="21"/>
        <v>14.000000000000002</v>
      </c>
      <c r="AF38" s="112">
        <f t="shared" ca="1" si="21"/>
        <v>7.7</v>
      </c>
      <c r="AG38" s="112">
        <f t="shared" ca="1" si="21"/>
        <v>71.3</v>
      </c>
      <c r="AH38" s="112">
        <f t="shared" ca="1" si="21"/>
        <v>76.3</v>
      </c>
      <c r="AI38" s="137">
        <f t="shared" ca="1" si="21"/>
        <v>78.3</v>
      </c>
      <c r="AJ38" s="124">
        <f t="shared" ca="1" si="22"/>
        <v>9395</v>
      </c>
      <c r="AK38" s="33">
        <f t="shared" ca="1" si="22"/>
        <v>21000</v>
      </c>
      <c r="AL38" s="33">
        <f t="shared" ca="1" si="22"/>
        <v>28000</v>
      </c>
      <c r="AM38" s="62">
        <f t="shared" ca="1" si="22"/>
        <v>35500</v>
      </c>
      <c r="AN38" s="63" t="s">
        <v>133</v>
      </c>
      <c r="AO38" s="112" t="s">
        <v>133</v>
      </c>
      <c r="AP38" s="105" t="s">
        <v>133</v>
      </c>
      <c r="AQ38" s="112" t="s">
        <v>133</v>
      </c>
      <c r="AR38" s="112" t="s">
        <v>133</v>
      </c>
      <c r="AS38" s="112" t="s">
        <v>133</v>
      </c>
      <c r="AT38" s="112" t="s">
        <v>133</v>
      </c>
      <c r="AU38" s="137" t="s">
        <v>133</v>
      </c>
      <c r="AV38" s="124" t="s">
        <v>133</v>
      </c>
      <c r="AW38" s="33" t="s">
        <v>133</v>
      </c>
      <c r="AX38" s="33" t="s">
        <v>133</v>
      </c>
      <c r="AY38" s="62" t="s">
        <v>133</v>
      </c>
    </row>
    <row r="39" spans="1:51" s="38" customFormat="1" ht="14.25" customHeight="1" x14ac:dyDescent="0.2">
      <c r="A39" s="172" t="s">
        <v>99</v>
      </c>
      <c r="B39" s="49">
        <v>9</v>
      </c>
      <c r="C39" s="183" t="s">
        <v>73</v>
      </c>
      <c r="D39" s="63">
        <f t="shared" ca="1" si="11"/>
        <v>11300</v>
      </c>
      <c r="E39" s="112">
        <f t="shared" ca="1" si="11"/>
        <v>3.6999999999999997</v>
      </c>
      <c r="F39" s="105">
        <f t="shared" ca="1" si="11"/>
        <v>10880</v>
      </c>
      <c r="G39" s="112">
        <f t="shared" ca="1" si="12"/>
        <v>10.200000000000001</v>
      </c>
      <c r="H39" s="112">
        <f t="shared" ca="1" si="12"/>
        <v>9.1</v>
      </c>
      <c r="I39" s="112">
        <f t="shared" ca="1" si="13"/>
        <v>62.7</v>
      </c>
      <c r="J39" s="112">
        <f t="shared" ca="1" si="13"/>
        <v>73.2</v>
      </c>
      <c r="K39" s="137">
        <f t="shared" ca="1" si="13"/>
        <v>80.600000000000009</v>
      </c>
      <c r="L39" s="105">
        <f t="shared" ca="1" si="19"/>
        <v>6240</v>
      </c>
      <c r="M39" s="33">
        <f t="shared" ca="1" si="19"/>
        <v>16000</v>
      </c>
      <c r="N39" s="33">
        <f t="shared" ca="1" si="19"/>
        <v>21500</v>
      </c>
      <c r="O39" s="62">
        <f t="shared" ca="1" si="19"/>
        <v>26000</v>
      </c>
      <c r="P39" s="63">
        <f t="shared" ca="1" si="24"/>
        <v>11300</v>
      </c>
      <c r="Q39" s="112">
        <f t="shared" ca="1" si="24"/>
        <v>4</v>
      </c>
      <c r="R39" s="105">
        <f t="shared" ca="1" si="24"/>
        <v>10845</v>
      </c>
      <c r="S39" s="112">
        <f t="shared" ca="1" si="24"/>
        <v>11.1</v>
      </c>
      <c r="T39" s="112">
        <f t="shared" ca="1" si="24"/>
        <v>8</v>
      </c>
      <c r="U39" s="112">
        <f t="shared" ca="1" si="24"/>
        <v>66.7</v>
      </c>
      <c r="V39" s="112">
        <f t="shared" ca="1" si="24"/>
        <v>76.3</v>
      </c>
      <c r="W39" s="137">
        <f t="shared" ca="1" si="24"/>
        <v>80.900000000000006</v>
      </c>
      <c r="X39" s="124">
        <f t="shared" ca="1" si="20"/>
        <v>6605</v>
      </c>
      <c r="Y39" s="33">
        <f t="shared" ca="1" si="20"/>
        <v>21500</v>
      </c>
      <c r="Z39" s="33">
        <f t="shared" ca="1" si="20"/>
        <v>27500</v>
      </c>
      <c r="AA39" s="62">
        <f t="shared" ca="1" si="20"/>
        <v>33500</v>
      </c>
      <c r="AB39" s="63">
        <f t="shared" ca="1" si="21"/>
        <v>11300</v>
      </c>
      <c r="AC39" s="112">
        <f t="shared" ca="1" si="21"/>
        <v>4.2</v>
      </c>
      <c r="AD39" s="105">
        <f t="shared" ca="1" si="21"/>
        <v>10830</v>
      </c>
      <c r="AE39" s="112">
        <f t="shared" ca="1" si="21"/>
        <v>13.200000000000001</v>
      </c>
      <c r="AF39" s="112">
        <f t="shared" ca="1" si="21"/>
        <v>6.3</v>
      </c>
      <c r="AG39" s="112">
        <f t="shared" ca="1" si="21"/>
        <v>69.900000000000006</v>
      </c>
      <c r="AH39" s="112">
        <f t="shared" ca="1" si="21"/>
        <v>77.600000000000009</v>
      </c>
      <c r="AI39" s="137">
        <f t="shared" ca="1" si="21"/>
        <v>80.600000000000009</v>
      </c>
      <c r="AJ39" s="124">
        <f t="shared" ca="1" si="22"/>
        <v>7255</v>
      </c>
      <c r="AK39" s="33">
        <f t="shared" ca="1" si="22"/>
        <v>24000</v>
      </c>
      <c r="AL39" s="33">
        <f t="shared" ca="1" si="22"/>
        <v>30500</v>
      </c>
      <c r="AM39" s="62">
        <f t="shared" ca="1" si="22"/>
        <v>38500</v>
      </c>
      <c r="AN39" s="63" t="s">
        <v>133</v>
      </c>
      <c r="AO39" s="112" t="s">
        <v>133</v>
      </c>
      <c r="AP39" s="105" t="s">
        <v>133</v>
      </c>
      <c r="AQ39" s="112" t="s">
        <v>133</v>
      </c>
      <c r="AR39" s="112" t="s">
        <v>133</v>
      </c>
      <c r="AS39" s="112" t="s">
        <v>133</v>
      </c>
      <c r="AT39" s="112" t="s">
        <v>133</v>
      </c>
      <c r="AU39" s="137" t="s">
        <v>133</v>
      </c>
      <c r="AV39" s="124" t="s">
        <v>133</v>
      </c>
      <c r="AW39" s="33" t="s">
        <v>133</v>
      </c>
      <c r="AX39" s="33" t="s">
        <v>133</v>
      </c>
      <c r="AY39" s="62" t="s">
        <v>133</v>
      </c>
    </row>
    <row r="40" spans="1:51" s="38" customFormat="1" ht="14.25" customHeight="1" x14ac:dyDescent="0.2">
      <c r="A40" s="172" t="s">
        <v>99</v>
      </c>
      <c r="B40" s="49" t="s">
        <v>28</v>
      </c>
      <c r="C40" s="183" t="s">
        <v>75</v>
      </c>
      <c r="D40" s="63">
        <f t="shared" ca="1" si="11"/>
        <v>3945</v>
      </c>
      <c r="E40" s="112">
        <f t="shared" ca="1" si="11"/>
        <v>4.3000000000000007</v>
      </c>
      <c r="F40" s="105">
        <f t="shared" ca="1" si="11"/>
        <v>3775</v>
      </c>
      <c r="G40" s="112">
        <f t="shared" ca="1" si="12"/>
        <v>8.4</v>
      </c>
      <c r="H40" s="112">
        <f t="shared" ca="1" si="12"/>
        <v>5.4</v>
      </c>
      <c r="I40" s="112">
        <f t="shared" ca="1" si="13"/>
        <v>51.1</v>
      </c>
      <c r="J40" s="112">
        <f t="shared" ca="1" si="13"/>
        <v>71.099999999999994</v>
      </c>
      <c r="K40" s="137">
        <f t="shared" ca="1" si="13"/>
        <v>86.2</v>
      </c>
      <c r="L40" s="105">
        <f t="shared" ca="1" si="19"/>
        <v>1790</v>
      </c>
      <c r="M40" s="33">
        <f t="shared" ca="1" si="19"/>
        <v>18500</v>
      </c>
      <c r="N40" s="33">
        <f t="shared" ca="1" si="19"/>
        <v>23000</v>
      </c>
      <c r="O40" s="62">
        <f t="shared" ca="1" si="19"/>
        <v>28500</v>
      </c>
      <c r="P40" s="63">
        <f t="shared" ca="1" si="24"/>
        <v>3945</v>
      </c>
      <c r="Q40" s="112">
        <f t="shared" ca="1" si="24"/>
        <v>4.7</v>
      </c>
      <c r="R40" s="105">
        <f t="shared" ca="1" si="24"/>
        <v>3760</v>
      </c>
      <c r="S40" s="112">
        <f t="shared" ca="1" si="24"/>
        <v>8.9</v>
      </c>
      <c r="T40" s="112">
        <f t="shared" ca="1" si="24"/>
        <v>7.9</v>
      </c>
      <c r="U40" s="112">
        <f t="shared" ca="1" si="24"/>
        <v>53.1</v>
      </c>
      <c r="V40" s="112">
        <f t="shared" ca="1" si="24"/>
        <v>72.2</v>
      </c>
      <c r="W40" s="137">
        <f t="shared" ca="1" si="24"/>
        <v>83.3</v>
      </c>
      <c r="X40" s="124">
        <f t="shared" ca="1" si="20"/>
        <v>1830</v>
      </c>
      <c r="Y40" s="33">
        <f t="shared" ca="1" si="20"/>
        <v>22500</v>
      </c>
      <c r="Z40" s="33">
        <f t="shared" ca="1" si="20"/>
        <v>28500</v>
      </c>
      <c r="AA40" s="62">
        <f t="shared" ca="1" si="20"/>
        <v>36000</v>
      </c>
      <c r="AB40" s="63">
        <f t="shared" ca="1" si="21"/>
        <v>3945</v>
      </c>
      <c r="AC40" s="112">
        <f t="shared" ca="1" si="21"/>
        <v>5.1000000000000005</v>
      </c>
      <c r="AD40" s="105">
        <f t="shared" ca="1" si="21"/>
        <v>3745</v>
      </c>
      <c r="AE40" s="112">
        <f t="shared" ca="1" si="21"/>
        <v>13</v>
      </c>
      <c r="AF40" s="112">
        <f t="shared" ca="1" si="21"/>
        <v>6.7</v>
      </c>
      <c r="AG40" s="112">
        <f t="shared" ca="1" si="21"/>
        <v>63.3</v>
      </c>
      <c r="AH40" s="112">
        <f t="shared" ca="1" si="21"/>
        <v>76.2</v>
      </c>
      <c r="AI40" s="137">
        <f t="shared" ca="1" si="21"/>
        <v>80.300000000000011</v>
      </c>
      <c r="AJ40" s="124">
        <f t="shared" ca="1" si="22"/>
        <v>2260</v>
      </c>
      <c r="AK40" s="33">
        <f t="shared" ca="1" si="22"/>
        <v>23500</v>
      </c>
      <c r="AL40" s="33">
        <f t="shared" ca="1" si="22"/>
        <v>29500</v>
      </c>
      <c r="AM40" s="62">
        <f t="shared" ca="1" si="22"/>
        <v>37000</v>
      </c>
      <c r="AN40" s="63" t="s">
        <v>133</v>
      </c>
      <c r="AO40" s="112" t="s">
        <v>133</v>
      </c>
      <c r="AP40" s="105" t="s">
        <v>133</v>
      </c>
      <c r="AQ40" s="112" t="s">
        <v>133</v>
      </c>
      <c r="AR40" s="112" t="s">
        <v>133</v>
      </c>
      <c r="AS40" s="112" t="s">
        <v>133</v>
      </c>
      <c r="AT40" s="112" t="s">
        <v>133</v>
      </c>
      <c r="AU40" s="137" t="s">
        <v>133</v>
      </c>
      <c r="AV40" s="124" t="s">
        <v>133</v>
      </c>
      <c r="AW40" s="33" t="s">
        <v>133</v>
      </c>
      <c r="AX40" s="33" t="s">
        <v>133</v>
      </c>
      <c r="AY40" s="62" t="s">
        <v>133</v>
      </c>
    </row>
    <row r="41" spans="1:51" s="38" customFormat="1" ht="14.25" customHeight="1" x14ac:dyDescent="0.2">
      <c r="A41" s="172" t="s">
        <v>99</v>
      </c>
      <c r="B41" s="49" t="s">
        <v>29</v>
      </c>
      <c r="C41" s="183" t="s">
        <v>76</v>
      </c>
      <c r="D41" s="63">
        <f t="shared" ca="1" si="11"/>
        <v>17425</v>
      </c>
      <c r="E41" s="112">
        <f t="shared" ca="1" si="11"/>
        <v>4.2</v>
      </c>
      <c r="F41" s="105">
        <f t="shared" ca="1" si="11"/>
        <v>16690</v>
      </c>
      <c r="G41" s="112">
        <f t="shared" ca="1" si="12"/>
        <v>9.5</v>
      </c>
      <c r="H41" s="112">
        <f t="shared" ca="1" si="12"/>
        <v>10.5</v>
      </c>
      <c r="I41" s="112">
        <f t="shared" ca="1" si="13"/>
        <v>54.1</v>
      </c>
      <c r="J41" s="112">
        <f t="shared" ca="1" si="13"/>
        <v>70</v>
      </c>
      <c r="K41" s="137">
        <f t="shared" ca="1" si="13"/>
        <v>80</v>
      </c>
      <c r="L41" s="105">
        <f t="shared" ca="1" si="19"/>
        <v>8230</v>
      </c>
      <c r="M41" s="33">
        <f t="shared" ca="1" si="19"/>
        <v>11500</v>
      </c>
      <c r="N41" s="33">
        <f t="shared" ca="1" si="19"/>
        <v>16000</v>
      </c>
      <c r="O41" s="62">
        <f t="shared" ca="1" si="19"/>
        <v>21500</v>
      </c>
      <c r="P41" s="63">
        <f t="shared" ca="1" si="24"/>
        <v>17425</v>
      </c>
      <c r="Q41" s="112">
        <f t="shared" ca="1" si="24"/>
        <v>4.5</v>
      </c>
      <c r="R41" s="105">
        <f t="shared" ca="1" si="24"/>
        <v>16635</v>
      </c>
      <c r="S41" s="112">
        <f t="shared" ca="1" si="24"/>
        <v>10.4</v>
      </c>
      <c r="T41" s="112">
        <f t="shared" ca="1" si="24"/>
        <v>7.9</v>
      </c>
      <c r="U41" s="112">
        <f t="shared" ca="1" si="24"/>
        <v>60.699999999999996</v>
      </c>
      <c r="V41" s="112">
        <f t="shared" ca="1" si="24"/>
        <v>75.900000000000006</v>
      </c>
      <c r="W41" s="137">
        <f t="shared" ca="1" si="24"/>
        <v>81.7</v>
      </c>
      <c r="X41" s="124">
        <f t="shared" ca="1" si="20"/>
        <v>9160</v>
      </c>
      <c r="Y41" s="33">
        <f t="shared" ca="1" si="20"/>
        <v>16500</v>
      </c>
      <c r="Z41" s="33">
        <f t="shared" ca="1" si="20"/>
        <v>21500</v>
      </c>
      <c r="AA41" s="62">
        <f t="shared" ca="1" si="20"/>
        <v>27000</v>
      </c>
      <c r="AB41" s="63">
        <f t="shared" ca="1" si="21"/>
        <v>17425</v>
      </c>
      <c r="AC41" s="112">
        <f t="shared" ca="1" si="21"/>
        <v>4.8</v>
      </c>
      <c r="AD41" s="105">
        <f t="shared" ca="1" si="21"/>
        <v>16595</v>
      </c>
      <c r="AE41" s="112">
        <f t="shared" ca="1" si="21"/>
        <v>11.9</v>
      </c>
      <c r="AF41" s="112">
        <f t="shared" ca="1" si="21"/>
        <v>6.8000000000000007</v>
      </c>
      <c r="AG41" s="112">
        <f t="shared" ca="1" si="21"/>
        <v>65.400000000000006</v>
      </c>
      <c r="AH41" s="112">
        <f t="shared" ca="1" si="21"/>
        <v>77.400000000000006</v>
      </c>
      <c r="AI41" s="137">
        <f t="shared" ca="1" si="21"/>
        <v>81.300000000000011</v>
      </c>
      <c r="AJ41" s="124">
        <f t="shared" ca="1" si="22"/>
        <v>10425</v>
      </c>
      <c r="AK41" s="33">
        <f t="shared" ca="1" si="22"/>
        <v>18000</v>
      </c>
      <c r="AL41" s="33">
        <f t="shared" ca="1" si="22"/>
        <v>25000</v>
      </c>
      <c r="AM41" s="62">
        <f t="shared" ca="1" si="22"/>
        <v>31000</v>
      </c>
      <c r="AN41" s="63" t="s">
        <v>133</v>
      </c>
      <c r="AO41" s="112" t="s">
        <v>133</v>
      </c>
      <c r="AP41" s="105" t="s">
        <v>133</v>
      </c>
      <c r="AQ41" s="112" t="s">
        <v>133</v>
      </c>
      <c r="AR41" s="112" t="s">
        <v>133</v>
      </c>
      <c r="AS41" s="112" t="s">
        <v>133</v>
      </c>
      <c r="AT41" s="112" t="s">
        <v>133</v>
      </c>
      <c r="AU41" s="137" t="s">
        <v>133</v>
      </c>
      <c r="AV41" s="124" t="s">
        <v>133</v>
      </c>
      <c r="AW41" s="33" t="s">
        <v>133</v>
      </c>
      <c r="AX41" s="33" t="s">
        <v>133</v>
      </c>
      <c r="AY41" s="62" t="s">
        <v>133</v>
      </c>
    </row>
    <row r="42" spans="1:51" s="38" customFormat="1" ht="14.25" customHeight="1" x14ac:dyDescent="0.2">
      <c r="A42" s="172" t="s">
        <v>99</v>
      </c>
      <c r="B42" s="49" t="s">
        <v>37</v>
      </c>
      <c r="C42" s="183" t="s">
        <v>77</v>
      </c>
      <c r="D42" s="63">
        <f t="shared" ca="1" si="11"/>
        <v>4085</v>
      </c>
      <c r="E42" s="112">
        <f t="shared" ca="1" si="11"/>
        <v>3.3000000000000003</v>
      </c>
      <c r="F42" s="105">
        <f t="shared" ca="1" si="11"/>
        <v>3950</v>
      </c>
      <c r="G42" s="112">
        <f t="shared" ca="1" si="12"/>
        <v>12</v>
      </c>
      <c r="H42" s="112">
        <f t="shared" ca="1" si="12"/>
        <v>9.1999999999999993</v>
      </c>
      <c r="I42" s="112">
        <f t="shared" ca="1" si="13"/>
        <v>59.199999999999996</v>
      </c>
      <c r="J42" s="112">
        <f t="shared" ca="1" si="13"/>
        <v>69.900000000000006</v>
      </c>
      <c r="K42" s="137">
        <f t="shared" ca="1" si="13"/>
        <v>78.8</v>
      </c>
      <c r="L42" s="105">
        <f t="shared" ca="1" si="19"/>
        <v>2160</v>
      </c>
      <c r="M42" s="33">
        <f t="shared" ca="1" si="19"/>
        <v>15000</v>
      </c>
      <c r="N42" s="33">
        <f t="shared" ca="1" si="19"/>
        <v>20000</v>
      </c>
      <c r="O42" s="62">
        <f t="shared" ca="1" si="19"/>
        <v>27000</v>
      </c>
      <c r="P42" s="63">
        <f t="shared" ca="1" si="24"/>
        <v>4085</v>
      </c>
      <c r="Q42" s="112">
        <f t="shared" ca="1" si="24"/>
        <v>3.5000000000000004</v>
      </c>
      <c r="R42" s="105">
        <f t="shared" ca="1" si="24"/>
        <v>3940</v>
      </c>
      <c r="S42" s="112">
        <f t="shared" ca="1" si="24"/>
        <v>12.7</v>
      </c>
      <c r="T42" s="112">
        <f t="shared" ca="1" si="24"/>
        <v>8.4</v>
      </c>
      <c r="U42" s="112">
        <f t="shared" ca="1" si="24"/>
        <v>68.100000000000009</v>
      </c>
      <c r="V42" s="112">
        <f t="shared" ca="1" si="24"/>
        <v>74.8</v>
      </c>
      <c r="W42" s="137">
        <f t="shared" ca="1" si="24"/>
        <v>78.900000000000006</v>
      </c>
      <c r="X42" s="124">
        <f t="shared" ca="1" si="20"/>
        <v>2435</v>
      </c>
      <c r="Y42" s="33">
        <f t="shared" ca="1" si="20"/>
        <v>21500</v>
      </c>
      <c r="Z42" s="33">
        <f t="shared" ca="1" si="20"/>
        <v>29000</v>
      </c>
      <c r="AA42" s="62">
        <f t="shared" ca="1" si="20"/>
        <v>38000</v>
      </c>
      <c r="AB42" s="63">
        <f t="shared" ca="1" si="21"/>
        <v>4085</v>
      </c>
      <c r="AC42" s="112">
        <f t="shared" ca="1" si="21"/>
        <v>3.8</v>
      </c>
      <c r="AD42" s="105">
        <f t="shared" ca="1" si="21"/>
        <v>3930</v>
      </c>
      <c r="AE42" s="112">
        <f t="shared" ca="1" si="21"/>
        <v>14.499999999999998</v>
      </c>
      <c r="AF42" s="112">
        <f t="shared" ca="1" si="21"/>
        <v>7.0000000000000009</v>
      </c>
      <c r="AG42" s="112">
        <f t="shared" ca="1" si="21"/>
        <v>71.2</v>
      </c>
      <c r="AH42" s="112">
        <f t="shared" ca="1" si="21"/>
        <v>76.400000000000006</v>
      </c>
      <c r="AI42" s="137">
        <f t="shared" ca="1" si="21"/>
        <v>78.600000000000009</v>
      </c>
      <c r="AJ42" s="124">
        <f t="shared" ca="1" si="22"/>
        <v>2685</v>
      </c>
      <c r="AK42" s="33">
        <f t="shared" ca="1" si="22"/>
        <v>25000</v>
      </c>
      <c r="AL42" s="33">
        <f t="shared" ca="1" si="22"/>
        <v>34500</v>
      </c>
      <c r="AM42" s="62">
        <f t="shared" ca="1" si="22"/>
        <v>49500</v>
      </c>
      <c r="AN42" s="63" t="s">
        <v>133</v>
      </c>
      <c r="AO42" s="112" t="s">
        <v>133</v>
      </c>
      <c r="AP42" s="105" t="s">
        <v>133</v>
      </c>
      <c r="AQ42" s="112" t="s">
        <v>133</v>
      </c>
      <c r="AR42" s="112" t="s">
        <v>133</v>
      </c>
      <c r="AS42" s="112" t="s">
        <v>133</v>
      </c>
      <c r="AT42" s="112" t="s">
        <v>133</v>
      </c>
      <c r="AU42" s="137" t="s">
        <v>133</v>
      </c>
      <c r="AV42" s="124" t="s">
        <v>133</v>
      </c>
      <c r="AW42" s="33" t="s">
        <v>133</v>
      </c>
      <c r="AX42" s="33" t="s">
        <v>133</v>
      </c>
      <c r="AY42" s="62" t="s">
        <v>133</v>
      </c>
    </row>
    <row r="43" spans="1:51" s="38" customFormat="1" ht="14.25" customHeight="1" x14ac:dyDescent="0.2">
      <c r="A43" s="172" t="s">
        <v>99</v>
      </c>
      <c r="B43" s="49" t="s">
        <v>30</v>
      </c>
      <c r="C43" s="183" t="s">
        <v>78</v>
      </c>
      <c r="D43" s="63">
        <f t="shared" ca="1" si="11"/>
        <v>9885</v>
      </c>
      <c r="E43" s="112">
        <f t="shared" ca="1" si="11"/>
        <v>3.9</v>
      </c>
      <c r="F43" s="105">
        <f t="shared" ca="1" si="11"/>
        <v>9500</v>
      </c>
      <c r="G43" s="112">
        <f t="shared" ca="1" si="12"/>
        <v>9.5</v>
      </c>
      <c r="H43" s="112">
        <f t="shared" ca="1" si="12"/>
        <v>11.600000000000001</v>
      </c>
      <c r="I43" s="112">
        <f t="shared" ca="1" si="13"/>
        <v>43.5</v>
      </c>
      <c r="J43" s="112">
        <f t="shared" ca="1" si="13"/>
        <v>64.2</v>
      </c>
      <c r="K43" s="137">
        <f t="shared" ca="1" si="13"/>
        <v>78.900000000000006</v>
      </c>
      <c r="L43" s="105">
        <f t="shared" ca="1" si="19"/>
        <v>3735</v>
      </c>
      <c r="M43" s="33">
        <f t="shared" ca="1" si="19"/>
        <v>10500</v>
      </c>
      <c r="N43" s="33">
        <f t="shared" ca="1" si="19"/>
        <v>15000</v>
      </c>
      <c r="O43" s="62">
        <f t="shared" ca="1" si="19"/>
        <v>20000</v>
      </c>
      <c r="P43" s="63">
        <f t="shared" ca="1" si="24"/>
        <v>9885</v>
      </c>
      <c r="Q43" s="112">
        <f t="shared" ca="1" si="24"/>
        <v>4.8</v>
      </c>
      <c r="R43" s="105">
        <f t="shared" ca="1" si="24"/>
        <v>9410</v>
      </c>
      <c r="S43" s="112">
        <f t="shared" ca="1" si="24"/>
        <v>12.6</v>
      </c>
      <c r="T43" s="112">
        <f t="shared" ca="1" si="24"/>
        <v>10.6</v>
      </c>
      <c r="U43" s="112">
        <f t="shared" ca="1" si="24"/>
        <v>63.1</v>
      </c>
      <c r="V43" s="112">
        <f t="shared" ca="1" si="24"/>
        <v>72.3</v>
      </c>
      <c r="W43" s="137">
        <f t="shared" ca="1" si="24"/>
        <v>76.8</v>
      </c>
      <c r="X43" s="124">
        <f t="shared" ca="1" si="20"/>
        <v>5360</v>
      </c>
      <c r="Y43" s="33">
        <f t="shared" ca="1" si="20"/>
        <v>16500</v>
      </c>
      <c r="Z43" s="33">
        <f t="shared" ca="1" si="20"/>
        <v>21500</v>
      </c>
      <c r="AA43" s="62">
        <f t="shared" ca="1" si="20"/>
        <v>29000</v>
      </c>
      <c r="AB43" s="63">
        <f t="shared" ca="1" si="21"/>
        <v>9885</v>
      </c>
      <c r="AC43" s="112">
        <f t="shared" ca="1" si="21"/>
        <v>5.2</v>
      </c>
      <c r="AD43" s="105">
        <f t="shared" ca="1" si="21"/>
        <v>9370</v>
      </c>
      <c r="AE43" s="112">
        <f t="shared" ca="1" si="21"/>
        <v>14.7</v>
      </c>
      <c r="AF43" s="112">
        <f t="shared" ca="1" si="21"/>
        <v>8.2000000000000011</v>
      </c>
      <c r="AG43" s="112">
        <f t="shared" ca="1" si="21"/>
        <v>68</v>
      </c>
      <c r="AH43" s="112">
        <f t="shared" ca="1" si="21"/>
        <v>74.400000000000006</v>
      </c>
      <c r="AI43" s="137">
        <f t="shared" ca="1" si="21"/>
        <v>77.100000000000009</v>
      </c>
      <c r="AJ43" s="124">
        <f t="shared" ca="1" si="22"/>
        <v>6060</v>
      </c>
      <c r="AK43" s="33">
        <f t="shared" ca="1" si="22"/>
        <v>19500</v>
      </c>
      <c r="AL43" s="33">
        <f t="shared" ca="1" si="22"/>
        <v>26500</v>
      </c>
      <c r="AM43" s="62">
        <f t="shared" ca="1" si="22"/>
        <v>36000</v>
      </c>
      <c r="AN43" s="63" t="s">
        <v>133</v>
      </c>
      <c r="AO43" s="112" t="s">
        <v>133</v>
      </c>
      <c r="AP43" s="105" t="s">
        <v>133</v>
      </c>
      <c r="AQ43" s="112" t="s">
        <v>133</v>
      </c>
      <c r="AR43" s="112" t="s">
        <v>133</v>
      </c>
      <c r="AS43" s="112" t="s">
        <v>133</v>
      </c>
      <c r="AT43" s="112" t="s">
        <v>133</v>
      </c>
      <c r="AU43" s="137" t="s">
        <v>133</v>
      </c>
      <c r="AV43" s="124" t="s">
        <v>133</v>
      </c>
      <c r="AW43" s="33" t="s">
        <v>133</v>
      </c>
      <c r="AX43" s="33" t="s">
        <v>133</v>
      </c>
      <c r="AY43" s="62" t="s">
        <v>133</v>
      </c>
    </row>
    <row r="44" spans="1:51" s="38" customFormat="1" ht="14.25" customHeight="1" x14ac:dyDescent="0.2">
      <c r="A44" s="172" t="s">
        <v>99</v>
      </c>
      <c r="B44" s="49" t="s">
        <v>31</v>
      </c>
      <c r="C44" s="183" t="s">
        <v>79</v>
      </c>
      <c r="D44" s="63">
        <f t="shared" ca="1" si="11"/>
        <v>25370</v>
      </c>
      <c r="E44" s="112">
        <f t="shared" ca="1" si="11"/>
        <v>5.6000000000000005</v>
      </c>
      <c r="F44" s="105">
        <f t="shared" ca="1" si="11"/>
        <v>23965</v>
      </c>
      <c r="G44" s="112">
        <f t="shared" ca="1" si="12"/>
        <v>10.6</v>
      </c>
      <c r="H44" s="112">
        <f t="shared" ca="1" si="12"/>
        <v>11.1</v>
      </c>
      <c r="I44" s="112">
        <f t="shared" ca="1" si="13"/>
        <v>66.3</v>
      </c>
      <c r="J44" s="112">
        <f t="shared" ca="1" si="13"/>
        <v>73.8</v>
      </c>
      <c r="K44" s="137">
        <f t="shared" ca="1" si="13"/>
        <v>78.3</v>
      </c>
      <c r="L44" s="105">
        <f t="shared" ca="1" si="19"/>
        <v>14550</v>
      </c>
      <c r="M44" s="33">
        <f t="shared" ca="1" si="19"/>
        <v>13500</v>
      </c>
      <c r="N44" s="33">
        <f t="shared" ca="1" si="19"/>
        <v>17000</v>
      </c>
      <c r="O44" s="62">
        <f t="shared" ca="1" si="19"/>
        <v>21500</v>
      </c>
      <c r="P44" s="63">
        <f t="shared" ca="1" si="24"/>
        <v>25370</v>
      </c>
      <c r="Q44" s="112">
        <f t="shared" ca="1" si="24"/>
        <v>6</v>
      </c>
      <c r="R44" s="105">
        <f t="shared" ca="1" si="24"/>
        <v>23855</v>
      </c>
      <c r="S44" s="112">
        <f t="shared" ca="1" si="24"/>
        <v>11.700000000000001</v>
      </c>
      <c r="T44" s="112">
        <f t="shared" ca="1" si="24"/>
        <v>9</v>
      </c>
      <c r="U44" s="112">
        <f t="shared" ca="1" si="24"/>
        <v>70.8</v>
      </c>
      <c r="V44" s="112">
        <f t="shared" ca="1" si="24"/>
        <v>77.100000000000009</v>
      </c>
      <c r="W44" s="137">
        <f t="shared" ca="1" si="24"/>
        <v>79.3</v>
      </c>
      <c r="X44" s="124">
        <f t="shared" ca="1" si="20"/>
        <v>15300</v>
      </c>
      <c r="Y44" s="33">
        <f t="shared" ca="1" si="20"/>
        <v>17500</v>
      </c>
      <c r="Z44" s="33">
        <f t="shared" ca="1" si="20"/>
        <v>23000</v>
      </c>
      <c r="AA44" s="62">
        <f t="shared" ca="1" si="20"/>
        <v>29500</v>
      </c>
      <c r="AB44" s="63">
        <f t="shared" ca="1" si="21"/>
        <v>25370</v>
      </c>
      <c r="AC44" s="112">
        <f t="shared" ca="1" si="21"/>
        <v>6.1</v>
      </c>
      <c r="AD44" s="105">
        <f t="shared" ca="1" si="21"/>
        <v>23825</v>
      </c>
      <c r="AE44" s="112">
        <f t="shared" ca="1" si="21"/>
        <v>13.200000000000001</v>
      </c>
      <c r="AF44" s="112">
        <f t="shared" ca="1" si="21"/>
        <v>7.0000000000000009</v>
      </c>
      <c r="AG44" s="112">
        <f t="shared" ca="1" si="21"/>
        <v>73.099999999999994</v>
      </c>
      <c r="AH44" s="112">
        <f t="shared" ca="1" si="21"/>
        <v>78.2</v>
      </c>
      <c r="AI44" s="137">
        <f t="shared" ca="1" si="21"/>
        <v>79.800000000000011</v>
      </c>
      <c r="AJ44" s="124">
        <f t="shared" ca="1" si="22"/>
        <v>16695</v>
      </c>
      <c r="AK44" s="33">
        <f t="shared" ca="1" si="22"/>
        <v>19500</v>
      </c>
      <c r="AL44" s="33">
        <f t="shared" ca="1" si="22"/>
        <v>26500</v>
      </c>
      <c r="AM44" s="62">
        <f t="shared" ca="1" si="22"/>
        <v>34500</v>
      </c>
      <c r="AN44" s="63" t="s">
        <v>133</v>
      </c>
      <c r="AO44" s="112" t="s">
        <v>133</v>
      </c>
      <c r="AP44" s="105" t="s">
        <v>133</v>
      </c>
      <c r="AQ44" s="112" t="s">
        <v>133</v>
      </c>
      <c r="AR44" s="112" t="s">
        <v>133</v>
      </c>
      <c r="AS44" s="112" t="s">
        <v>133</v>
      </c>
      <c r="AT44" s="112" t="s">
        <v>133</v>
      </c>
      <c r="AU44" s="137" t="s">
        <v>133</v>
      </c>
      <c r="AV44" s="124" t="s">
        <v>133</v>
      </c>
      <c r="AW44" s="33" t="s">
        <v>133</v>
      </c>
      <c r="AX44" s="33" t="s">
        <v>133</v>
      </c>
      <c r="AY44" s="62" t="s">
        <v>133</v>
      </c>
    </row>
    <row r="45" spans="1:51" s="38" customFormat="1" ht="14.25" customHeight="1" x14ac:dyDescent="0.2">
      <c r="A45" s="172" t="s">
        <v>99</v>
      </c>
      <c r="B45" s="49" t="s">
        <v>32</v>
      </c>
      <c r="C45" s="183" t="s">
        <v>80</v>
      </c>
      <c r="D45" s="63">
        <f t="shared" ca="1" si="11"/>
        <v>6900</v>
      </c>
      <c r="E45" s="112">
        <f t="shared" ca="1" si="11"/>
        <v>4</v>
      </c>
      <c r="F45" s="105">
        <f t="shared" ca="1" si="11"/>
        <v>6630</v>
      </c>
      <c r="G45" s="112">
        <f t="shared" ca="1" si="12"/>
        <v>9.8000000000000007</v>
      </c>
      <c r="H45" s="112">
        <f t="shared" ca="1" si="12"/>
        <v>14.000000000000002</v>
      </c>
      <c r="I45" s="112">
        <f t="shared" ca="1" si="13"/>
        <v>65.3</v>
      </c>
      <c r="J45" s="112">
        <f t="shared" ca="1" si="13"/>
        <v>71.8</v>
      </c>
      <c r="K45" s="137">
        <f t="shared" ca="1" si="13"/>
        <v>76.3</v>
      </c>
      <c r="L45" s="105">
        <f t="shared" ca="1" si="19"/>
        <v>3955</v>
      </c>
      <c r="M45" s="33">
        <f t="shared" ca="1" si="19"/>
        <v>10500</v>
      </c>
      <c r="N45" s="33">
        <f t="shared" ca="1" si="19"/>
        <v>14500</v>
      </c>
      <c r="O45" s="62">
        <f t="shared" ca="1" si="19"/>
        <v>18000</v>
      </c>
      <c r="P45" s="63">
        <f t="shared" ca="1" si="24"/>
        <v>6900</v>
      </c>
      <c r="Q45" s="112">
        <f t="shared" ca="1" si="24"/>
        <v>4.1000000000000005</v>
      </c>
      <c r="R45" s="105">
        <f t="shared" ca="1" si="24"/>
        <v>6615</v>
      </c>
      <c r="S45" s="112">
        <f t="shared" ca="1" si="24"/>
        <v>10.8</v>
      </c>
      <c r="T45" s="112">
        <f t="shared" ca="1" si="24"/>
        <v>10.9</v>
      </c>
      <c r="U45" s="112">
        <f t="shared" ca="1" si="24"/>
        <v>68.900000000000006</v>
      </c>
      <c r="V45" s="112">
        <f t="shared" ca="1" si="24"/>
        <v>75.3</v>
      </c>
      <c r="W45" s="137">
        <f t="shared" ca="1" si="24"/>
        <v>78.3</v>
      </c>
      <c r="X45" s="124">
        <f t="shared" ca="1" si="20"/>
        <v>4135</v>
      </c>
      <c r="Y45" s="33">
        <f t="shared" ca="1" si="20"/>
        <v>15000</v>
      </c>
      <c r="Z45" s="33">
        <f t="shared" ca="1" si="20"/>
        <v>20000</v>
      </c>
      <c r="AA45" s="62">
        <f t="shared" ca="1" si="20"/>
        <v>24500</v>
      </c>
      <c r="AB45" s="63">
        <f t="shared" ca="1" si="21"/>
        <v>6900</v>
      </c>
      <c r="AC45" s="112">
        <f t="shared" ca="1" si="21"/>
        <v>4.2</v>
      </c>
      <c r="AD45" s="105">
        <f t="shared" ca="1" si="21"/>
        <v>6610</v>
      </c>
      <c r="AE45" s="112">
        <f t="shared" ca="1" si="21"/>
        <v>12</v>
      </c>
      <c r="AF45" s="112">
        <f t="shared" ca="1" si="21"/>
        <v>8.5</v>
      </c>
      <c r="AG45" s="112">
        <f t="shared" ca="1" si="21"/>
        <v>71.8</v>
      </c>
      <c r="AH45" s="112">
        <f t="shared" ca="1" si="21"/>
        <v>77.5</v>
      </c>
      <c r="AI45" s="137">
        <f t="shared" ca="1" si="21"/>
        <v>79.5</v>
      </c>
      <c r="AJ45" s="124">
        <f t="shared" ca="1" si="22"/>
        <v>4535</v>
      </c>
      <c r="AK45" s="33">
        <f t="shared" ca="1" si="22"/>
        <v>17000</v>
      </c>
      <c r="AL45" s="33">
        <f t="shared" ca="1" si="22"/>
        <v>22500</v>
      </c>
      <c r="AM45" s="62">
        <f t="shared" ca="1" si="22"/>
        <v>28500</v>
      </c>
      <c r="AN45" s="63" t="s">
        <v>133</v>
      </c>
      <c r="AO45" s="112" t="s">
        <v>133</v>
      </c>
      <c r="AP45" s="105" t="s">
        <v>133</v>
      </c>
      <c r="AQ45" s="112" t="s">
        <v>133</v>
      </c>
      <c r="AR45" s="112" t="s">
        <v>133</v>
      </c>
      <c r="AS45" s="112" t="s">
        <v>133</v>
      </c>
      <c r="AT45" s="112" t="s">
        <v>133</v>
      </c>
      <c r="AU45" s="137" t="s">
        <v>133</v>
      </c>
      <c r="AV45" s="124" t="s">
        <v>133</v>
      </c>
      <c r="AW45" s="33" t="s">
        <v>133</v>
      </c>
      <c r="AX45" s="33" t="s">
        <v>133</v>
      </c>
      <c r="AY45" s="62" t="s">
        <v>133</v>
      </c>
    </row>
    <row r="46" spans="1:51" s="38" customFormat="1" ht="14.25" customHeight="1" x14ac:dyDescent="0.2">
      <c r="A46" s="172" t="s">
        <v>99</v>
      </c>
      <c r="B46" s="49" t="s">
        <v>27</v>
      </c>
      <c r="C46" s="183" t="s">
        <v>81</v>
      </c>
      <c r="D46" s="63">
        <f t="shared" ca="1" si="11"/>
        <v>15655</v>
      </c>
      <c r="E46" s="112">
        <f t="shared" ca="1" si="11"/>
        <v>3.6999999999999997</v>
      </c>
      <c r="F46" s="105">
        <f t="shared" ca="1" si="11"/>
        <v>15080</v>
      </c>
      <c r="G46" s="112">
        <f t="shared" ca="1" si="12"/>
        <v>10.3</v>
      </c>
      <c r="H46" s="112">
        <f t="shared" ca="1" si="12"/>
        <v>10.8</v>
      </c>
      <c r="I46" s="112">
        <f t="shared" ca="1" si="13"/>
        <v>47.400000000000006</v>
      </c>
      <c r="J46" s="112">
        <f t="shared" ca="1" si="13"/>
        <v>65.7</v>
      </c>
      <c r="K46" s="137">
        <f t="shared" ca="1" si="13"/>
        <v>78.900000000000006</v>
      </c>
      <c r="L46" s="105">
        <f t="shared" ca="1" si="19"/>
        <v>6475</v>
      </c>
      <c r="M46" s="33">
        <f t="shared" ca="1" si="19"/>
        <v>10000</v>
      </c>
      <c r="N46" s="33">
        <f t="shared" ca="1" si="19"/>
        <v>15000</v>
      </c>
      <c r="O46" s="62">
        <f t="shared" ca="1" si="19"/>
        <v>19000</v>
      </c>
      <c r="P46" s="63">
        <f t="shared" ca="1" si="24"/>
        <v>15655</v>
      </c>
      <c r="Q46" s="112">
        <f t="shared" ca="1" si="24"/>
        <v>4.3999999999999995</v>
      </c>
      <c r="R46" s="105">
        <f t="shared" ca="1" si="24"/>
        <v>14965</v>
      </c>
      <c r="S46" s="112">
        <f t="shared" ca="1" si="24"/>
        <v>12.3</v>
      </c>
      <c r="T46" s="112">
        <f t="shared" ca="1" si="24"/>
        <v>8.9</v>
      </c>
      <c r="U46" s="112">
        <f t="shared" ca="1" si="24"/>
        <v>59.099999999999994</v>
      </c>
      <c r="V46" s="112">
        <f t="shared" ca="1" si="24"/>
        <v>72.3</v>
      </c>
      <c r="W46" s="137">
        <f t="shared" ca="1" si="24"/>
        <v>78.900000000000006</v>
      </c>
      <c r="X46" s="124">
        <f t="shared" ca="1" si="20"/>
        <v>7990</v>
      </c>
      <c r="Y46" s="33">
        <f t="shared" ca="1" si="20"/>
        <v>16000</v>
      </c>
      <c r="Z46" s="33">
        <f t="shared" ca="1" si="20"/>
        <v>21500</v>
      </c>
      <c r="AA46" s="62">
        <f t="shared" ca="1" si="20"/>
        <v>26000</v>
      </c>
      <c r="AB46" s="63">
        <f t="shared" ca="1" si="21"/>
        <v>15655</v>
      </c>
      <c r="AC46" s="112">
        <f t="shared" ca="1" si="21"/>
        <v>4.7</v>
      </c>
      <c r="AD46" s="105">
        <f t="shared" ca="1" si="21"/>
        <v>14920</v>
      </c>
      <c r="AE46" s="112">
        <f t="shared" ca="1" si="21"/>
        <v>14.000000000000002</v>
      </c>
      <c r="AF46" s="112">
        <f t="shared" ca="1" si="21"/>
        <v>7.1000000000000005</v>
      </c>
      <c r="AG46" s="112">
        <f t="shared" ca="1" si="21"/>
        <v>63.800000000000004</v>
      </c>
      <c r="AH46" s="112">
        <f t="shared" ca="1" si="21"/>
        <v>74.599999999999994</v>
      </c>
      <c r="AI46" s="137">
        <f t="shared" ca="1" si="21"/>
        <v>78.900000000000006</v>
      </c>
      <c r="AJ46" s="124">
        <f t="shared" ca="1" si="22"/>
        <v>9030</v>
      </c>
      <c r="AK46" s="33">
        <f t="shared" ca="1" si="22"/>
        <v>18000</v>
      </c>
      <c r="AL46" s="33">
        <f t="shared" ca="1" si="22"/>
        <v>24500</v>
      </c>
      <c r="AM46" s="62">
        <f t="shared" ca="1" si="22"/>
        <v>30500</v>
      </c>
      <c r="AN46" s="63" t="s">
        <v>133</v>
      </c>
      <c r="AO46" s="112" t="s">
        <v>133</v>
      </c>
      <c r="AP46" s="105" t="s">
        <v>133</v>
      </c>
      <c r="AQ46" s="112" t="s">
        <v>133</v>
      </c>
      <c r="AR46" s="112" t="s">
        <v>133</v>
      </c>
      <c r="AS46" s="112" t="s">
        <v>133</v>
      </c>
      <c r="AT46" s="112" t="s">
        <v>133</v>
      </c>
      <c r="AU46" s="137" t="s">
        <v>133</v>
      </c>
      <c r="AV46" s="124" t="s">
        <v>133</v>
      </c>
      <c r="AW46" s="33" t="s">
        <v>133</v>
      </c>
      <c r="AX46" s="33" t="s">
        <v>133</v>
      </c>
      <c r="AY46" s="62" t="s">
        <v>133</v>
      </c>
    </row>
    <row r="47" spans="1:51" s="38" customFormat="1" ht="14.25" customHeight="1" x14ac:dyDescent="0.2">
      <c r="A47" s="172" t="s">
        <v>99</v>
      </c>
      <c r="B47" s="49" t="s">
        <v>33</v>
      </c>
      <c r="C47" s="183" t="s">
        <v>82</v>
      </c>
      <c r="D47" s="63">
        <f t="shared" ca="1" si="11"/>
        <v>12180</v>
      </c>
      <c r="E47" s="112">
        <f t="shared" ca="1" si="11"/>
        <v>2.6</v>
      </c>
      <c r="F47" s="105">
        <f t="shared" ca="1" si="11"/>
        <v>11860</v>
      </c>
      <c r="G47" s="112">
        <f t="shared" ca="1" si="12"/>
        <v>11</v>
      </c>
      <c r="H47" s="112">
        <f t="shared" ca="1" si="12"/>
        <v>10.8</v>
      </c>
      <c r="I47" s="112">
        <f t="shared" ca="1" si="13"/>
        <v>44.9</v>
      </c>
      <c r="J47" s="112">
        <f t="shared" ca="1" si="13"/>
        <v>63.4</v>
      </c>
      <c r="K47" s="137">
        <f t="shared" ca="1" si="13"/>
        <v>78.100000000000009</v>
      </c>
      <c r="L47" s="105">
        <f t="shared" ca="1" si="19"/>
        <v>4785</v>
      </c>
      <c r="M47" s="33">
        <f t="shared" ca="1" si="19"/>
        <v>10000</v>
      </c>
      <c r="N47" s="33">
        <f t="shared" ca="1" si="19"/>
        <v>14500</v>
      </c>
      <c r="O47" s="62">
        <f t="shared" ca="1" si="19"/>
        <v>19000</v>
      </c>
      <c r="P47" s="63">
        <f t="shared" ca="1" si="24"/>
        <v>12180</v>
      </c>
      <c r="Q47" s="112">
        <f t="shared" ca="1" si="24"/>
        <v>3.1</v>
      </c>
      <c r="R47" s="105">
        <f t="shared" ca="1" si="24"/>
        <v>11795</v>
      </c>
      <c r="S47" s="112">
        <f t="shared" ca="1" si="24"/>
        <v>11.9</v>
      </c>
      <c r="T47" s="112">
        <f t="shared" ca="1" si="24"/>
        <v>8.4</v>
      </c>
      <c r="U47" s="112">
        <f t="shared" ca="1" si="24"/>
        <v>57.999999999999993</v>
      </c>
      <c r="V47" s="112">
        <f t="shared" ca="1" si="24"/>
        <v>72.099999999999994</v>
      </c>
      <c r="W47" s="137">
        <f t="shared" ca="1" si="24"/>
        <v>79.7</v>
      </c>
      <c r="X47" s="124">
        <f t="shared" ca="1" si="20"/>
        <v>6125</v>
      </c>
      <c r="Y47" s="33">
        <f t="shared" ca="1" si="20"/>
        <v>15000</v>
      </c>
      <c r="Z47" s="33">
        <f t="shared" ca="1" si="20"/>
        <v>20500</v>
      </c>
      <c r="AA47" s="62">
        <f t="shared" ca="1" si="20"/>
        <v>26500</v>
      </c>
      <c r="AB47" s="63">
        <f t="shared" ref="AB47:AI78" ca="1" si="25">IFERROR(VLOOKUP($A47&amp;$B47,INDIRECT($BF$14),AB$8,FALSE),"")</f>
        <v>12180</v>
      </c>
      <c r="AC47" s="112">
        <f t="shared" ca="1" si="25"/>
        <v>3.3000000000000003</v>
      </c>
      <c r="AD47" s="105">
        <f t="shared" ca="1" si="25"/>
        <v>11775</v>
      </c>
      <c r="AE47" s="112">
        <f t="shared" ca="1" si="25"/>
        <v>13.8</v>
      </c>
      <c r="AF47" s="112">
        <f t="shared" ca="1" si="25"/>
        <v>7.1000000000000005</v>
      </c>
      <c r="AG47" s="112">
        <f t="shared" ca="1" si="25"/>
        <v>62.8</v>
      </c>
      <c r="AH47" s="112">
        <f t="shared" ca="1" si="25"/>
        <v>74.099999999999994</v>
      </c>
      <c r="AI47" s="137">
        <f t="shared" ca="1" si="25"/>
        <v>79.100000000000009</v>
      </c>
      <c r="AJ47" s="124">
        <f t="shared" ca="1" si="22"/>
        <v>7000</v>
      </c>
      <c r="AK47" s="33">
        <f t="shared" ca="1" si="22"/>
        <v>17000</v>
      </c>
      <c r="AL47" s="33">
        <f t="shared" ca="1" si="22"/>
        <v>24500</v>
      </c>
      <c r="AM47" s="62">
        <f t="shared" ca="1" si="22"/>
        <v>31000</v>
      </c>
      <c r="AN47" s="63" t="s">
        <v>133</v>
      </c>
      <c r="AO47" s="112" t="s">
        <v>133</v>
      </c>
      <c r="AP47" s="105" t="s">
        <v>133</v>
      </c>
      <c r="AQ47" s="112" t="s">
        <v>133</v>
      </c>
      <c r="AR47" s="112" t="s">
        <v>133</v>
      </c>
      <c r="AS47" s="112" t="s">
        <v>133</v>
      </c>
      <c r="AT47" s="112" t="s">
        <v>133</v>
      </c>
      <c r="AU47" s="137" t="s">
        <v>133</v>
      </c>
      <c r="AV47" s="124" t="s">
        <v>133</v>
      </c>
      <c r="AW47" s="33" t="s">
        <v>133</v>
      </c>
      <c r="AX47" s="33" t="s">
        <v>133</v>
      </c>
      <c r="AY47" s="62" t="s">
        <v>133</v>
      </c>
    </row>
    <row r="48" spans="1:51" s="38" customFormat="1" ht="14.25" customHeight="1" x14ac:dyDescent="0.2">
      <c r="A48" s="172" t="s">
        <v>99</v>
      </c>
      <c r="B48" s="49" t="s">
        <v>34</v>
      </c>
      <c r="C48" s="183" t="s">
        <v>83</v>
      </c>
      <c r="D48" s="63">
        <f t="shared" ca="1" si="11"/>
        <v>23955</v>
      </c>
      <c r="E48" s="112">
        <f t="shared" ca="1" si="11"/>
        <v>4.1000000000000005</v>
      </c>
      <c r="F48" s="105">
        <f t="shared" ca="1" si="11"/>
        <v>22965</v>
      </c>
      <c r="G48" s="112">
        <f t="shared" ca="1" si="12"/>
        <v>11.9</v>
      </c>
      <c r="H48" s="112">
        <f t="shared" ca="1" si="12"/>
        <v>15.6</v>
      </c>
      <c r="I48" s="112">
        <f t="shared" ca="1" si="13"/>
        <v>56.600000000000009</v>
      </c>
      <c r="J48" s="112">
        <f t="shared" ca="1" si="13"/>
        <v>65.400000000000006</v>
      </c>
      <c r="K48" s="137">
        <f t="shared" ca="1" si="13"/>
        <v>72.5</v>
      </c>
      <c r="L48" s="105">
        <f t="shared" ca="1" si="19"/>
        <v>11575</v>
      </c>
      <c r="M48" s="33">
        <f t="shared" ca="1" si="19"/>
        <v>8000</v>
      </c>
      <c r="N48" s="33">
        <f t="shared" ca="1" si="19"/>
        <v>12500</v>
      </c>
      <c r="O48" s="62">
        <f t="shared" ca="1" si="19"/>
        <v>17000</v>
      </c>
      <c r="P48" s="63">
        <f t="shared" ca="1" si="24"/>
        <v>23955</v>
      </c>
      <c r="Q48" s="112">
        <f t="shared" ca="1" si="24"/>
        <v>4.5</v>
      </c>
      <c r="R48" s="105">
        <f t="shared" ca="1" si="24"/>
        <v>22875</v>
      </c>
      <c r="S48" s="112">
        <f t="shared" ca="1" si="24"/>
        <v>13.200000000000001</v>
      </c>
      <c r="T48" s="112">
        <f t="shared" ca="1" si="24"/>
        <v>12.8</v>
      </c>
      <c r="U48" s="112">
        <f t="shared" ca="1" si="24"/>
        <v>62.5</v>
      </c>
      <c r="V48" s="112">
        <f t="shared" ca="1" si="24"/>
        <v>69.900000000000006</v>
      </c>
      <c r="W48" s="137">
        <f t="shared" ca="1" si="24"/>
        <v>73.900000000000006</v>
      </c>
      <c r="X48" s="124">
        <f t="shared" ca="1" si="20"/>
        <v>12460</v>
      </c>
      <c r="Y48" s="33">
        <f t="shared" ca="1" si="20"/>
        <v>12000</v>
      </c>
      <c r="Z48" s="33">
        <f t="shared" ca="1" si="20"/>
        <v>17500</v>
      </c>
      <c r="AA48" s="62">
        <f t="shared" ca="1" si="20"/>
        <v>22500</v>
      </c>
      <c r="AB48" s="63">
        <f t="shared" ca="1" si="25"/>
        <v>23955</v>
      </c>
      <c r="AC48" s="112">
        <f t="shared" ca="1" si="25"/>
        <v>4.5999999999999996</v>
      </c>
      <c r="AD48" s="105">
        <f t="shared" ca="1" si="25"/>
        <v>22840</v>
      </c>
      <c r="AE48" s="112">
        <f t="shared" ca="1" si="25"/>
        <v>15.299999999999999</v>
      </c>
      <c r="AF48" s="112">
        <f t="shared" ca="1" si="25"/>
        <v>10.4</v>
      </c>
      <c r="AG48" s="112">
        <f t="shared" ca="1" si="25"/>
        <v>65.100000000000009</v>
      </c>
      <c r="AH48" s="112">
        <f t="shared" ca="1" si="25"/>
        <v>71.599999999999994</v>
      </c>
      <c r="AI48" s="137">
        <f t="shared" ca="1" si="25"/>
        <v>74.3</v>
      </c>
      <c r="AJ48" s="124">
        <f t="shared" ca="1" si="22"/>
        <v>13750</v>
      </c>
      <c r="AK48" s="33">
        <f t="shared" ca="1" si="22"/>
        <v>13500</v>
      </c>
      <c r="AL48" s="33">
        <f t="shared" ca="1" si="22"/>
        <v>20000</v>
      </c>
      <c r="AM48" s="62">
        <f t="shared" ca="1" si="22"/>
        <v>26500</v>
      </c>
      <c r="AN48" s="63" t="s">
        <v>133</v>
      </c>
      <c r="AO48" s="112" t="s">
        <v>133</v>
      </c>
      <c r="AP48" s="105" t="s">
        <v>133</v>
      </c>
      <c r="AQ48" s="112" t="s">
        <v>133</v>
      </c>
      <c r="AR48" s="112" t="s">
        <v>133</v>
      </c>
      <c r="AS48" s="112" t="s">
        <v>133</v>
      </c>
      <c r="AT48" s="112" t="s">
        <v>133</v>
      </c>
      <c r="AU48" s="137" t="s">
        <v>133</v>
      </c>
      <c r="AV48" s="124" t="s">
        <v>133</v>
      </c>
      <c r="AW48" s="33" t="s">
        <v>133</v>
      </c>
      <c r="AX48" s="33" t="s">
        <v>133</v>
      </c>
      <c r="AY48" s="62" t="s">
        <v>133</v>
      </c>
    </row>
    <row r="49" spans="1:51" s="38" customFormat="1" ht="14.25" customHeight="1" x14ac:dyDescent="0.2">
      <c r="A49" s="172" t="s">
        <v>99</v>
      </c>
      <c r="B49" s="49" t="s">
        <v>35</v>
      </c>
      <c r="C49" s="183" t="s">
        <v>84</v>
      </c>
      <c r="D49" s="63">
        <f t="shared" ca="1" si="11"/>
        <v>7965</v>
      </c>
      <c r="E49" s="112">
        <f t="shared" ca="1" si="11"/>
        <v>5</v>
      </c>
      <c r="F49" s="105">
        <f t="shared" ca="1" si="11"/>
        <v>7565</v>
      </c>
      <c r="G49" s="112">
        <f t="shared" ca="1" si="12"/>
        <v>8.6000000000000014</v>
      </c>
      <c r="H49" s="112">
        <f t="shared" ca="1" si="12"/>
        <v>6.6000000000000005</v>
      </c>
      <c r="I49" s="112">
        <f t="shared" ca="1" si="13"/>
        <v>59.8</v>
      </c>
      <c r="J49" s="112">
        <f t="shared" ca="1" si="13"/>
        <v>77.600000000000009</v>
      </c>
      <c r="K49" s="137">
        <f t="shared" ca="1" si="13"/>
        <v>84.8</v>
      </c>
      <c r="L49" s="105">
        <f t="shared" ca="1" si="19"/>
        <v>4165</v>
      </c>
      <c r="M49" s="33">
        <f t="shared" ca="1" si="19"/>
        <v>12500</v>
      </c>
      <c r="N49" s="33">
        <f t="shared" ca="1" si="19"/>
        <v>19000</v>
      </c>
      <c r="O49" s="62">
        <f t="shared" ca="1" si="19"/>
        <v>20000</v>
      </c>
      <c r="P49" s="63">
        <f t="shared" ca="1" si="24"/>
        <v>7965</v>
      </c>
      <c r="Q49" s="112">
        <f t="shared" ca="1" si="24"/>
        <v>5.7</v>
      </c>
      <c r="R49" s="105">
        <f t="shared" ca="1" si="24"/>
        <v>7510</v>
      </c>
      <c r="S49" s="112">
        <f t="shared" ca="1" si="24"/>
        <v>10.6</v>
      </c>
      <c r="T49" s="112">
        <f t="shared" ca="1" si="24"/>
        <v>6.1</v>
      </c>
      <c r="U49" s="112">
        <f t="shared" ca="1" si="24"/>
        <v>69.5</v>
      </c>
      <c r="V49" s="112">
        <f t="shared" ca="1" si="24"/>
        <v>80.100000000000009</v>
      </c>
      <c r="W49" s="137">
        <f t="shared" ca="1" si="24"/>
        <v>83.3</v>
      </c>
      <c r="X49" s="124">
        <f t="shared" ca="1" si="20"/>
        <v>4780</v>
      </c>
      <c r="Y49" s="33">
        <f t="shared" ca="1" si="20"/>
        <v>16500</v>
      </c>
      <c r="Z49" s="33">
        <f t="shared" ca="1" si="20"/>
        <v>22500</v>
      </c>
      <c r="AA49" s="62">
        <f t="shared" ca="1" si="20"/>
        <v>25000</v>
      </c>
      <c r="AB49" s="63">
        <f t="shared" ca="1" si="25"/>
        <v>7965</v>
      </c>
      <c r="AC49" s="112">
        <f t="shared" ca="1" si="25"/>
        <v>6</v>
      </c>
      <c r="AD49" s="105">
        <f t="shared" ca="1" si="25"/>
        <v>7485</v>
      </c>
      <c r="AE49" s="112">
        <f t="shared" ca="1" si="25"/>
        <v>11.700000000000001</v>
      </c>
      <c r="AF49" s="112">
        <f t="shared" ca="1" si="25"/>
        <v>5</v>
      </c>
      <c r="AG49" s="112">
        <f t="shared" ca="1" si="25"/>
        <v>71.2</v>
      </c>
      <c r="AH49" s="112">
        <f t="shared" ca="1" si="25"/>
        <v>81</v>
      </c>
      <c r="AI49" s="137">
        <f t="shared" ca="1" si="25"/>
        <v>83.399999999999991</v>
      </c>
      <c r="AJ49" s="124">
        <f t="shared" ca="1" si="22"/>
        <v>5140</v>
      </c>
      <c r="AK49" s="33">
        <f t="shared" ca="1" si="22"/>
        <v>18000</v>
      </c>
      <c r="AL49" s="33">
        <f t="shared" ca="1" si="22"/>
        <v>26500</v>
      </c>
      <c r="AM49" s="62">
        <f t="shared" ca="1" si="22"/>
        <v>30000</v>
      </c>
      <c r="AN49" s="63" t="s">
        <v>133</v>
      </c>
      <c r="AO49" s="112" t="s">
        <v>133</v>
      </c>
      <c r="AP49" s="105" t="s">
        <v>133</v>
      </c>
      <c r="AQ49" s="112" t="s">
        <v>133</v>
      </c>
      <c r="AR49" s="112" t="s">
        <v>133</v>
      </c>
      <c r="AS49" s="112" t="s">
        <v>133</v>
      </c>
      <c r="AT49" s="112" t="s">
        <v>133</v>
      </c>
      <c r="AU49" s="137" t="s">
        <v>133</v>
      </c>
      <c r="AV49" s="124" t="s">
        <v>133</v>
      </c>
      <c r="AW49" s="33" t="s">
        <v>133</v>
      </c>
      <c r="AX49" s="33" t="s">
        <v>133</v>
      </c>
      <c r="AY49" s="62" t="s">
        <v>133</v>
      </c>
    </row>
    <row r="50" spans="1:51" s="38" customFormat="1" ht="14.25" customHeight="1" x14ac:dyDescent="0.2">
      <c r="A50" s="172" t="s">
        <v>99</v>
      </c>
      <c r="B50" s="49" t="s">
        <v>36</v>
      </c>
      <c r="C50" s="183" t="s">
        <v>85</v>
      </c>
      <c r="D50" s="63">
        <f t="shared" ca="1" si="11"/>
        <v>5740</v>
      </c>
      <c r="E50" s="112">
        <f t="shared" ca="1" si="11"/>
        <v>4.5</v>
      </c>
      <c r="F50" s="105">
        <f t="shared" ca="1" si="11"/>
        <v>5480</v>
      </c>
      <c r="G50" s="112">
        <f t="shared" ca="1" si="12"/>
        <v>13.5</v>
      </c>
      <c r="H50" s="112">
        <f t="shared" ca="1" si="12"/>
        <v>6.7</v>
      </c>
      <c r="I50" s="112">
        <f t="shared" ca="1" si="13"/>
        <v>44.800000000000004</v>
      </c>
      <c r="J50" s="112">
        <f t="shared" ca="1" si="13"/>
        <v>67.2</v>
      </c>
      <c r="K50" s="137">
        <f t="shared" ca="1" si="13"/>
        <v>79.900000000000006</v>
      </c>
      <c r="L50" s="105">
        <f t="shared" ca="1" si="19"/>
        <v>2210</v>
      </c>
      <c r="M50" s="33">
        <f t="shared" ca="1" si="19"/>
        <v>12000</v>
      </c>
      <c r="N50" s="33">
        <f t="shared" ca="1" si="19"/>
        <v>19000</v>
      </c>
      <c r="O50" s="62">
        <f t="shared" ca="1" si="19"/>
        <v>30000</v>
      </c>
      <c r="P50" s="63">
        <f t="shared" ca="1" si="24"/>
        <v>5740</v>
      </c>
      <c r="Q50" s="112">
        <f t="shared" ca="1" si="24"/>
        <v>5.1000000000000005</v>
      </c>
      <c r="R50" s="105">
        <f t="shared" ca="1" si="24"/>
        <v>5450</v>
      </c>
      <c r="S50" s="112">
        <f t="shared" ca="1" si="24"/>
        <v>15.1</v>
      </c>
      <c r="T50" s="112">
        <f t="shared" ca="1" si="24"/>
        <v>6.7</v>
      </c>
      <c r="U50" s="112">
        <f t="shared" ca="1" si="24"/>
        <v>54.400000000000006</v>
      </c>
      <c r="V50" s="112">
        <f t="shared" ca="1" si="24"/>
        <v>70.5</v>
      </c>
      <c r="W50" s="137">
        <f t="shared" ca="1" si="24"/>
        <v>78.2</v>
      </c>
      <c r="X50" s="124">
        <f t="shared" ca="1" si="20"/>
        <v>2625</v>
      </c>
      <c r="Y50" s="33">
        <f t="shared" ca="1" si="20"/>
        <v>14000</v>
      </c>
      <c r="Z50" s="33">
        <f t="shared" ca="1" si="20"/>
        <v>22500</v>
      </c>
      <c r="AA50" s="62">
        <f t="shared" ca="1" si="20"/>
        <v>33000</v>
      </c>
      <c r="AB50" s="63">
        <f t="shared" ca="1" si="25"/>
        <v>5740</v>
      </c>
      <c r="AC50" s="112">
        <f t="shared" ca="1" si="25"/>
        <v>5.5</v>
      </c>
      <c r="AD50" s="105">
        <f t="shared" ca="1" si="25"/>
        <v>5425</v>
      </c>
      <c r="AE50" s="112">
        <f t="shared" ca="1" si="25"/>
        <v>17.100000000000001</v>
      </c>
      <c r="AF50" s="112">
        <f t="shared" ca="1" si="25"/>
        <v>6.4</v>
      </c>
      <c r="AG50" s="112">
        <f t="shared" ca="1" si="25"/>
        <v>57.400000000000006</v>
      </c>
      <c r="AH50" s="112">
        <f t="shared" ca="1" si="25"/>
        <v>70.7</v>
      </c>
      <c r="AI50" s="137">
        <f t="shared" ca="1" si="25"/>
        <v>76.5</v>
      </c>
      <c r="AJ50" s="124">
        <f t="shared" ca="1" si="22"/>
        <v>2885</v>
      </c>
      <c r="AK50" s="33">
        <f t="shared" ca="1" si="22"/>
        <v>14000</v>
      </c>
      <c r="AL50" s="33">
        <f t="shared" ca="1" si="22"/>
        <v>24500</v>
      </c>
      <c r="AM50" s="62">
        <f t="shared" ca="1" si="22"/>
        <v>35000</v>
      </c>
      <c r="AN50" s="63" t="s">
        <v>133</v>
      </c>
      <c r="AO50" s="112" t="s">
        <v>133</v>
      </c>
      <c r="AP50" s="105" t="s">
        <v>133</v>
      </c>
      <c r="AQ50" s="112" t="s">
        <v>133</v>
      </c>
      <c r="AR50" s="112" t="s">
        <v>133</v>
      </c>
      <c r="AS50" s="112" t="s">
        <v>133</v>
      </c>
      <c r="AT50" s="112" t="s">
        <v>133</v>
      </c>
      <c r="AU50" s="137" t="s">
        <v>133</v>
      </c>
      <c r="AV50" s="124" t="s">
        <v>133</v>
      </c>
      <c r="AW50" s="33" t="s">
        <v>133</v>
      </c>
      <c r="AX50" s="33" t="s">
        <v>133</v>
      </c>
      <c r="AY50" s="62" t="s">
        <v>133</v>
      </c>
    </row>
    <row r="51" spans="1:51" s="38" customFormat="1" ht="14.25" customHeight="1" x14ac:dyDescent="0.2">
      <c r="A51" s="172" t="s">
        <v>98</v>
      </c>
      <c r="B51" s="49">
        <v>1</v>
      </c>
      <c r="C51" s="183" t="s">
        <v>63</v>
      </c>
      <c r="D51" s="63">
        <f t="shared" ca="1" si="11"/>
        <v>5550</v>
      </c>
      <c r="E51" s="112">
        <f t="shared" ca="1" si="11"/>
        <v>3.6000000000000005</v>
      </c>
      <c r="F51" s="105">
        <f t="shared" ca="1" si="11"/>
        <v>5355</v>
      </c>
      <c r="G51" s="112">
        <f t="shared" ca="1" si="12"/>
        <v>7.6</v>
      </c>
      <c r="H51" s="112">
        <f t="shared" ca="1" si="12"/>
        <v>11.600000000000001</v>
      </c>
      <c r="I51" s="112">
        <f t="shared" ca="1" si="13"/>
        <v>58.699999999999996</v>
      </c>
      <c r="J51" s="112">
        <f t="shared" ca="1" si="13"/>
        <v>69.100000000000009</v>
      </c>
      <c r="K51" s="137">
        <f t="shared" ca="1" si="13"/>
        <v>80.800000000000011</v>
      </c>
      <c r="L51" s="105">
        <f t="shared" ref="L51:O70" ca="1" si="26">IFERROR(VLOOKUP($A51&amp;$B51,INDIRECT($BE$14),L$8,FALSE),"")</f>
        <v>2980</v>
      </c>
      <c r="M51" s="33">
        <f t="shared" ca="1" si="26"/>
        <v>31500</v>
      </c>
      <c r="N51" s="33">
        <f t="shared" ca="1" si="26"/>
        <v>35000</v>
      </c>
      <c r="O51" s="62">
        <f t="shared" ca="1" si="26"/>
        <v>37000</v>
      </c>
      <c r="P51" s="63">
        <f t="shared" ref="P51:W82" ca="1" si="27">IFERROR(VLOOKUP($A51&amp;$B51,INDIRECT($BF$14),P$8,FALSE),"")</f>
        <v>5550</v>
      </c>
      <c r="Q51" s="112">
        <f t="shared" ca="1" si="27"/>
        <v>3.8</v>
      </c>
      <c r="R51" s="105">
        <f t="shared" ca="1" si="27"/>
        <v>5340</v>
      </c>
      <c r="S51" s="112">
        <f t="shared" ca="1" si="27"/>
        <v>15.4</v>
      </c>
      <c r="T51" s="112">
        <f t="shared" ca="1" si="27"/>
        <v>8.7000000000000011</v>
      </c>
      <c r="U51" s="112">
        <f t="shared" ca="1" si="27"/>
        <v>59.699999999999996</v>
      </c>
      <c r="V51" s="112">
        <f t="shared" ca="1" si="27"/>
        <v>71.7</v>
      </c>
      <c r="W51" s="137">
        <f t="shared" ca="1" si="27"/>
        <v>76</v>
      </c>
      <c r="X51" s="124">
        <f t="shared" ref="X51:AA70" ca="1" si="28">IFERROR(VLOOKUP($A51&amp;$B51,INDIRECT($BE$14),X$8,FALSE),"")</f>
        <v>3055</v>
      </c>
      <c r="Y51" s="33">
        <f t="shared" ca="1" si="28"/>
        <v>40000</v>
      </c>
      <c r="Z51" s="33">
        <f t="shared" ca="1" si="28"/>
        <v>44000</v>
      </c>
      <c r="AA51" s="62">
        <f t="shared" ca="1" si="28"/>
        <v>46500</v>
      </c>
      <c r="AB51" s="63">
        <f t="shared" ca="1" si="25"/>
        <v>5550</v>
      </c>
      <c r="AC51" s="112">
        <f t="shared" ca="1" si="25"/>
        <v>4</v>
      </c>
      <c r="AD51" s="105">
        <f t="shared" ca="1" si="25"/>
        <v>5330</v>
      </c>
      <c r="AE51" s="112">
        <f t="shared" ca="1" si="25"/>
        <v>11.9</v>
      </c>
      <c r="AF51" s="112">
        <f t="shared" ca="1" si="25"/>
        <v>11.700000000000001</v>
      </c>
      <c r="AG51" s="112">
        <f t="shared" ca="1" si="25"/>
        <v>59</v>
      </c>
      <c r="AH51" s="112">
        <f t="shared" ca="1" si="25"/>
        <v>72.3</v>
      </c>
      <c r="AI51" s="137">
        <f t="shared" ca="1" si="25"/>
        <v>76.400000000000006</v>
      </c>
      <c r="AJ51" s="124">
        <f t="shared" ref="AJ51:AM70" ca="1" si="29">IFERROR(VLOOKUP($A51&amp;$B51,INDIRECT($BE$14),AJ$8,FALSE),"")</f>
        <v>3070</v>
      </c>
      <c r="AK51" s="33">
        <f t="shared" ca="1" si="29"/>
        <v>40000</v>
      </c>
      <c r="AL51" s="33">
        <f t="shared" ca="1" si="29"/>
        <v>47500</v>
      </c>
      <c r="AM51" s="62">
        <f t="shared" ca="1" si="29"/>
        <v>52000</v>
      </c>
      <c r="AN51" s="63" t="s">
        <v>133</v>
      </c>
      <c r="AO51" s="112" t="s">
        <v>133</v>
      </c>
      <c r="AP51" s="105" t="s">
        <v>133</v>
      </c>
      <c r="AQ51" s="112" t="s">
        <v>133</v>
      </c>
      <c r="AR51" s="112" t="s">
        <v>133</v>
      </c>
      <c r="AS51" s="112" t="s">
        <v>133</v>
      </c>
      <c r="AT51" s="112" t="s">
        <v>133</v>
      </c>
      <c r="AU51" s="137" t="s">
        <v>133</v>
      </c>
      <c r="AV51" s="124" t="s">
        <v>133</v>
      </c>
      <c r="AW51" s="33" t="s">
        <v>133</v>
      </c>
      <c r="AX51" s="33" t="s">
        <v>133</v>
      </c>
      <c r="AY51" s="62" t="s">
        <v>133</v>
      </c>
    </row>
    <row r="52" spans="1:51" s="38" customFormat="1" ht="14.25" customHeight="1" x14ac:dyDescent="0.2">
      <c r="A52" s="172" t="s">
        <v>98</v>
      </c>
      <c r="B52" s="49">
        <v>2</v>
      </c>
      <c r="C52" s="183" t="s">
        <v>64</v>
      </c>
      <c r="D52" s="63">
        <f t="shared" ca="1" si="11"/>
        <v>20875</v>
      </c>
      <c r="E52" s="112">
        <f t="shared" ca="1" si="11"/>
        <v>7.0000000000000009</v>
      </c>
      <c r="F52" s="105">
        <f t="shared" ca="1" si="11"/>
        <v>19420</v>
      </c>
      <c r="G52" s="112">
        <f t="shared" ca="1" si="12"/>
        <v>9.6</v>
      </c>
      <c r="H52" s="112">
        <f t="shared" ca="1" si="12"/>
        <v>6.9</v>
      </c>
      <c r="I52" s="112">
        <f t="shared" ca="1" si="13"/>
        <v>53.2</v>
      </c>
      <c r="J52" s="112">
        <f t="shared" ca="1" si="13"/>
        <v>72.399999999999991</v>
      </c>
      <c r="K52" s="137">
        <f t="shared" ca="1" si="13"/>
        <v>83.399999999999991</v>
      </c>
      <c r="L52" s="105">
        <f t="shared" ca="1" si="26"/>
        <v>9285</v>
      </c>
      <c r="M52" s="33">
        <f t="shared" ca="1" si="26"/>
        <v>16500</v>
      </c>
      <c r="N52" s="33">
        <f t="shared" ca="1" si="26"/>
        <v>21000</v>
      </c>
      <c r="O52" s="62">
        <f t="shared" ca="1" si="26"/>
        <v>26500</v>
      </c>
      <c r="P52" s="63">
        <f t="shared" ca="1" si="27"/>
        <v>20875</v>
      </c>
      <c r="Q52" s="112">
        <f t="shared" ca="1" si="27"/>
        <v>7.1000000000000005</v>
      </c>
      <c r="R52" s="105">
        <f t="shared" ca="1" si="27"/>
        <v>19400</v>
      </c>
      <c r="S52" s="112">
        <f t="shared" ca="1" si="27"/>
        <v>11.3</v>
      </c>
      <c r="T52" s="112">
        <f t="shared" ca="1" si="27"/>
        <v>5.1000000000000005</v>
      </c>
      <c r="U52" s="112">
        <f t="shared" ca="1" si="27"/>
        <v>51.800000000000004</v>
      </c>
      <c r="V52" s="112">
        <f t="shared" ca="1" si="27"/>
        <v>75.099999999999994</v>
      </c>
      <c r="W52" s="137">
        <f t="shared" ca="1" si="27"/>
        <v>83.5</v>
      </c>
      <c r="X52" s="124">
        <f t="shared" ca="1" si="28"/>
        <v>9455</v>
      </c>
      <c r="Y52" s="33">
        <f t="shared" ca="1" si="28"/>
        <v>20000</v>
      </c>
      <c r="Z52" s="33">
        <f t="shared" ca="1" si="28"/>
        <v>25500</v>
      </c>
      <c r="AA52" s="62">
        <f t="shared" ca="1" si="28"/>
        <v>32000</v>
      </c>
      <c r="AB52" s="63">
        <f t="shared" ca="1" si="25"/>
        <v>20875</v>
      </c>
      <c r="AC52" s="112">
        <f t="shared" ca="1" si="25"/>
        <v>7.8</v>
      </c>
      <c r="AD52" s="105">
        <f t="shared" ca="1" si="25"/>
        <v>19240</v>
      </c>
      <c r="AE52" s="112">
        <f t="shared" ca="1" si="25"/>
        <v>13.200000000000001</v>
      </c>
      <c r="AF52" s="112">
        <f t="shared" ca="1" si="25"/>
        <v>5.8000000000000007</v>
      </c>
      <c r="AG52" s="112">
        <f t="shared" ca="1" si="25"/>
        <v>58.099999999999994</v>
      </c>
      <c r="AH52" s="112">
        <f t="shared" ca="1" si="25"/>
        <v>75.599999999999994</v>
      </c>
      <c r="AI52" s="137">
        <f t="shared" ca="1" si="25"/>
        <v>81</v>
      </c>
      <c r="AJ52" s="124">
        <f t="shared" ca="1" si="29"/>
        <v>10750</v>
      </c>
      <c r="AK52" s="33">
        <f t="shared" ca="1" si="29"/>
        <v>21000</v>
      </c>
      <c r="AL52" s="33">
        <f t="shared" ca="1" si="29"/>
        <v>28000</v>
      </c>
      <c r="AM52" s="62">
        <f t="shared" ca="1" si="29"/>
        <v>35500</v>
      </c>
      <c r="AN52" s="63" t="s">
        <v>133</v>
      </c>
      <c r="AO52" s="112" t="s">
        <v>133</v>
      </c>
      <c r="AP52" s="105" t="s">
        <v>133</v>
      </c>
      <c r="AQ52" s="112" t="s">
        <v>133</v>
      </c>
      <c r="AR52" s="112" t="s">
        <v>133</v>
      </c>
      <c r="AS52" s="112" t="s">
        <v>133</v>
      </c>
      <c r="AT52" s="112" t="s">
        <v>133</v>
      </c>
      <c r="AU52" s="137" t="s">
        <v>133</v>
      </c>
      <c r="AV52" s="124" t="s">
        <v>133</v>
      </c>
      <c r="AW52" s="33" t="s">
        <v>133</v>
      </c>
      <c r="AX52" s="33" t="s">
        <v>133</v>
      </c>
      <c r="AY52" s="62" t="s">
        <v>133</v>
      </c>
    </row>
    <row r="53" spans="1:51" s="38" customFormat="1" ht="14.25" customHeight="1" x14ac:dyDescent="0.2">
      <c r="A53" s="172" t="s">
        <v>98</v>
      </c>
      <c r="B53" s="49">
        <v>3</v>
      </c>
      <c r="C53" s="183" t="s">
        <v>65</v>
      </c>
      <c r="D53" s="63">
        <f t="shared" ca="1" si="11"/>
        <v>21110</v>
      </c>
      <c r="E53" s="112">
        <f t="shared" ca="1" si="11"/>
        <v>2.7</v>
      </c>
      <c r="F53" s="105">
        <f t="shared" ca="1" si="11"/>
        <v>20535</v>
      </c>
      <c r="G53" s="112">
        <f t="shared" ca="1" si="12"/>
        <v>8.9</v>
      </c>
      <c r="H53" s="112">
        <f t="shared" ca="1" si="12"/>
        <v>9.6</v>
      </c>
      <c r="I53" s="112">
        <f t="shared" ca="1" si="13"/>
        <v>47.7</v>
      </c>
      <c r="J53" s="112">
        <f t="shared" ca="1" si="13"/>
        <v>66.5</v>
      </c>
      <c r="K53" s="137">
        <f t="shared" ca="1" si="13"/>
        <v>81.5</v>
      </c>
      <c r="L53" s="105">
        <f t="shared" ca="1" si="26"/>
        <v>8805</v>
      </c>
      <c r="M53" s="33">
        <f t="shared" ca="1" si="26"/>
        <v>11000</v>
      </c>
      <c r="N53" s="33">
        <f t="shared" ca="1" si="26"/>
        <v>15000</v>
      </c>
      <c r="O53" s="62">
        <f t="shared" ca="1" si="26"/>
        <v>19500</v>
      </c>
      <c r="P53" s="63">
        <f t="shared" ca="1" si="27"/>
        <v>21110</v>
      </c>
      <c r="Q53" s="112">
        <f t="shared" ca="1" si="27"/>
        <v>3.1</v>
      </c>
      <c r="R53" s="105">
        <f t="shared" ca="1" si="27"/>
        <v>20460</v>
      </c>
      <c r="S53" s="112">
        <f t="shared" ca="1" si="27"/>
        <v>9.5</v>
      </c>
      <c r="T53" s="112">
        <f t="shared" ca="1" si="27"/>
        <v>6.5</v>
      </c>
      <c r="U53" s="112">
        <f t="shared" ca="1" si="27"/>
        <v>55.300000000000004</v>
      </c>
      <c r="V53" s="112">
        <f t="shared" ca="1" si="27"/>
        <v>74.400000000000006</v>
      </c>
      <c r="W53" s="137">
        <f t="shared" ca="1" si="27"/>
        <v>84.1</v>
      </c>
      <c r="X53" s="124">
        <f t="shared" ca="1" si="28"/>
        <v>10555</v>
      </c>
      <c r="Y53" s="33">
        <f t="shared" ca="1" si="28"/>
        <v>15500</v>
      </c>
      <c r="Z53" s="33">
        <f t="shared" ca="1" si="28"/>
        <v>20500</v>
      </c>
      <c r="AA53" s="62">
        <f t="shared" ca="1" si="28"/>
        <v>25500</v>
      </c>
      <c r="AB53" s="63">
        <f t="shared" ca="1" si="25"/>
        <v>21110</v>
      </c>
      <c r="AC53" s="112">
        <f t="shared" ca="1" si="25"/>
        <v>3.5000000000000004</v>
      </c>
      <c r="AD53" s="105">
        <f t="shared" ca="1" si="25"/>
        <v>20380</v>
      </c>
      <c r="AE53" s="112">
        <f t="shared" ca="1" si="25"/>
        <v>10.8</v>
      </c>
      <c r="AF53" s="112">
        <f t="shared" ca="1" si="25"/>
        <v>6.1</v>
      </c>
      <c r="AG53" s="112">
        <f t="shared" ca="1" si="25"/>
        <v>61</v>
      </c>
      <c r="AH53" s="112">
        <f t="shared" ca="1" si="25"/>
        <v>76.900000000000006</v>
      </c>
      <c r="AI53" s="137">
        <f t="shared" ca="1" si="25"/>
        <v>83.100000000000009</v>
      </c>
      <c r="AJ53" s="124">
        <f t="shared" ca="1" si="29"/>
        <v>12035</v>
      </c>
      <c r="AK53" s="33">
        <f t="shared" ca="1" si="29"/>
        <v>18000</v>
      </c>
      <c r="AL53" s="33">
        <f t="shared" ca="1" si="29"/>
        <v>24000</v>
      </c>
      <c r="AM53" s="62">
        <f t="shared" ca="1" si="29"/>
        <v>29500</v>
      </c>
      <c r="AN53" s="63" t="s">
        <v>133</v>
      </c>
      <c r="AO53" s="112" t="s">
        <v>133</v>
      </c>
      <c r="AP53" s="105" t="s">
        <v>133</v>
      </c>
      <c r="AQ53" s="112" t="s">
        <v>133</v>
      </c>
      <c r="AR53" s="112" t="s">
        <v>133</v>
      </c>
      <c r="AS53" s="112" t="s">
        <v>133</v>
      </c>
      <c r="AT53" s="112" t="s">
        <v>133</v>
      </c>
      <c r="AU53" s="137" t="s">
        <v>133</v>
      </c>
      <c r="AV53" s="124" t="s">
        <v>133</v>
      </c>
      <c r="AW53" s="33" t="s">
        <v>133</v>
      </c>
      <c r="AX53" s="33" t="s">
        <v>133</v>
      </c>
      <c r="AY53" s="62" t="s">
        <v>133</v>
      </c>
    </row>
    <row r="54" spans="1:51" s="38" customFormat="1" ht="14.25" customHeight="1" x14ac:dyDescent="0.2">
      <c r="A54" s="172" t="s">
        <v>98</v>
      </c>
      <c r="B54" s="49">
        <v>4</v>
      </c>
      <c r="C54" s="183" t="s">
        <v>66</v>
      </c>
      <c r="D54" s="63">
        <f t="shared" ca="1" si="11"/>
        <v>475</v>
      </c>
      <c r="E54" s="112">
        <f t="shared" ca="1" si="11"/>
        <v>5</v>
      </c>
      <c r="F54" s="105">
        <f t="shared" ca="1" si="11"/>
        <v>450</v>
      </c>
      <c r="G54" s="112">
        <f t="shared" ca="1" si="12"/>
        <v>7.1000000000000005</v>
      </c>
      <c r="H54" s="112">
        <f t="shared" ca="1" si="12"/>
        <v>7.3</v>
      </c>
      <c r="I54" s="112">
        <f t="shared" ca="1" si="13"/>
        <v>62.4</v>
      </c>
      <c r="J54" s="112">
        <f t="shared" ca="1" si="13"/>
        <v>69.5</v>
      </c>
      <c r="K54" s="137">
        <f t="shared" ca="1" si="13"/>
        <v>85.6</v>
      </c>
      <c r="L54" s="105">
        <f t="shared" ca="1" si="26"/>
        <v>260</v>
      </c>
      <c r="M54" s="33">
        <f t="shared" ca="1" si="26"/>
        <v>22000</v>
      </c>
      <c r="N54" s="33">
        <f t="shared" ca="1" si="26"/>
        <v>25000</v>
      </c>
      <c r="O54" s="62">
        <f t="shared" ca="1" si="26"/>
        <v>28500</v>
      </c>
      <c r="P54" s="63">
        <f t="shared" ca="1" si="27"/>
        <v>475</v>
      </c>
      <c r="Q54" s="112">
        <f t="shared" ca="1" si="27"/>
        <v>4.5999999999999996</v>
      </c>
      <c r="R54" s="105">
        <f t="shared" ca="1" si="27"/>
        <v>455</v>
      </c>
      <c r="S54" s="112">
        <f t="shared" ca="1" si="27"/>
        <v>9.5</v>
      </c>
      <c r="T54" s="112">
        <f t="shared" ca="1" si="27"/>
        <v>8.6000000000000014</v>
      </c>
      <c r="U54" s="112">
        <f t="shared" ca="1" si="27"/>
        <v>52.6</v>
      </c>
      <c r="V54" s="112">
        <f t="shared" ca="1" si="27"/>
        <v>70.899999999999991</v>
      </c>
      <c r="W54" s="137">
        <f t="shared" ca="1" si="27"/>
        <v>81.900000000000006</v>
      </c>
      <c r="X54" s="124">
        <f t="shared" ca="1" si="28"/>
        <v>230</v>
      </c>
      <c r="Y54" s="33">
        <f t="shared" ca="1" si="28"/>
        <v>27000</v>
      </c>
      <c r="Z54" s="33">
        <f t="shared" ca="1" si="28"/>
        <v>32000</v>
      </c>
      <c r="AA54" s="62">
        <f t="shared" ca="1" si="28"/>
        <v>35500</v>
      </c>
      <c r="AB54" s="63">
        <f t="shared" ca="1" si="25"/>
        <v>475</v>
      </c>
      <c r="AC54" s="112">
        <f t="shared" ca="1" si="25"/>
        <v>5.7</v>
      </c>
      <c r="AD54" s="105">
        <f t="shared" ca="1" si="25"/>
        <v>450</v>
      </c>
      <c r="AE54" s="112">
        <f t="shared" ca="1" si="25"/>
        <v>10.7</v>
      </c>
      <c r="AF54" s="112">
        <f t="shared" ca="1" si="25"/>
        <v>5.3</v>
      </c>
      <c r="AG54" s="112">
        <f t="shared" ca="1" si="25"/>
        <v>68.400000000000006</v>
      </c>
      <c r="AH54" s="112">
        <f t="shared" ca="1" si="25"/>
        <v>79.3</v>
      </c>
      <c r="AI54" s="137">
        <f t="shared" ca="1" si="25"/>
        <v>84</v>
      </c>
      <c r="AJ54" s="124">
        <f t="shared" ca="1" si="29"/>
        <v>300</v>
      </c>
      <c r="AK54" s="33">
        <f t="shared" ca="1" si="29"/>
        <v>26500</v>
      </c>
      <c r="AL54" s="33">
        <f t="shared" ca="1" si="29"/>
        <v>34500</v>
      </c>
      <c r="AM54" s="62">
        <f t="shared" ca="1" si="29"/>
        <v>39000</v>
      </c>
      <c r="AN54" s="63" t="s">
        <v>133</v>
      </c>
      <c r="AO54" s="112" t="s">
        <v>133</v>
      </c>
      <c r="AP54" s="105" t="s">
        <v>133</v>
      </c>
      <c r="AQ54" s="112" t="s">
        <v>133</v>
      </c>
      <c r="AR54" s="112" t="s">
        <v>133</v>
      </c>
      <c r="AS54" s="112" t="s">
        <v>133</v>
      </c>
      <c r="AT54" s="112" t="s">
        <v>133</v>
      </c>
      <c r="AU54" s="137" t="s">
        <v>133</v>
      </c>
      <c r="AV54" s="124" t="s">
        <v>133</v>
      </c>
      <c r="AW54" s="33" t="s">
        <v>133</v>
      </c>
      <c r="AX54" s="33" t="s">
        <v>133</v>
      </c>
      <c r="AY54" s="62" t="s">
        <v>133</v>
      </c>
    </row>
    <row r="55" spans="1:51" s="38" customFormat="1" ht="14.25" customHeight="1" x14ac:dyDescent="0.2">
      <c r="A55" s="172" t="s">
        <v>98</v>
      </c>
      <c r="B55" s="49">
        <v>5</v>
      </c>
      <c r="C55" s="183" t="s">
        <v>67</v>
      </c>
      <c r="D55" s="63">
        <f t="shared" ca="1" si="11"/>
        <v>1615</v>
      </c>
      <c r="E55" s="112">
        <f t="shared" ca="1" si="11"/>
        <v>4.3000000000000007</v>
      </c>
      <c r="F55" s="105">
        <f t="shared" ca="1" si="11"/>
        <v>1545</v>
      </c>
      <c r="G55" s="112">
        <f t="shared" ca="1" si="12"/>
        <v>13.200000000000001</v>
      </c>
      <c r="H55" s="112">
        <f t="shared" ca="1" si="12"/>
        <v>9.8000000000000007</v>
      </c>
      <c r="I55" s="112">
        <f t="shared" ca="1" si="13"/>
        <v>57.999999999999993</v>
      </c>
      <c r="J55" s="112">
        <f t="shared" ca="1" si="13"/>
        <v>68.600000000000009</v>
      </c>
      <c r="K55" s="137">
        <f t="shared" ca="1" si="13"/>
        <v>77</v>
      </c>
      <c r="L55" s="105">
        <f t="shared" ca="1" si="26"/>
        <v>770</v>
      </c>
      <c r="M55" s="33">
        <f t="shared" ca="1" si="26"/>
        <v>11500</v>
      </c>
      <c r="N55" s="33">
        <f t="shared" ca="1" si="26"/>
        <v>15000</v>
      </c>
      <c r="O55" s="62">
        <f t="shared" ca="1" si="26"/>
        <v>19500</v>
      </c>
      <c r="P55" s="63">
        <f t="shared" ca="1" si="27"/>
        <v>1615</v>
      </c>
      <c r="Q55" s="112">
        <f t="shared" ca="1" si="27"/>
        <v>4.3999999999999995</v>
      </c>
      <c r="R55" s="105">
        <f t="shared" ca="1" si="27"/>
        <v>1545</v>
      </c>
      <c r="S55" s="112">
        <f t="shared" ca="1" si="27"/>
        <v>12.3</v>
      </c>
      <c r="T55" s="112">
        <f t="shared" ca="1" si="27"/>
        <v>7.3999999999999995</v>
      </c>
      <c r="U55" s="112">
        <f t="shared" ca="1" si="27"/>
        <v>62.3</v>
      </c>
      <c r="V55" s="112">
        <f t="shared" ca="1" si="27"/>
        <v>73.3</v>
      </c>
      <c r="W55" s="137">
        <f t="shared" ca="1" si="27"/>
        <v>80.300000000000011</v>
      </c>
      <c r="X55" s="124">
        <f t="shared" ca="1" si="28"/>
        <v>890</v>
      </c>
      <c r="Y55" s="33">
        <f t="shared" ca="1" si="28"/>
        <v>14000</v>
      </c>
      <c r="Z55" s="33">
        <f t="shared" ca="1" si="28"/>
        <v>19000</v>
      </c>
      <c r="AA55" s="62">
        <f t="shared" ca="1" si="28"/>
        <v>24500</v>
      </c>
      <c r="AB55" s="63">
        <f t="shared" ca="1" si="25"/>
        <v>1615</v>
      </c>
      <c r="AC55" s="112">
        <f t="shared" ca="1" si="25"/>
        <v>4.7</v>
      </c>
      <c r="AD55" s="105">
        <f t="shared" ca="1" si="25"/>
        <v>1540</v>
      </c>
      <c r="AE55" s="112">
        <f t="shared" ca="1" si="25"/>
        <v>14.499999999999998</v>
      </c>
      <c r="AF55" s="112">
        <f t="shared" ca="1" si="25"/>
        <v>5.8000000000000007</v>
      </c>
      <c r="AG55" s="112">
        <f t="shared" ca="1" si="25"/>
        <v>65.900000000000006</v>
      </c>
      <c r="AH55" s="112">
        <f t="shared" ca="1" si="25"/>
        <v>76.2</v>
      </c>
      <c r="AI55" s="137">
        <f t="shared" ca="1" si="25"/>
        <v>79.7</v>
      </c>
      <c r="AJ55" s="124">
        <f t="shared" ca="1" si="29"/>
        <v>970</v>
      </c>
      <c r="AK55" s="33">
        <f t="shared" ca="1" si="29"/>
        <v>16000</v>
      </c>
      <c r="AL55" s="33">
        <f t="shared" ca="1" si="29"/>
        <v>22000</v>
      </c>
      <c r="AM55" s="62">
        <f t="shared" ca="1" si="29"/>
        <v>28000</v>
      </c>
      <c r="AN55" s="63" t="s">
        <v>133</v>
      </c>
      <c r="AO55" s="112" t="s">
        <v>133</v>
      </c>
      <c r="AP55" s="105" t="s">
        <v>133</v>
      </c>
      <c r="AQ55" s="112" t="s">
        <v>133</v>
      </c>
      <c r="AR55" s="112" t="s">
        <v>133</v>
      </c>
      <c r="AS55" s="112" t="s">
        <v>133</v>
      </c>
      <c r="AT55" s="112" t="s">
        <v>133</v>
      </c>
      <c r="AU55" s="137" t="s">
        <v>133</v>
      </c>
      <c r="AV55" s="124" t="s">
        <v>133</v>
      </c>
      <c r="AW55" s="33" t="s">
        <v>133</v>
      </c>
      <c r="AX55" s="33" t="s">
        <v>133</v>
      </c>
      <c r="AY55" s="62" t="s">
        <v>133</v>
      </c>
    </row>
    <row r="56" spans="1:51" s="38" customFormat="1" ht="14.25" customHeight="1" x14ac:dyDescent="0.2">
      <c r="A56" s="172" t="s">
        <v>98</v>
      </c>
      <c r="B56" s="49">
        <v>6</v>
      </c>
      <c r="C56" s="183" t="s">
        <v>68</v>
      </c>
      <c r="D56" s="63">
        <f t="shared" ca="1" si="11"/>
        <v>9825</v>
      </c>
      <c r="E56" s="112">
        <f t="shared" ca="1" si="11"/>
        <v>2.5</v>
      </c>
      <c r="F56" s="105">
        <f t="shared" ca="1" si="11"/>
        <v>9585</v>
      </c>
      <c r="G56" s="112">
        <f t="shared" ca="1" si="12"/>
        <v>8.7000000000000011</v>
      </c>
      <c r="H56" s="112">
        <f t="shared" ca="1" si="12"/>
        <v>8.7999999999999989</v>
      </c>
      <c r="I56" s="112">
        <f t="shared" ca="1" si="13"/>
        <v>46.400000000000006</v>
      </c>
      <c r="J56" s="112">
        <f t="shared" ca="1" si="13"/>
        <v>66.8</v>
      </c>
      <c r="K56" s="137">
        <f t="shared" ca="1" si="13"/>
        <v>82.5</v>
      </c>
      <c r="L56" s="105">
        <f t="shared" ca="1" si="26"/>
        <v>4015</v>
      </c>
      <c r="M56" s="33">
        <f t="shared" ca="1" si="26"/>
        <v>12500</v>
      </c>
      <c r="N56" s="33">
        <f t="shared" ca="1" si="26"/>
        <v>17500</v>
      </c>
      <c r="O56" s="62">
        <f t="shared" ca="1" si="26"/>
        <v>22500</v>
      </c>
      <c r="P56" s="63">
        <f t="shared" ca="1" si="27"/>
        <v>9825</v>
      </c>
      <c r="Q56" s="112">
        <f t="shared" ca="1" si="27"/>
        <v>2.7</v>
      </c>
      <c r="R56" s="105">
        <f t="shared" ca="1" si="27"/>
        <v>9560</v>
      </c>
      <c r="S56" s="112">
        <f t="shared" ca="1" si="27"/>
        <v>10.200000000000001</v>
      </c>
      <c r="T56" s="112">
        <f t="shared" ca="1" si="27"/>
        <v>6.1</v>
      </c>
      <c r="U56" s="112">
        <f t="shared" ca="1" si="27"/>
        <v>56.7</v>
      </c>
      <c r="V56" s="112">
        <f t="shared" ca="1" si="27"/>
        <v>73.900000000000006</v>
      </c>
      <c r="W56" s="137">
        <f t="shared" ca="1" si="27"/>
        <v>83.8</v>
      </c>
      <c r="X56" s="124">
        <f t="shared" ca="1" si="28"/>
        <v>5085</v>
      </c>
      <c r="Y56" s="33">
        <f t="shared" ca="1" si="28"/>
        <v>18000</v>
      </c>
      <c r="Z56" s="33">
        <f t="shared" ca="1" si="28"/>
        <v>23000</v>
      </c>
      <c r="AA56" s="62">
        <f t="shared" ca="1" si="28"/>
        <v>28000</v>
      </c>
      <c r="AB56" s="63">
        <f t="shared" ca="1" si="25"/>
        <v>9825</v>
      </c>
      <c r="AC56" s="112">
        <f t="shared" ca="1" si="25"/>
        <v>3</v>
      </c>
      <c r="AD56" s="105">
        <f t="shared" ca="1" si="25"/>
        <v>9530</v>
      </c>
      <c r="AE56" s="112">
        <f t="shared" ca="1" si="25"/>
        <v>12</v>
      </c>
      <c r="AF56" s="112">
        <f t="shared" ca="1" si="25"/>
        <v>5.6000000000000005</v>
      </c>
      <c r="AG56" s="112">
        <f t="shared" ca="1" si="25"/>
        <v>64.3</v>
      </c>
      <c r="AH56" s="112">
        <f t="shared" ca="1" si="25"/>
        <v>76.7</v>
      </c>
      <c r="AI56" s="137">
        <f t="shared" ca="1" si="25"/>
        <v>82.4</v>
      </c>
      <c r="AJ56" s="124">
        <f t="shared" ca="1" si="29"/>
        <v>5930</v>
      </c>
      <c r="AK56" s="33">
        <f t="shared" ca="1" si="29"/>
        <v>20500</v>
      </c>
      <c r="AL56" s="33">
        <f t="shared" ca="1" si="29"/>
        <v>26500</v>
      </c>
      <c r="AM56" s="62">
        <f t="shared" ca="1" si="29"/>
        <v>33500</v>
      </c>
      <c r="AN56" s="63" t="s">
        <v>133</v>
      </c>
      <c r="AO56" s="112" t="s">
        <v>133</v>
      </c>
      <c r="AP56" s="105" t="s">
        <v>133</v>
      </c>
      <c r="AQ56" s="112" t="s">
        <v>133</v>
      </c>
      <c r="AR56" s="112" t="s">
        <v>133</v>
      </c>
      <c r="AS56" s="112" t="s">
        <v>133</v>
      </c>
      <c r="AT56" s="112" t="s">
        <v>133</v>
      </c>
      <c r="AU56" s="137" t="s">
        <v>133</v>
      </c>
      <c r="AV56" s="124" t="s">
        <v>133</v>
      </c>
      <c r="AW56" s="33" t="s">
        <v>133</v>
      </c>
      <c r="AX56" s="33" t="s">
        <v>133</v>
      </c>
      <c r="AY56" s="62" t="s">
        <v>133</v>
      </c>
    </row>
    <row r="57" spans="1:51" s="38" customFormat="1" ht="14.25" customHeight="1" x14ac:dyDescent="0.2">
      <c r="A57" s="172" t="s">
        <v>98</v>
      </c>
      <c r="B57" s="49">
        <v>7</v>
      </c>
      <c r="C57" s="183" t="s">
        <v>69</v>
      </c>
      <c r="D57" s="63">
        <f t="shared" ca="1" si="11"/>
        <v>3915</v>
      </c>
      <c r="E57" s="112">
        <f t="shared" ca="1" si="11"/>
        <v>2.6</v>
      </c>
      <c r="F57" s="105">
        <f t="shared" ca="1" si="11"/>
        <v>3815</v>
      </c>
      <c r="G57" s="112">
        <f t="shared" ca="1" si="12"/>
        <v>9.4</v>
      </c>
      <c r="H57" s="112">
        <f t="shared" ca="1" si="12"/>
        <v>7.6</v>
      </c>
      <c r="I57" s="112">
        <f t="shared" ca="1" si="13"/>
        <v>51.7</v>
      </c>
      <c r="J57" s="112">
        <f t="shared" ca="1" si="13"/>
        <v>69.600000000000009</v>
      </c>
      <c r="K57" s="137">
        <f t="shared" ca="1" si="13"/>
        <v>83</v>
      </c>
      <c r="L57" s="105">
        <f t="shared" ca="1" si="26"/>
        <v>1790</v>
      </c>
      <c r="M57" s="33">
        <f t="shared" ca="1" si="26"/>
        <v>15500</v>
      </c>
      <c r="N57" s="33">
        <f t="shared" ca="1" si="26"/>
        <v>20500</v>
      </c>
      <c r="O57" s="62">
        <f t="shared" ca="1" si="26"/>
        <v>26000</v>
      </c>
      <c r="P57" s="63">
        <f t="shared" ca="1" si="27"/>
        <v>3915</v>
      </c>
      <c r="Q57" s="112">
        <f t="shared" ca="1" si="27"/>
        <v>3.2</v>
      </c>
      <c r="R57" s="105">
        <f t="shared" ca="1" si="27"/>
        <v>3790</v>
      </c>
      <c r="S57" s="112">
        <f t="shared" ca="1" si="27"/>
        <v>10.8</v>
      </c>
      <c r="T57" s="112">
        <f t="shared" ca="1" si="27"/>
        <v>6.2</v>
      </c>
      <c r="U57" s="112">
        <f t="shared" ca="1" si="27"/>
        <v>64</v>
      </c>
      <c r="V57" s="112">
        <f t="shared" ca="1" si="27"/>
        <v>76.5</v>
      </c>
      <c r="W57" s="137">
        <f t="shared" ca="1" si="27"/>
        <v>82.9</v>
      </c>
      <c r="X57" s="124">
        <f t="shared" ca="1" si="28"/>
        <v>2305</v>
      </c>
      <c r="Y57" s="33">
        <f t="shared" ca="1" si="28"/>
        <v>21500</v>
      </c>
      <c r="Z57" s="33">
        <f t="shared" ca="1" si="28"/>
        <v>26500</v>
      </c>
      <c r="AA57" s="62">
        <f t="shared" ca="1" si="28"/>
        <v>34000</v>
      </c>
      <c r="AB57" s="63">
        <f t="shared" ca="1" si="25"/>
        <v>3915</v>
      </c>
      <c r="AC57" s="112">
        <f t="shared" ca="1" si="25"/>
        <v>3.5000000000000004</v>
      </c>
      <c r="AD57" s="105">
        <f t="shared" ca="1" si="25"/>
        <v>3780</v>
      </c>
      <c r="AE57" s="112">
        <f t="shared" ca="1" si="25"/>
        <v>12.3</v>
      </c>
      <c r="AF57" s="112">
        <f t="shared" ca="1" si="25"/>
        <v>5.8000000000000007</v>
      </c>
      <c r="AG57" s="112">
        <f t="shared" ca="1" si="25"/>
        <v>68.7</v>
      </c>
      <c r="AH57" s="112">
        <f t="shared" ca="1" si="25"/>
        <v>78</v>
      </c>
      <c r="AI57" s="137">
        <f t="shared" ca="1" si="25"/>
        <v>81.800000000000011</v>
      </c>
      <c r="AJ57" s="124">
        <f t="shared" ca="1" si="29"/>
        <v>2525</v>
      </c>
      <c r="AK57" s="33">
        <f t="shared" ca="1" si="29"/>
        <v>25000</v>
      </c>
      <c r="AL57" s="33">
        <f t="shared" ca="1" si="29"/>
        <v>31500</v>
      </c>
      <c r="AM57" s="62">
        <f t="shared" ca="1" si="29"/>
        <v>43500</v>
      </c>
      <c r="AN57" s="63" t="s">
        <v>133</v>
      </c>
      <c r="AO57" s="112" t="s">
        <v>133</v>
      </c>
      <c r="AP57" s="105" t="s">
        <v>133</v>
      </c>
      <c r="AQ57" s="112" t="s">
        <v>133</v>
      </c>
      <c r="AR57" s="112" t="s">
        <v>133</v>
      </c>
      <c r="AS57" s="112" t="s">
        <v>133</v>
      </c>
      <c r="AT57" s="112" t="s">
        <v>133</v>
      </c>
      <c r="AU57" s="137" t="s">
        <v>133</v>
      </c>
      <c r="AV57" s="124" t="s">
        <v>133</v>
      </c>
      <c r="AW57" s="33" t="s">
        <v>133</v>
      </c>
      <c r="AX57" s="33" t="s">
        <v>133</v>
      </c>
      <c r="AY57" s="62" t="s">
        <v>133</v>
      </c>
    </row>
    <row r="58" spans="1:51" s="38" customFormat="1" ht="14.25" customHeight="1" x14ac:dyDescent="0.2">
      <c r="A58" s="172" t="s">
        <v>98</v>
      </c>
      <c r="B58" s="49">
        <v>8</v>
      </c>
      <c r="C58" s="183" t="s">
        <v>70</v>
      </c>
      <c r="D58" s="63">
        <f t="shared" ca="1" si="11"/>
        <v>13525</v>
      </c>
      <c r="E58" s="112">
        <f t="shared" ca="1" si="11"/>
        <v>3.1</v>
      </c>
      <c r="F58" s="105">
        <f t="shared" ca="1" si="11"/>
        <v>13100</v>
      </c>
      <c r="G58" s="112">
        <f t="shared" ca="1" si="12"/>
        <v>11.600000000000001</v>
      </c>
      <c r="H58" s="112">
        <f t="shared" ca="1" si="12"/>
        <v>11.700000000000001</v>
      </c>
      <c r="I58" s="112">
        <f t="shared" ca="1" si="13"/>
        <v>63.6</v>
      </c>
      <c r="J58" s="112">
        <f t="shared" ca="1" si="13"/>
        <v>71.2</v>
      </c>
      <c r="K58" s="137">
        <f t="shared" ca="1" si="13"/>
        <v>76.7</v>
      </c>
      <c r="L58" s="105">
        <f t="shared" ca="1" si="26"/>
        <v>7405</v>
      </c>
      <c r="M58" s="33">
        <f t="shared" ca="1" si="26"/>
        <v>14500</v>
      </c>
      <c r="N58" s="33">
        <f t="shared" ca="1" si="26"/>
        <v>19500</v>
      </c>
      <c r="O58" s="62">
        <f t="shared" ca="1" si="26"/>
        <v>24500</v>
      </c>
      <c r="P58" s="63">
        <f t="shared" ca="1" si="27"/>
        <v>13525</v>
      </c>
      <c r="Q58" s="112">
        <f t="shared" ca="1" si="27"/>
        <v>3.3000000000000003</v>
      </c>
      <c r="R58" s="105">
        <f t="shared" ca="1" si="27"/>
        <v>13070</v>
      </c>
      <c r="S58" s="112">
        <f t="shared" ca="1" si="27"/>
        <v>12.4</v>
      </c>
      <c r="T58" s="112">
        <f t="shared" ca="1" si="27"/>
        <v>9</v>
      </c>
      <c r="U58" s="112">
        <f t="shared" ca="1" si="27"/>
        <v>70.100000000000009</v>
      </c>
      <c r="V58" s="112">
        <f t="shared" ca="1" si="27"/>
        <v>75.8</v>
      </c>
      <c r="W58" s="137">
        <f t="shared" ca="1" si="27"/>
        <v>78.7</v>
      </c>
      <c r="X58" s="124">
        <f t="shared" ca="1" si="28"/>
        <v>8475</v>
      </c>
      <c r="Y58" s="33">
        <f t="shared" ca="1" si="28"/>
        <v>18500</v>
      </c>
      <c r="Z58" s="33">
        <f t="shared" ca="1" si="28"/>
        <v>24000</v>
      </c>
      <c r="AA58" s="62">
        <f t="shared" ca="1" si="28"/>
        <v>30500</v>
      </c>
      <c r="AB58" s="63">
        <f t="shared" ca="1" si="25"/>
        <v>13525</v>
      </c>
      <c r="AC58" s="112">
        <f t="shared" ca="1" si="25"/>
        <v>3.4000000000000004</v>
      </c>
      <c r="AD58" s="105">
        <f t="shared" ca="1" si="25"/>
        <v>13065</v>
      </c>
      <c r="AE58" s="112">
        <f t="shared" ca="1" si="25"/>
        <v>13.3</v>
      </c>
      <c r="AF58" s="112">
        <f t="shared" ca="1" si="25"/>
        <v>7.3999999999999995</v>
      </c>
      <c r="AG58" s="112">
        <f t="shared" ca="1" si="25"/>
        <v>73</v>
      </c>
      <c r="AH58" s="112">
        <f t="shared" ca="1" si="25"/>
        <v>77.400000000000006</v>
      </c>
      <c r="AI58" s="137">
        <f t="shared" ca="1" si="25"/>
        <v>79.400000000000006</v>
      </c>
      <c r="AJ58" s="124">
        <f t="shared" ca="1" si="29"/>
        <v>9230</v>
      </c>
      <c r="AK58" s="33">
        <f t="shared" ca="1" si="29"/>
        <v>20500</v>
      </c>
      <c r="AL58" s="33">
        <f t="shared" ca="1" si="29"/>
        <v>28000</v>
      </c>
      <c r="AM58" s="62">
        <f t="shared" ca="1" si="29"/>
        <v>36000</v>
      </c>
      <c r="AN58" s="63" t="s">
        <v>133</v>
      </c>
      <c r="AO58" s="112" t="s">
        <v>133</v>
      </c>
      <c r="AP58" s="105" t="s">
        <v>133</v>
      </c>
      <c r="AQ58" s="112" t="s">
        <v>133</v>
      </c>
      <c r="AR58" s="112" t="s">
        <v>133</v>
      </c>
      <c r="AS58" s="112" t="s">
        <v>133</v>
      </c>
      <c r="AT58" s="112" t="s">
        <v>133</v>
      </c>
      <c r="AU58" s="137" t="s">
        <v>133</v>
      </c>
      <c r="AV58" s="124" t="s">
        <v>133</v>
      </c>
      <c r="AW58" s="33" t="s">
        <v>133</v>
      </c>
      <c r="AX58" s="33" t="s">
        <v>133</v>
      </c>
      <c r="AY58" s="62" t="s">
        <v>133</v>
      </c>
    </row>
    <row r="59" spans="1:51" s="38" customFormat="1" ht="14.25" customHeight="1" x14ac:dyDescent="0.2">
      <c r="A59" s="172" t="s">
        <v>98</v>
      </c>
      <c r="B59" s="49">
        <v>9</v>
      </c>
      <c r="C59" s="183" t="s">
        <v>73</v>
      </c>
      <c r="D59" s="63">
        <f t="shared" ca="1" si="11"/>
        <v>10955</v>
      </c>
      <c r="E59" s="112">
        <f t="shared" ca="1" si="11"/>
        <v>3.8</v>
      </c>
      <c r="F59" s="105">
        <f t="shared" ca="1" si="11"/>
        <v>10545</v>
      </c>
      <c r="G59" s="112">
        <f t="shared" ca="1" si="12"/>
        <v>12</v>
      </c>
      <c r="H59" s="112">
        <f t="shared" ca="1" si="12"/>
        <v>9.6</v>
      </c>
      <c r="I59" s="112">
        <f t="shared" ca="1" si="13"/>
        <v>61.1</v>
      </c>
      <c r="J59" s="112">
        <f t="shared" ca="1" si="13"/>
        <v>71.3</v>
      </c>
      <c r="K59" s="137">
        <f t="shared" ca="1" si="13"/>
        <v>78.400000000000006</v>
      </c>
      <c r="L59" s="105">
        <f t="shared" ca="1" si="26"/>
        <v>5765</v>
      </c>
      <c r="M59" s="33">
        <f t="shared" ca="1" si="26"/>
        <v>16500</v>
      </c>
      <c r="N59" s="33">
        <f t="shared" ca="1" si="26"/>
        <v>22500</v>
      </c>
      <c r="O59" s="62">
        <f t="shared" ca="1" si="26"/>
        <v>27000</v>
      </c>
      <c r="P59" s="63">
        <f t="shared" ca="1" si="27"/>
        <v>10955</v>
      </c>
      <c r="Q59" s="112">
        <f t="shared" ca="1" si="27"/>
        <v>4.1000000000000005</v>
      </c>
      <c r="R59" s="105">
        <f t="shared" ca="1" si="27"/>
        <v>10510</v>
      </c>
      <c r="S59" s="112">
        <f t="shared" ca="1" si="27"/>
        <v>12.1</v>
      </c>
      <c r="T59" s="112">
        <f t="shared" ca="1" si="27"/>
        <v>7.0000000000000009</v>
      </c>
      <c r="U59" s="112">
        <f t="shared" ca="1" si="27"/>
        <v>66.3</v>
      </c>
      <c r="V59" s="112">
        <f t="shared" ca="1" si="27"/>
        <v>76.2</v>
      </c>
      <c r="W59" s="137">
        <f t="shared" ca="1" si="27"/>
        <v>80.800000000000011</v>
      </c>
      <c r="X59" s="124">
        <f t="shared" ca="1" si="28"/>
        <v>6500</v>
      </c>
      <c r="Y59" s="33">
        <f t="shared" ca="1" si="28"/>
        <v>20500</v>
      </c>
      <c r="Z59" s="33">
        <f t="shared" ca="1" si="28"/>
        <v>26500</v>
      </c>
      <c r="AA59" s="62">
        <f t="shared" ca="1" si="28"/>
        <v>32500</v>
      </c>
      <c r="AB59" s="63">
        <f t="shared" ca="1" si="25"/>
        <v>10955</v>
      </c>
      <c r="AC59" s="112">
        <f t="shared" ca="1" si="25"/>
        <v>4.2</v>
      </c>
      <c r="AD59" s="105">
        <f t="shared" ca="1" si="25"/>
        <v>10495</v>
      </c>
      <c r="AE59" s="112">
        <f t="shared" ca="1" si="25"/>
        <v>14.200000000000001</v>
      </c>
      <c r="AF59" s="112">
        <f t="shared" ca="1" si="25"/>
        <v>6.4</v>
      </c>
      <c r="AG59" s="112">
        <f t="shared" ca="1" si="25"/>
        <v>68.900000000000006</v>
      </c>
      <c r="AH59" s="112">
        <f t="shared" ca="1" si="25"/>
        <v>76.7</v>
      </c>
      <c r="AI59" s="137">
        <f t="shared" ca="1" si="25"/>
        <v>79.400000000000006</v>
      </c>
      <c r="AJ59" s="124">
        <f t="shared" ca="1" si="29"/>
        <v>6970</v>
      </c>
      <c r="AK59" s="33">
        <f t="shared" ca="1" si="29"/>
        <v>24000</v>
      </c>
      <c r="AL59" s="33">
        <f t="shared" ca="1" si="29"/>
        <v>31000</v>
      </c>
      <c r="AM59" s="62">
        <f t="shared" ca="1" si="29"/>
        <v>39500</v>
      </c>
      <c r="AN59" s="63" t="s">
        <v>133</v>
      </c>
      <c r="AO59" s="112" t="s">
        <v>133</v>
      </c>
      <c r="AP59" s="105" t="s">
        <v>133</v>
      </c>
      <c r="AQ59" s="112" t="s">
        <v>133</v>
      </c>
      <c r="AR59" s="112" t="s">
        <v>133</v>
      </c>
      <c r="AS59" s="112" t="s">
        <v>133</v>
      </c>
      <c r="AT59" s="112" t="s">
        <v>133</v>
      </c>
      <c r="AU59" s="137" t="s">
        <v>133</v>
      </c>
      <c r="AV59" s="124" t="s">
        <v>133</v>
      </c>
      <c r="AW59" s="33" t="s">
        <v>133</v>
      </c>
      <c r="AX59" s="33" t="s">
        <v>133</v>
      </c>
      <c r="AY59" s="62" t="s">
        <v>133</v>
      </c>
    </row>
    <row r="60" spans="1:51" s="38" customFormat="1" ht="14.25" customHeight="1" x14ac:dyDescent="0.2">
      <c r="A60" s="172" t="s">
        <v>98</v>
      </c>
      <c r="B60" s="49" t="s">
        <v>28</v>
      </c>
      <c r="C60" s="183" t="s">
        <v>75</v>
      </c>
      <c r="D60" s="63">
        <f t="shared" ca="1" si="11"/>
        <v>4785</v>
      </c>
      <c r="E60" s="112">
        <f t="shared" ca="1" si="11"/>
        <v>3.4000000000000004</v>
      </c>
      <c r="F60" s="105">
        <f t="shared" ca="1" si="11"/>
        <v>4625</v>
      </c>
      <c r="G60" s="112">
        <f t="shared" ca="1" si="12"/>
        <v>8.6000000000000014</v>
      </c>
      <c r="H60" s="112">
        <f t="shared" ca="1" si="12"/>
        <v>5.5</v>
      </c>
      <c r="I60" s="112">
        <f t="shared" ca="1" si="13"/>
        <v>50</v>
      </c>
      <c r="J60" s="112">
        <f t="shared" ca="1" si="13"/>
        <v>70.599999999999994</v>
      </c>
      <c r="K60" s="137">
        <f t="shared" ca="1" si="13"/>
        <v>85.9</v>
      </c>
      <c r="L60" s="105">
        <f t="shared" ca="1" si="26"/>
        <v>2070</v>
      </c>
      <c r="M60" s="33">
        <f t="shared" ca="1" si="26"/>
        <v>19000</v>
      </c>
      <c r="N60" s="33">
        <f t="shared" ca="1" si="26"/>
        <v>24500</v>
      </c>
      <c r="O60" s="62">
        <f t="shared" ca="1" si="26"/>
        <v>30000</v>
      </c>
      <c r="P60" s="63">
        <f t="shared" ca="1" si="27"/>
        <v>4785</v>
      </c>
      <c r="Q60" s="112">
        <f t="shared" ca="1" si="27"/>
        <v>3.8</v>
      </c>
      <c r="R60" s="105">
        <f t="shared" ca="1" si="27"/>
        <v>4605</v>
      </c>
      <c r="S60" s="112">
        <f t="shared" ca="1" si="27"/>
        <v>9.3000000000000007</v>
      </c>
      <c r="T60" s="112">
        <f t="shared" ca="1" si="27"/>
        <v>7.3</v>
      </c>
      <c r="U60" s="112">
        <f t="shared" ca="1" si="27"/>
        <v>53.400000000000006</v>
      </c>
      <c r="V60" s="112">
        <f t="shared" ca="1" si="27"/>
        <v>72</v>
      </c>
      <c r="W60" s="137">
        <f t="shared" ca="1" si="27"/>
        <v>83.399999999999991</v>
      </c>
      <c r="X60" s="124">
        <f t="shared" ca="1" si="28"/>
        <v>2290</v>
      </c>
      <c r="Y60" s="33">
        <f t="shared" ca="1" si="28"/>
        <v>21500</v>
      </c>
      <c r="Z60" s="33">
        <f t="shared" ca="1" si="28"/>
        <v>27000</v>
      </c>
      <c r="AA60" s="62">
        <f t="shared" ca="1" si="28"/>
        <v>34000</v>
      </c>
      <c r="AB60" s="63">
        <f t="shared" ca="1" si="25"/>
        <v>4785</v>
      </c>
      <c r="AC60" s="112">
        <f t="shared" ca="1" si="25"/>
        <v>4.2</v>
      </c>
      <c r="AD60" s="105">
        <f t="shared" ca="1" si="25"/>
        <v>4585</v>
      </c>
      <c r="AE60" s="112">
        <f t="shared" ca="1" si="25"/>
        <v>13.100000000000001</v>
      </c>
      <c r="AF60" s="112">
        <f t="shared" ca="1" si="25"/>
        <v>7.2000000000000011</v>
      </c>
      <c r="AG60" s="112">
        <f t="shared" ca="1" si="25"/>
        <v>64.5</v>
      </c>
      <c r="AH60" s="112">
        <f t="shared" ca="1" si="25"/>
        <v>75.900000000000006</v>
      </c>
      <c r="AI60" s="137">
        <f t="shared" ca="1" si="25"/>
        <v>79.7</v>
      </c>
      <c r="AJ60" s="124">
        <f t="shared" ca="1" si="29"/>
        <v>2845</v>
      </c>
      <c r="AK60" s="33">
        <f t="shared" ca="1" si="29"/>
        <v>22000</v>
      </c>
      <c r="AL60" s="33">
        <f t="shared" ca="1" si="29"/>
        <v>28500</v>
      </c>
      <c r="AM60" s="62">
        <f t="shared" ca="1" si="29"/>
        <v>36000</v>
      </c>
      <c r="AN60" s="63" t="s">
        <v>133</v>
      </c>
      <c r="AO60" s="112" t="s">
        <v>133</v>
      </c>
      <c r="AP60" s="105" t="s">
        <v>133</v>
      </c>
      <c r="AQ60" s="112" t="s">
        <v>133</v>
      </c>
      <c r="AR60" s="112" t="s">
        <v>133</v>
      </c>
      <c r="AS60" s="112" t="s">
        <v>133</v>
      </c>
      <c r="AT60" s="112" t="s">
        <v>133</v>
      </c>
      <c r="AU60" s="137" t="s">
        <v>133</v>
      </c>
      <c r="AV60" s="124" t="s">
        <v>133</v>
      </c>
      <c r="AW60" s="33" t="s">
        <v>133</v>
      </c>
      <c r="AX60" s="33" t="s">
        <v>133</v>
      </c>
      <c r="AY60" s="62" t="s">
        <v>133</v>
      </c>
    </row>
    <row r="61" spans="1:51" s="38" customFormat="1" ht="14.25" customHeight="1" x14ac:dyDescent="0.2">
      <c r="A61" s="172" t="s">
        <v>98</v>
      </c>
      <c r="B61" s="49" t="s">
        <v>29</v>
      </c>
      <c r="C61" s="183" t="s">
        <v>76</v>
      </c>
      <c r="D61" s="63">
        <f t="shared" ca="1" si="11"/>
        <v>18440</v>
      </c>
      <c r="E61" s="112">
        <f t="shared" ca="1" si="11"/>
        <v>3.8</v>
      </c>
      <c r="F61" s="105">
        <f t="shared" ca="1" si="11"/>
        <v>17740</v>
      </c>
      <c r="G61" s="112">
        <f t="shared" ca="1" si="12"/>
        <v>9.9</v>
      </c>
      <c r="H61" s="112">
        <f t="shared" ca="1" si="12"/>
        <v>10.200000000000001</v>
      </c>
      <c r="I61" s="112">
        <f t="shared" ca="1" si="13"/>
        <v>55.1</v>
      </c>
      <c r="J61" s="112">
        <f t="shared" ca="1" si="13"/>
        <v>70.300000000000011</v>
      </c>
      <c r="K61" s="137">
        <f t="shared" ca="1" si="13"/>
        <v>79.800000000000011</v>
      </c>
      <c r="L61" s="105">
        <f t="shared" ca="1" si="26"/>
        <v>8685</v>
      </c>
      <c r="M61" s="33">
        <f t="shared" ca="1" si="26"/>
        <v>12000</v>
      </c>
      <c r="N61" s="33">
        <f t="shared" ca="1" si="26"/>
        <v>17000</v>
      </c>
      <c r="O61" s="62">
        <f t="shared" ca="1" si="26"/>
        <v>23000</v>
      </c>
      <c r="P61" s="63">
        <f t="shared" ca="1" si="27"/>
        <v>18440</v>
      </c>
      <c r="Q61" s="112">
        <f t="shared" ca="1" si="27"/>
        <v>4.1000000000000005</v>
      </c>
      <c r="R61" s="105">
        <f t="shared" ca="1" si="27"/>
        <v>17690</v>
      </c>
      <c r="S61" s="112">
        <f t="shared" ca="1" si="27"/>
        <v>10.4</v>
      </c>
      <c r="T61" s="112">
        <f t="shared" ca="1" si="27"/>
        <v>7.1000000000000005</v>
      </c>
      <c r="U61" s="112">
        <f t="shared" ca="1" si="27"/>
        <v>61.7</v>
      </c>
      <c r="V61" s="112">
        <f t="shared" ca="1" si="27"/>
        <v>77</v>
      </c>
      <c r="W61" s="137">
        <f t="shared" ca="1" si="27"/>
        <v>82.5</v>
      </c>
      <c r="X61" s="124">
        <f t="shared" ca="1" si="28"/>
        <v>10190</v>
      </c>
      <c r="Y61" s="33">
        <f t="shared" ca="1" si="28"/>
        <v>16500</v>
      </c>
      <c r="Z61" s="33">
        <f t="shared" ca="1" si="28"/>
        <v>22000</v>
      </c>
      <c r="AA61" s="62">
        <f t="shared" ca="1" si="28"/>
        <v>27500</v>
      </c>
      <c r="AB61" s="63">
        <f t="shared" ca="1" si="25"/>
        <v>18440</v>
      </c>
      <c r="AC61" s="112">
        <f t="shared" ca="1" si="25"/>
        <v>4.3000000000000007</v>
      </c>
      <c r="AD61" s="105">
        <f t="shared" ca="1" si="25"/>
        <v>17650</v>
      </c>
      <c r="AE61" s="112">
        <f t="shared" ca="1" si="25"/>
        <v>11.600000000000001</v>
      </c>
      <c r="AF61" s="112">
        <f t="shared" ca="1" si="25"/>
        <v>6.4</v>
      </c>
      <c r="AG61" s="112">
        <f t="shared" ca="1" si="25"/>
        <v>66.600000000000009</v>
      </c>
      <c r="AH61" s="112">
        <f t="shared" ca="1" si="25"/>
        <v>78.100000000000009</v>
      </c>
      <c r="AI61" s="137">
        <f t="shared" ca="1" si="25"/>
        <v>82</v>
      </c>
      <c r="AJ61" s="124">
        <f t="shared" ca="1" si="29"/>
        <v>11335</v>
      </c>
      <c r="AK61" s="33">
        <f t="shared" ca="1" si="29"/>
        <v>18500</v>
      </c>
      <c r="AL61" s="33">
        <f t="shared" ca="1" si="29"/>
        <v>25000</v>
      </c>
      <c r="AM61" s="62">
        <f t="shared" ca="1" si="29"/>
        <v>31000</v>
      </c>
      <c r="AN61" s="63" t="s">
        <v>133</v>
      </c>
      <c r="AO61" s="112" t="s">
        <v>133</v>
      </c>
      <c r="AP61" s="105" t="s">
        <v>133</v>
      </c>
      <c r="AQ61" s="112" t="s">
        <v>133</v>
      </c>
      <c r="AR61" s="112" t="s">
        <v>133</v>
      </c>
      <c r="AS61" s="112" t="s">
        <v>133</v>
      </c>
      <c r="AT61" s="112" t="s">
        <v>133</v>
      </c>
      <c r="AU61" s="137" t="s">
        <v>133</v>
      </c>
      <c r="AV61" s="124" t="s">
        <v>133</v>
      </c>
      <c r="AW61" s="33" t="s">
        <v>133</v>
      </c>
      <c r="AX61" s="33" t="s">
        <v>133</v>
      </c>
      <c r="AY61" s="62" t="s">
        <v>133</v>
      </c>
    </row>
    <row r="62" spans="1:51" s="38" customFormat="1" ht="14.25" customHeight="1" x14ac:dyDescent="0.2">
      <c r="A62" s="172" t="s">
        <v>98</v>
      </c>
      <c r="B62" s="49" t="s">
        <v>37</v>
      </c>
      <c r="C62" s="183" t="s">
        <v>77</v>
      </c>
      <c r="D62" s="63">
        <f t="shared" ca="1" si="11"/>
        <v>4190</v>
      </c>
      <c r="E62" s="112">
        <f t="shared" ca="1" si="11"/>
        <v>3</v>
      </c>
      <c r="F62" s="105">
        <f t="shared" ca="1" si="11"/>
        <v>4065</v>
      </c>
      <c r="G62" s="112">
        <f t="shared" ca="1" si="12"/>
        <v>12.1</v>
      </c>
      <c r="H62" s="112">
        <f t="shared" ca="1" si="12"/>
        <v>10.5</v>
      </c>
      <c r="I62" s="112">
        <f t="shared" ca="1" si="13"/>
        <v>59.099999999999994</v>
      </c>
      <c r="J62" s="112">
        <f t="shared" ca="1" si="13"/>
        <v>69</v>
      </c>
      <c r="K62" s="137">
        <f t="shared" ca="1" si="13"/>
        <v>77.400000000000006</v>
      </c>
      <c r="L62" s="105">
        <f t="shared" ca="1" si="26"/>
        <v>2140</v>
      </c>
      <c r="M62" s="33">
        <f t="shared" ca="1" si="26"/>
        <v>16000</v>
      </c>
      <c r="N62" s="33">
        <f t="shared" ca="1" si="26"/>
        <v>21500</v>
      </c>
      <c r="O62" s="62">
        <f t="shared" ca="1" si="26"/>
        <v>28000</v>
      </c>
      <c r="P62" s="63">
        <f t="shared" ca="1" si="27"/>
        <v>4190</v>
      </c>
      <c r="Q62" s="112">
        <f t="shared" ca="1" si="27"/>
        <v>3.4000000000000004</v>
      </c>
      <c r="R62" s="105">
        <f t="shared" ca="1" si="27"/>
        <v>4045</v>
      </c>
      <c r="S62" s="112">
        <f t="shared" ca="1" si="27"/>
        <v>13.100000000000001</v>
      </c>
      <c r="T62" s="112">
        <f t="shared" ca="1" si="27"/>
        <v>7.7</v>
      </c>
      <c r="U62" s="112">
        <f t="shared" ca="1" si="27"/>
        <v>69.400000000000006</v>
      </c>
      <c r="V62" s="112">
        <f t="shared" ca="1" si="27"/>
        <v>75.900000000000006</v>
      </c>
      <c r="W62" s="137">
        <f t="shared" ca="1" si="27"/>
        <v>79.3</v>
      </c>
      <c r="X62" s="124">
        <f t="shared" ca="1" si="28"/>
        <v>2635</v>
      </c>
      <c r="Y62" s="33">
        <f t="shared" ca="1" si="28"/>
        <v>21500</v>
      </c>
      <c r="Z62" s="33">
        <f t="shared" ca="1" si="28"/>
        <v>28000</v>
      </c>
      <c r="AA62" s="62">
        <f t="shared" ca="1" si="28"/>
        <v>37000</v>
      </c>
      <c r="AB62" s="63">
        <f t="shared" ca="1" si="25"/>
        <v>4190</v>
      </c>
      <c r="AC62" s="112">
        <f t="shared" ca="1" si="25"/>
        <v>3.5000000000000004</v>
      </c>
      <c r="AD62" s="105">
        <f t="shared" ca="1" si="25"/>
        <v>4045</v>
      </c>
      <c r="AE62" s="112">
        <f t="shared" ca="1" si="25"/>
        <v>13.5</v>
      </c>
      <c r="AF62" s="112">
        <f t="shared" ca="1" si="25"/>
        <v>6.3</v>
      </c>
      <c r="AG62" s="112">
        <f t="shared" ca="1" si="25"/>
        <v>73.7</v>
      </c>
      <c r="AH62" s="112">
        <f t="shared" ca="1" si="25"/>
        <v>78.2</v>
      </c>
      <c r="AI62" s="137">
        <f t="shared" ca="1" si="25"/>
        <v>80.2</v>
      </c>
      <c r="AJ62" s="124">
        <f t="shared" ca="1" si="29"/>
        <v>2875</v>
      </c>
      <c r="AK62" s="33">
        <f t="shared" ca="1" si="29"/>
        <v>26000</v>
      </c>
      <c r="AL62" s="33">
        <f t="shared" ca="1" si="29"/>
        <v>36000</v>
      </c>
      <c r="AM62" s="62">
        <f t="shared" ca="1" si="29"/>
        <v>51000</v>
      </c>
      <c r="AN62" s="63" t="s">
        <v>133</v>
      </c>
      <c r="AO62" s="112" t="s">
        <v>133</v>
      </c>
      <c r="AP62" s="105" t="s">
        <v>133</v>
      </c>
      <c r="AQ62" s="112" t="s">
        <v>133</v>
      </c>
      <c r="AR62" s="112" t="s">
        <v>133</v>
      </c>
      <c r="AS62" s="112" t="s">
        <v>133</v>
      </c>
      <c r="AT62" s="112" t="s">
        <v>133</v>
      </c>
      <c r="AU62" s="137" t="s">
        <v>133</v>
      </c>
      <c r="AV62" s="124" t="s">
        <v>133</v>
      </c>
      <c r="AW62" s="33" t="s">
        <v>133</v>
      </c>
      <c r="AX62" s="33" t="s">
        <v>133</v>
      </c>
      <c r="AY62" s="62" t="s">
        <v>133</v>
      </c>
    </row>
    <row r="63" spans="1:51" s="38" customFormat="1" ht="14.25" customHeight="1" x14ac:dyDescent="0.2">
      <c r="A63" s="172" t="s">
        <v>98</v>
      </c>
      <c r="B63" s="49" t="s">
        <v>30</v>
      </c>
      <c r="C63" s="183" t="s">
        <v>78</v>
      </c>
      <c r="D63" s="63">
        <f t="shared" ca="1" si="11"/>
        <v>10280</v>
      </c>
      <c r="E63" s="112">
        <f t="shared" ca="1" si="11"/>
        <v>4</v>
      </c>
      <c r="F63" s="105">
        <f t="shared" ca="1" si="11"/>
        <v>9870</v>
      </c>
      <c r="G63" s="112">
        <f t="shared" ca="1" si="12"/>
        <v>10.8</v>
      </c>
      <c r="H63" s="112">
        <f t="shared" ca="1" si="12"/>
        <v>12.7</v>
      </c>
      <c r="I63" s="112">
        <f t="shared" ca="1" si="13"/>
        <v>44.3</v>
      </c>
      <c r="J63" s="112">
        <f t="shared" ca="1" si="13"/>
        <v>63.1</v>
      </c>
      <c r="K63" s="137">
        <f t="shared" ca="1" si="13"/>
        <v>76.5</v>
      </c>
      <c r="L63" s="105">
        <f t="shared" ca="1" si="26"/>
        <v>3885</v>
      </c>
      <c r="M63" s="33">
        <f t="shared" ca="1" si="26"/>
        <v>11000</v>
      </c>
      <c r="N63" s="33">
        <f t="shared" ca="1" si="26"/>
        <v>15500</v>
      </c>
      <c r="O63" s="62">
        <f t="shared" ca="1" si="26"/>
        <v>21000</v>
      </c>
      <c r="P63" s="63">
        <f t="shared" ca="1" si="27"/>
        <v>10280</v>
      </c>
      <c r="Q63" s="112">
        <f t="shared" ca="1" si="27"/>
        <v>4.9000000000000004</v>
      </c>
      <c r="R63" s="105">
        <f t="shared" ca="1" si="27"/>
        <v>9780</v>
      </c>
      <c r="S63" s="112">
        <f t="shared" ca="1" si="27"/>
        <v>13.100000000000001</v>
      </c>
      <c r="T63" s="112">
        <f t="shared" ca="1" si="27"/>
        <v>9</v>
      </c>
      <c r="U63" s="112">
        <f t="shared" ca="1" si="27"/>
        <v>64.8</v>
      </c>
      <c r="V63" s="112">
        <f t="shared" ca="1" si="27"/>
        <v>73.5</v>
      </c>
      <c r="W63" s="137">
        <f t="shared" ca="1" si="27"/>
        <v>77.8</v>
      </c>
      <c r="X63" s="124">
        <f t="shared" ca="1" si="28"/>
        <v>5900</v>
      </c>
      <c r="Y63" s="33">
        <f t="shared" ca="1" si="28"/>
        <v>16500</v>
      </c>
      <c r="Z63" s="33">
        <f t="shared" ca="1" si="28"/>
        <v>21500</v>
      </c>
      <c r="AA63" s="62">
        <f t="shared" ca="1" si="28"/>
        <v>28500</v>
      </c>
      <c r="AB63" s="63">
        <f t="shared" ca="1" si="25"/>
        <v>10280</v>
      </c>
      <c r="AC63" s="112">
        <f t="shared" ca="1" si="25"/>
        <v>5.1000000000000005</v>
      </c>
      <c r="AD63" s="105">
        <f t="shared" ca="1" si="25"/>
        <v>9750</v>
      </c>
      <c r="AE63" s="112">
        <f t="shared" ca="1" si="25"/>
        <v>13.100000000000001</v>
      </c>
      <c r="AF63" s="112">
        <f t="shared" ca="1" si="25"/>
        <v>7.7</v>
      </c>
      <c r="AG63" s="112">
        <f t="shared" ca="1" si="25"/>
        <v>71.099999999999994</v>
      </c>
      <c r="AH63" s="112">
        <f t="shared" ca="1" si="25"/>
        <v>76.900000000000006</v>
      </c>
      <c r="AI63" s="137">
        <f t="shared" ca="1" si="25"/>
        <v>79.3</v>
      </c>
      <c r="AJ63" s="124">
        <f t="shared" ca="1" si="29"/>
        <v>6670</v>
      </c>
      <c r="AK63" s="33">
        <f t="shared" ca="1" si="29"/>
        <v>19500</v>
      </c>
      <c r="AL63" s="33">
        <f t="shared" ca="1" si="29"/>
        <v>26500</v>
      </c>
      <c r="AM63" s="62">
        <f t="shared" ca="1" si="29"/>
        <v>36500</v>
      </c>
      <c r="AN63" s="63" t="s">
        <v>133</v>
      </c>
      <c r="AO63" s="112" t="s">
        <v>133</v>
      </c>
      <c r="AP63" s="105" t="s">
        <v>133</v>
      </c>
      <c r="AQ63" s="112" t="s">
        <v>133</v>
      </c>
      <c r="AR63" s="112" t="s">
        <v>133</v>
      </c>
      <c r="AS63" s="112" t="s">
        <v>133</v>
      </c>
      <c r="AT63" s="112" t="s">
        <v>133</v>
      </c>
      <c r="AU63" s="137" t="s">
        <v>133</v>
      </c>
      <c r="AV63" s="124" t="s">
        <v>133</v>
      </c>
      <c r="AW63" s="33" t="s">
        <v>133</v>
      </c>
      <c r="AX63" s="33" t="s">
        <v>133</v>
      </c>
      <c r="AY63" s="62" t="s">
        <v>133</v>
      </c>
    </row>
    <row r="64" spans="1:51" s="38" customFormat="1" ht="14.25" customHeight="1" x14ac:dyDescent="0.2">
      <c r="A64" s="172" t="s">
        <v>98</v>
      </c>
      <c r="B64" s="49" t="s">
        <v>31</v>
      </c>
      <c r="C64" s="183" t="s">
        <v>79</v>
      </c>
      <c r="D64" s="63">
        <f t="shared" ca="1" si="11"/>
        <v>24610</v>
      </c>
      <c r="E64" s="112">
        <f t="shared" ca="1" si="11"/>
        <v>4.8</v>
      </c>
      <c r="F64" s="105">
        <f t="shared" ca="1" si="11"/>
        <v>23430</v>
      </c>
      <c r="G64" s="112">
        <f t="shared" ca="1" si="12"/>
        <v>11.1</v>
      </c>
      <c r="H64" s="112">
        <f t="shared" ca="1" si="12"/>
        <v>11.200000000000001</v>
      </c>
      <c r="I64" s="112">
        <f t="shared" ca="1" si="13"/>
        <v>66.2</v>
      </c>
      <c r="J64" s="112">
        <f t="shared" ca="1" si="13"/>
        <v>73.2</v>
      </c>
      <c r="K64" s="137">
        <f t="shared" ca="1" si="13"/>
        <v>77.7</v>
      </c>
      <c r="L64" s="105">
        <f t="shared" ca="1" si="26"/>
        <v>13830</v>
      </c>
      <c r="M64" s="33">
        <f t="shared" ca="1" si="26"/>
        <v>13500</v>
      </c>
      <c r="N64" s="33">
        <f t="shared" ca="1" si="26"/>
        <v>18000</v>
      </c>
      <c r="O64" s="62">
        <f t="shared" ca="1" si="26"/>
        <v>22500</v>
      </c>
      <c r="P64" s="63">
        <f t="shared" ca="1" si="27"/>
        <v>24610</v>
      </c>
      <c r="Q64" s="112">
        <f t="shared" ca="1" si="27"/>
        <v>5.2</v>
      </c>
      <c r="R64" s="105">
        <f t="shared" ca="1" si="27"/>
        <v>23335</v>
      </c>
      <c r="S64" s="112">
        <f t="shared" ca="1" si="27"/>
        <v>11.8</v>
      </c>
      <c r="T64" s="112">
        <f t="shared" ca="1" si="27"/>
        <v>8.7999999999999989</v>
      </c>
      <c r="U64" s="112">
        <f t="shared" ca="1" si="27"/>
        <v>70.8</v>
      </c>
      <c r="V64" s="112">
        <f t="shared" ca="1" si="27"/>
        <v>77.100000000000009</v>
      </c>
      <c r="W64" s="137">
        <f t="shared" ca="1" si="27"/>
        <v>79.400000000000006</v>
      </c>
      <c r="X64" s="124">
        <f t="shared" ca="1" si="28"/>
        <v>15410</v>
      </c>
      <c r="Y64" s="33">
        <f t="shared" ca="1" si="28"/>
        <v>17000</v>
      </c>
      <c r="Z64" s="33">
        <f t="shared" ca="1" si="28"/>
        <v>22000</v>
      </c>
      <c r="AA64" s="62">
        <f t="shared" ca="1" si="28"/>
        <v>28500</v>
      </c>
      <c r="AB64" s="63">
        <f t="shared" ca="1" si="25"/>
        <v>24610</v>
      </c>
      <c r="AC64" s="112">
        <f t="shared" ca="1" si="25"/>
        <v>5.4</v>
      </c>
      <c r="AD64" s="105">
        <f t="shared" ca="1" si="25"/>
        <v>23290</v>
      </c>
      <c r="AE64" s="112">
        <f t="shared" ca="1" si="25"/>
        <v>13.100000000000001</v>
      </c>
      <c r="AF64" s="112">
        <f t="shared" ca="1" si="25"/>
        <v>6.9</v>
      </c>
      <c r="AG64" s="112">
        <f t="shared" ca="1" si="25"/>
        <v>74.099999999999994</v>
      </c>
      <c r="AH64" s="112">
        <f t="shared" ca="1" si="25"/>
        <v>78.600000000000009</v>
      </c>
      <c r="AI64" s="137">
        <f t="shared" ca="1" si="25"/>
        <v>80</v>
      </c>
      <c r="AJ64" s="124">
        <f t="shared" ca="1" si="29"/>
        <v>16685</v>
      </c>
      <c r="AK64" s="33">
        <f t="shared" ca="1" si="29"/>
        <v>19500</v>
      </c>
      <c r="AL64" s="33">
        <f t="shared" ca="1" si="29"/>
        <v>26000</v>
      </c>
      <c r="AM64" s="62">
        <f t="shared" ca="1" si="29"/>
        <v>35000</v>
      </c>
      <c r="AN64" s="63" t="s">
        <v>133</v>
      </c>
      <c r="AO64" s="112" t="s">
        <v>133</v>
      </c>
      <c r="AP64" s="105" t="s">
        <v>133</v>
      </c>
      <c r="AQ64" s="112" t="s">
        <v>133</v>
      </c>
      <c r="AR64" s="112" t="s">
        <v>133</v>
      </c>
      <c r="AS64" s="112" t="s">
        <v>133</v>
      </c>
      <c r="AT64" s="112" t="s">
        <v>133</v>
      </c>
      <c r="AU64" s="137" t="s">
        <v>133</v>
      </c>
      <c r="AV64" s="124" t="s">
        <v>133</v>
      </c>
      <c r="AW64" s="33" t="s">
        <v>133</v>
      </c>
      <c r="AX64" s="33" t="s">
        <v>133</v>
      </c>
      <c r="AY64" s="62" t="s">
        <v>133</v>
      </c>
    </row>
    <row r="65" spans="1:51" s="38" customFormat="1" ht="14.25" customHeight="1" x14ac:dyDescent="0.2">
      <c r="A65" s="172" t="s">
        <v>98</v>
      </c>
      <c r="B65" s="49" t="s">
        <v>32</v>
      </c>
      <c r="C65" s="183" t="s">
        <v>80</v>
      </c>
      <c r="D65" s="63">
        <f t="shared" ca="1" si="11"/>
        <v>7125</v>
      </c>
      <c r="E65" s="112">
        <f t="shared" ca="1" si="11"/>
        <v>3.4000000000000004</v>
      </c>
      <c r="F65" s="105">
        <f t="shared" ca="1" si="11"/>
        <v>6880</v>
      </c>
      <c r="G65" s="112">
        <f t="shared" ca="1" si="12"/>
        <v>9.8000000000000007</v>
      </c>
      <c r="H65" s="112">
        <f t="shared" ca="1" si="12"/>
        <v>14.7</v>
      </c>
      <c r="I65" s="112">
        <f t="shared" ca="1" si="13"/>
        <v>65.100000000000009</v>
      </c>
      <c r="J65" s="112">
        <f t="shared" ca="1" si="13"/>
        <v>71.399999999999991</v>
      </c>
      <c r="K65" s="137">
        <f t="shared" ca="1" si="13"/>
        <v>75.400000000000006</v>
      </c>
      <c r="L65" s="105">
        <f t="shared" ca="1" si="26"/>
        <v>3985</v>
      </c>
      <c r="M65" s="33">
        <f t="shared" ca="1" si="26"/>
        <v>11000</v>
      </c>
      <c r="N65" s="33">
        <f t="shared" ca="1" si="26"/>
        <v>15000</v>
      </c>
      <c r="O65" s="62">
        <f t="shared" ca="1" si="26"/>
        <v>19000</v>
      </c>
      <c r="P65" s="63">
        <f t="shared" ca="1" si="27"/>
        <v>7125</v>
      </c>
      <c r="Q65" s="112">
        <f t="shared" ca="1" si="27"/>
        <v>3.6000000000000005</v>
      </c>
      <c r="R65" s="105">
        <f t="shared" ca="1" si="27"/>
        <v>6870</v>
      </c>
      <c r="S65" s="112">
        <f t="shared" ca="1" si="27"/>
        <v>10.6</v>
      </c>
      <c r="T65" s="112">
        <f t="shared" ca="1" si="27"/>
        <v>10.5</v>
      </c>
      <c r="U65" s="112">
        <f t="shared" ca="1" si="27"/>
        <v>69.5</v>
      </c>
      <c r="V65" s="112">
        <f t="shared" ca="1" si="27"/>
        <v>75.8</v>
      </c>
      <c r="W65" s="137">
        <f t="shared" ca="1" si="27"/>
        <v>78.8</v>
      </c>
      <c r="X65" s="124">
        <f t="shared" ca="1" si="28"/>
        <v>4450</v>
      </c>
      <c r="Y65" s="33">
        <f t="shared" ca="1" si="28"/>
        <v>14500</v>
      </c>
      <c r="Z65" s="33">
        <f t="shared" ca="1" si="28"/>
        <v>19000</v>
      </c>
      <c r="AA65" s="62">
        <f t="shared" ca="1" si="28"/>
        <v>24000</v>
      </c>
      <c r="AB65" s="63">
        <f t="shared" ca="1" si="25"/>
        <v>7125</v>
      </c>
      <c r="AC65" s="112">
        <f t="shared" ca="1" si="25"/>
        <v>3.6000000000000005</v>
      </c>
      <c r="AD65" s="105">
        <f t="shared" ca="1" si="25"/>
        <v>6865</v>
      </c>
      <c r="AE65" s="112">
        <f t="shared" ca="1" si="25"/>
        <v>12.3</v>
      </c>
      <c r="AF65" s="112">
        <f t="shared" ca="1" si="25"/>
        <v>7.9</v>
      </c>
      <c r="AG65" s="112">
        <f t="shared" ca="1" si="25"/>
        <v>72</v>
      </c>
      <c r="AH65" s="112">
        <f t="shared" ca="1" si="25"/>
        <v>77.900000000000006</v>
      </c>
      <c r="AI65" s="137">
        <f t="shared" ca="1" si="25"/>
        <v>79.800000000000011</v>
      </c>
      <c r="AJ65" s="124">
        <f t="shared" ca="1" si="29"/>
        <v>4750</v>
      </c>
      <c r="AK65" s="33">
        <f t="shared" ca="1" si="29"/>
        <v>16500</v>
      </c>
      <c r="AL65" s="33">
        <f t="shared" ca="1" si="29"/>
        <v>22500</v>
      </c>
      <c r="AM65" s="62">
        <f t="shared" ca="1" si="29"/>
        <v>28500</v>
      </c>
      <c r="AN65" s="63" t="s">
        <v>133</v>
      </c>
      <c r="AO65" s="112" t="s">
        <v>133</v>
      </c>
      <c r="AP65" s="105" t="s">
        <v>133</v>
      </c>
      <c r="AQ65" s="112" t="s">
        <v>133</v>
      </c>
      <c r="AR65" s="112" t="s">
        <v>133</v>
      </c>
      <c r="AS65" s="112" t="s">
        <v>133</v>
      </c>
      <c r="AT65" s="112" t="s">
        <v>133</v>
      </c>
      <c r="AU65" s="137" t="s">
        <v>133</v>
      </c>
      <c r="AV65" s="124" t="s">
        <v>133</v>
      </c>
      <c r="AW65" s="33" t="s">
        <v>133</v>
      </c>
      <c r="AX65" s="33" t="s">
        <v>133</v>
      </c>
      <c r="AY65" s="62" t="s">
        <v>133</v>
      </c>
    </row>
    <row r="66" spans="1:51" s="38" customFormat="1" ht="14.25" customHeight="1" x14ac:dyDescent="0.2">
      <c r="A66" s="172" t="s">
        <v>98</v>
      </c>
      <c r="B66" s="49" t="s">
        <v>27</v>
      </c>
      <c r="C66" s="183" t="s">
        <v>81</v>
      </c>
      <c r="D66" s="63">
        <f t="shared" ca="1" si="11"/>
        <v>15500</v>
      </c>
      <c r="E66" s="112">
        <f t="shared" ca="1" si="11"/>
        <v>3.2</v>
      </c>
      <c r="F66" s="105">
        <f t="shared" ca="1" si="11"/>
        <v>15005</v>
      </c>
      <c r="G66" s="112">
        <f t="shared" ca="1" si="12"/>
        <v>11.9</v>
      </c>
      <c r="H66" s="112">
        <f t="shared" ca="1" si="12"/>
        <v>11.5</v>
      </c>
      <c r="I66" s="112">
        <f t="shared" ca="1" si="13"/>
        <v>46.6</v>
      </c>
      <c r="J66" s="112">
        <f t="shared" ca="1" si="13"/>
        <v>63.2</v>
      </c>
      <c r="K66" s="137">
        <f t="shared" ca="1" si="13"/>
        <v>76.599999999999994</v>
      </c>
      <c r="L66" s="105">
        <f t="shared" ca="1" si="26"/>
        <v>6195</v>
      </c>
      <c r="M66" s="33">
        <f t="shared" ca="1" si="26"/>
        <v>11000</v>
      </c>
      <c r="N66" s="33">
        <f t="shared" ca="1" si="26"/>
        <v>15500</v>
      </c>
      <c r="O66" s="62">
        <f t="shared" ca="1" si="26"/>
        <v>20000</v>
      </c>
      <c r="P66" s="63">
        <f t="shared" ca="1" si="27"/>
        <v>15500</v>
      </c>
      <c r="Q66" s="112">
        <f t="shared" ca="1" si="27"/>
        <v>3.6999999999999997</v>
      </c>
      <c r="R66" s="105">
        <f t="shared" ca="1" si="27"/>
        <v>14925</v>
      </c>
      <c r="S66" s="112">
        <f t="shared" ca="1" si="27"/>
        <v>13.3</v>
      </c>
      <c r="T66" s="112">
        <f t="shared" ca="1" si="27"/>
        <v>8.3000000000000007</v>
      </c>
      <c r="U66" s="112">
        <f t="shared" ca="1" si="27"/>
        <v>58.699999999999996</v>
      </c>
      <c r="V66" s="112">
        <f t="shared" ca="1" si="27"/>
        <v>71.7</v>
      </c>
      <c r="W66" s="137">
        <f t="shared" ca="1" si="27"/>
        <v>78.400000000000006</v>
      </c>
      <c r="X66" s="124">
        <f t="shared" ca="1" si="28"/>
        <v>8080</v>
      </c>
      <c r="Y66" s="33">
        <f t="shared" ca="1" si="28"/>
        <v>15500</v>
      </c>
      <c r="Z66" s="33">
        <f t="shared" ca="1" si="28"/>
        <v>21000</v>
      </c>
      <c r="AA66" s="62">
        <f t="shared" ca="1" si="28"/>
        <v>25500</v>
      </c>
      <c r="AB66" s="63">
        <f t="shared" ca="1" si="25"/>
        <v>15500</v>
      </c>
      <c r="AC66" s="112">
        <f t="shared" ca="1" si="25"/>
        <v>4.1000000000000005</v>
      </c>
      <c r="AD66" s="105">
        <f t="shared" ca="1" si="25"/>
        <v>14865</v>
      </c>
      <c r="AE66" s="112">
        <f t="shared" ca="1" si="25"/>
        <v>14.499999999999998</v>
      </c>
      <c r="AF66" s="112">
        <f t="shared" ca="1" si="25"/>
        <v>6.9</v>
      </c>
      <c r="AG66" s="112">
        <f t="shared" ca="1" si="25"/>
        <v>64.099999999999994</v>
      </c>
      <c r="AH66" s="112">
        <f t="shared" ca="1" si="25"/>
        <v>74.400000000000006</v>
      </c>
      <c r="AI66" s="137">
        <f t="shared" ca="1" si="25"/>
        <v>78.600000000000009</v>
      </c>
      <c r="AJ66" s="124">
        <f t="shared" ca="1" si="29"/>
        <v>9145</v>
      </c>
      <c r="AK66" s="33">
        <f t="shared" ca="1" si="29"/>
        <v>18500</v>
      </c>
      <c r="AL66" s="33">
        <f t="shared" ca="1" si="29"/>
        <v>24500</v>
      </c>
      <c r="AM66" s="62">
        <f t="shared" ca="1" si="29"/>
        <v>31000</v>
      </c>
      <c r="AN66" s="63" t="s">
        <v>133</v>
      </c>
      <c r="AO66" s="112" t="s">
        <v>133</v>
      </c>
      <c r="AP66" s="105" t="s">
        <v>133</v>
      </c>
      <c r="AQ66" s="112" t="s">
        <v>133</v>
      </c>
      <c r="AR66" s="112" t="s">
        <v>133</v>
      </c>
      <c r="AS66" s="112" t="s">
        <v>133</v>
      </c>
      <c r="AT66" s="112" t="s">
        <v>133</v>
      </c>
      <c r="AU66" s="137" t="s">
        <v>133</v>
      </c>
      <c r="AV66" s="124" t="s">
        <v>133</v>
      </c>
      <c r="AW66" s="33" t="s">
        <v>133</v>
      </c>
      <c r="AX66" s="33" t="s">
        <v>133</v>
      </c>
      <c r="AY66" s="62" t="s">
        <v>133</v>
      </c>
    </row>
    <row r="67" spans="1:51" s="38" customFormat="1" ht="14.25" customHeight="1" x14ac:dyDescent="0.2">
      <c r="A67" s="172" t="s">
        <v>98</v>
      </c>
      <c r="B67" s="49" t="s">
        <v>33</v>
      </c>
      <c r="C67" s="183" t="s">
        <v>82</v>
      </c>
      <c r="D67" s="63">
        <f t="shared" ca="1" si="11"/>
        <v>12670</v>
      </c>
      <c r="E67" s="112">
        <f t="shared" ca="1" si="11"/>
        <v>2.6</v>
      </c>
      <c r="F67" s="105">
        <f t="shared" ca="1" si="11"/>
        <v>12335</v>
      </c>
      <c r="G67" s="112">
        <f t="shared" ca="1" si="12"/>
        <v>11.200000000000001</v>
      </c>
      <c r="H67" s="112">
        <f t="shared" ca="1" si="12"/>
        <v>11</v>
      </c>
      <c r="I67" s="112">
        <f t="shared" ca="1" si="13"/>
        <v>45.5</v>
      </c>
      <c r="J67" s="112">
        <f t="shared" ca="1" si="13"/>
        <v>62.9</v>
      </c>
      <c r="K67" s="137">
        <f t="shared" ca="1" si="13"/>
        <v>77.900000000000006</v>
      </c>
      <c r="L67" s="105">
        <f t="shared" ca="1" si="26"/>
        <v>4975</v>
      </c>
      <c r="M67" s="33">
        <f t="shared" ca="1" si="26"/>
        <v>10500</v>
      </c>
      <c r="N67" s="33">
        <f t="shared" ca="1" si="26"/>
        <v>15000</v>
      </c>
      <c r="O67" s="62">
        <f t="shared" ca="1" si="26"/>
        <v>20000</v>
      </c>
      <c r="P67" s="63">
        <f t="shared" ca="1" si="27"/>
        <v>12670</v>
      </c>
      <c r="Q67" s="112">
        <f t="shared" ca="1" si="27"/>
        <v>3</v>
      </c>
      <c r="R67" s="105">
        <f t="shared" ca="1" si="27"/>
        <v>12290</v>
      </c>
      <c r="S67" s="112">
        <f t="shared" ca="1" si="27"/>
        <v>11.700000000000001</v>
      </c>
      <c r="T67" s="112">
        <f t="shared" ca="1" si="27"/>
        <v>8.3000000000000007</v>
      </c>
      <c r="U67" s="112">
        <f t="shared" ca="1" si="27"/>
        <v>58.099999999999994</v>
      </c>
      <c r="V67" s="112">
        <f t="shared" ca="1" si="27"/>
        <v>72.5</v>
      </c>
      <c r="W67" s="137">
        <f t="shared" ca="1" si="27"/>
        <v>79.900000000000006</v>
      </c>
      <c r="X67" s="124">
        <f t="shared" ca="1" si="28"/>
        <v>6610</v>
      </c>
      <c r="Y67" s="33">
        <f t="shared" ca="1" si="28"/>
        <v>15000</v>
      </c>
      <c r="Z67" s="33">
        <f t="shared" ca="1" si="28"/>
        <v>20500</v>
      </c>
      <c r="AA67" s="62">
        <f t="shared" ca="1" si="28"/>
        <v>26000</v>
      </c>
      <c r="AB67" s="63">
        <f t="shared" ca="1" si="25"/>
        <v>12670</v>
      </c>
      <c r="AC67" s="112">
        <f t="shared" ca="1" si="25"/>
        <v>3.2</v>
      </c>
      <c r="AD67" s="105">
        <f t="shared" ca="1" si="25"/>
        <v>12265</v>
      </c>
      <c r="AE67" s="112">
        <f t="shared" ca="1" si="25"/>
        <v>12.7</v>
      </c>
      <c r="AF67" s="112">
        <f t="shared" ca="1" si="25"/>
        <v>7.0000000000000009</v>
      </c>
      <c r="AG67" s="112">
        <f t="shared" ca="1" si="25"/>
        <v>64.5</v>
      </c>
      <c r="AH67" s="112">
        <f t="shared" ca="1" si="25"/>
        <v>75.5</v>
      </c>
      <c r="AI67" s="137">
        <f t="shared" ca="1" si="25"/>
        <v>80.300000000000011</v>
      </c>
      <c r="AJ67" s="124">
        <f t="shared" ca="1" si="29"/>
        <v>7570</v>
      </c>
      <c r="AK67" s="33">
        <f t="shared" ca="1" si="29"/>
        <v>17500</v>
      </c>
      <c r="AL67" s="33">
        <f t="shared" ca="1" si="29"/>
        <v>24500</v>
      </c>
      <c r="AM67" s="62">
        <f t="shared" ca="1" si="29"/>
        <v>32000</v>
      </c>
      <c r="AN67" s="63" t="s">
        <v>133</v>
      </c>
      <c r="AO67" s="112" t="s">
        <v>133</v>
      </c>
      <c r="AP67" s="105" t="s">
        <v>133</v>
      </c>
      <c r="AQ67" s="112" t="s">
        <v>133</v>
      </c>
      <c r="AR67" s="112" t="s">
        <v>133</v>
      </c>
      <c r="AS67" s="112" t="s">
        <v>133</v>
      </c>
      <c r="AT67" s="112" t="s">
        <v>133</v>
      </c>
      <c r="AU67" s="137" t="s">
        <v>133</v>
      </c>
      <c r="AV67" s="124" t="s">
        <v>133</v>
      </c>
      <c r="AW67" s="33" t="s">
        <v>133</v>
      </c>
      <c r="AX67" s="33" t="s">
        <v>133</v>
      </c>
      <c r="AY67" s="62" t="s">
        <v>133</v>
      </c>
    </row>
    <row r="68" spans="1:51" s="38" customFormat="1" ht="14.25" customHeight="1" x14ac:dyDescent="0.2">
      <c r="A68" s="172" t="s">
        <v>98</v>
      </c>
      <c r="B68" s="49" t="s">
        <v>34</v>
      </c>
      <c r="C68" s="183" t="s">
        <v>83</v>
      </c>
      <c r="D68" s="63">
        <f t="shared" ca="1" si="11"/>
        <v>24535</v>
      </c>
      <c r="E68" s="112">
        <f t="shared" ca="1" si="11"/>
        <v>3.8</v>
      </c>
      <c r="F68" s="105">
        <f t="shared" ca="1" si="11"/>
        <v>23595</v>
      </c>
      <c r="G68" s="112">
        <f t="shared" ca="1" si="12"/>
        <v>12.2</v>
      </c>
      <c r="H68" s="112">
        <f t="shared" ca="1" si="12"/>
        <v>15.7</v>
      </c>
      <c r="I68" s="112">
        <f t="shared" ca="1" si="13"/>
        <v>57.000000000000007</v>
      </c>
      <c r="J68" s="112">
        <f t="shared" ca="1" si="13"/>
        <v>65.400000000000006</v>
      </c>
      <c r="K68" s="137">
        <f t="shared" ca="1" si="13"/>
        <v>72.099999999999994</v>
      </c>
      <c r="L68" s="105">
        <f t="shared" ca="1" si="26"/>
        <v>11735</v>
      </c>
      <c r="M68" s="33">
        <f t="shared" ca="1" si="26"/>
        <v>8500</v>
      </c>
      <c r="N68" s="33">
        <f t="shared" ca="1" si="26"/>
        <v>13500</v>
      </c>
      <c r="O68" s="62">
        <f t="shared" ca="1" si="26"/>
        <v>17500</v>
      </c>
      <c r="P68" s="63">
        <f t="shared" ca="1" si="27"/>
        <v>24535</v>
      </c>
      <c r="Q68" s="112">
        <f t="shared" ca="1" si="27"/>
        <v>4.1000000000000005</v>
      </c>
      <c r="R68" s="105">
        <f t="shared" ca="1" si="27"/>
        <v>23540</v>
      </c>
      <c r="S68" s="112">
        <f t="shared" ca="1" si="27"/>
        <v>13</v>
      </c>
      <c r="T68" s="112">
        <f t="shared" ca="1" si="27"/>
        <v>11.8</v>
      </c>
      <c r="U68" s="112">
        <f t="shared" ca="1" si="27"/>
        <v>63.5</v>
      </c>
      <c r="V68" s="112">
        <f t="shared" ca="1" si="27"/>
        <v>71.5</v>
      </c>
      <c r="W68" s="137">
        <f t="shared" ca="1" si="27"/>
        <v>75.2</v>
      </c>
      <c r="X68" s="124">
        <f t="shared" ca="1" si="28"/>
        <v>13495</v>
      </c>
      <c r="Y68" s="33">
        <f t="shared" ca="1" si="28"/>
        <v>11500</v>
      </c>
      <c r="Z68" s="33">
        <f t="shared" ca="1" si="28"/>
        <v>17500</v>
      </c>
      <c r="AA68" s="62">
        <f t="shared" ca="1" si="28"/>
        <v>22500</v>
      </c>
      <c r="AB68" s="63">
        <f t="shared" ca="1" si="25"/>
        <v>24535</v>
      </c>
      <c r="AC68" s="112">
        <f t="shared" ca="1" si="25"/>
        <v>4.2</v>
      </c>
      <c r="AD68" s="105">
        <f t="shared" ca="1" si="25"/>
        <v>23505</v>
      </c>
      <c r="AE68" s="112">
        <f t="shared" ca="1" si="25"/>
        <v>14.899999999999999</v>
      </c>
      <c r="AF68" s="112">
        <f t="shared" ca="1" si="25"/>
        <v>10.100000000000001</v>
      </c>
      <c r="AG68" s="112">
        <f t="shared" ca="1" si="25"/>
        <v>66.400000000000006</v>
      </c>
      <c r="AH68" s="112">
        <f t="shared" ca="1" si="25"/>
        <v>72.399999999999991</v>
      </c>
      <c r="AI68" s="137">
        <f t="shared" ca="1" si="25"/>
        <v>75</v>
      </c>
      <c r="AJ68" s="124">
        <f t="shared" ca="1" si="29"/>
        <v>14750</v>
      </c>
      <c r="AK68" s="33">
        <f t="shared" ca="1" si="29"/>
        <v>13500</v>
      </c>
      <c r="AL68" s="33">
        <f t="shared" ca="1" si="29"/>
        <v>20000</v>
      </c>
      <c r="AM68" s="62">
        <f t="shared" ca="1" si="29"/>
        <v>26500</v>
      </c>
      <c r="AN68" s="63" t="s">
        <v>133</v>
      </c>
      <c r="AO68" s="112" t="s">
        <v>133</v>
      </c>
      <c r="AP68" s="105" t="s">
        <v>133</v>
      </c>
      <c r="AQ68" s="112" t="s">
        <v>133</v>
      </c>
      <c r="AR68" s="112" t="s">
        <v>133</v>
      </c>
      <c r="AS68" s="112" t="s">
        <v>133</v>
      </c>
      <c r="AT68" s="112" t="s">
        <v>133</v>
      </c>
      <c r="AU68" s="137" t="s">
        <v>133</v>
      </c>
      <c r="AV68" s="124" t="s">
        <v>133</v>
      </c>
      <c r="AW68" s="33" t="s">
        <v>133</v>
      </c>
      <c r="AX68" s="33" t="s">
        <v>133</v>
      </c>
      <c r="AY68" s="62" t="s">
        <v>133</v>
      </c>
    </row>
    <row r="69" spans="1:51" s="38" customFormat="1" ht="14.25" customHeight="1" x14ac:dyDescent="0.2">
      <c r="A69" s="172" t="s">
        <v>98</v>
      </c>
      <c r="B69" s="49" t="s">
        <v>35</v>
      </c>
      <c r="C69" s="183" t="s">
        <v>84</v>
      </c>
      <c r="D69" s="63">
        <f t="shared" ca="1" si="11"/>
        <v>9385</v>
      </c>
      <c r="E69" s="112">
        <f t="shared" ca="1" si="11"/>
        <v>4.5</v>
      </c>
      <c r="F69" s="105">
        <f t="shared" ca="1" si="11"/>
        <v>8960</v>
      </c>
      <c r="G69" s="112">
        <f t="shared" ca="1" si="12"/>
        <v>9.4</v>
      </c>
      <c r="H69" s="112">
        <f t="shared" ca="1" si="12"/>
        <v>6.6000000000000005</v>
      </c>
      <c r="I69" s="112">
        <f t="shared" ca="1" si="13"/>
        <v>61.4</v>
      </c>
      <c r="J69" s="112">
        <f t="shared" ca="1" si="13"/>
        <v>77.8</v>
      </c>
      <c r="K69" s="137">
        <f t="shared" ca="1" si="13"/>
        <v>84</v>
      </c>
      <c r="L69" s="105">
        <f t="shared" ca="1" si="26"/>
        <v>4905</v>
      </c>
      <c r="M69" s="33">
        <f t="shared" ca="1" si="26"/>
        <v>12500</v>
      </c>
      <c r="N69" s="33">
        <f t="shared" ca="1" si="26"/>
        <v>18500</v>
      </c>
      <c r="O69" s="62">
        <f t="shared" ca="1" si="26"/>
        <v>20000</v>
      </c>
      <c r="P69" s="63">
        <f t="shared" ca="1" si="27"/>
        <v>9385</v>
      </c>
      <c r="Q69" s="112">
        <f t="shared" ca="1" si="27"/>
        <v>4.9000000000000004</v>
      </c>
      <c r="R69" s="105">
        <f t="shared" ca="1" si="27"/>
        <v>8925</v>
      </c>
      <c r="S69" s="112">
        <f t="shared" ca="1" si="27"/>
        <v>10.5</v>
      </c>
      <c r="T69" s="112">
        <f t="shared" ca="1" si="27"/>
        <v>4.8</v>
      </c>
      <c r="U69" s="112">
        <f t="shared" ca="1" si="27"/>
        <v>70.2</v>
      </c>
      <c r="V69" s="112">
        <f t="shared" ca="1" si="27"/>
        <v>81.7</v>
      </c>
      <c r="W69" s="137">
        <f t="shared" ca="1" si="27"/>
        <v>84.7</v>
      </c>
      <c r="X69" s="124">
        <f t="shared" ca="1" si="28"/>
        <v>5955</v>
      </c>
      <c r="Y69" s="33">
        <f t="shared" ca="1" si="28"/>
        <v>16500</v>
      </c>
      <c r="Z69" s="33">
        <f t="shared" ca="1" si="28"/>
        <v>22500</v>
      </c>
      <c r="AA69" s="62">
        <f t="shared" ca="1" si="28"/>
        <v>25000</v>
      </c>
      <c r="AB69" s="63">
        <f t="shared" ca="1" si="25"/>
        <v>9385</v>
      </c>
      <c r="AC69" s="112">
        <f t="shared" ca="1" si="25"/>
        <v>5.1000000000000005</v>
      </c>
      <c r="AD69" s="105">
        <f t="shared" ca="1" si="25"/>
        <v>8905</v>
      </c>
      <c r="AE69" s="112">
        <f t="shared" ca="1" si="25"/>
        <v>10.8</v>
      </c>
      <c r="AF69" s="112">
        <f t="shared" ca="1" si="25"/>
        <v>5.3</v>
      </c>
      <c r="AG69" s="112">
        <f t="shared" ca="1" si="25"/>
        <v>72.399999999999991</v>
      </c>
      <c r="AH69" s="112">
        <f t="shared" ca="1" si="25"/>
        <v>81.600000000000009</v>
      </c>
      <c r="AI69" s="137">
        <f t="shared" ca="1" si="25"/>
        <v>83.899999999999991</v>
      </c>
      <c r="AJ69" s="124">
        <f t="shared" ca="1" si="29"/>
        <v>6290</v>
      </c>
      <c r="AK69" s="33">
        <f t="shared" ca="1" si="29"/>
        <v>17000</v>
      </c>
      <c r="AL69" s="33">
        <f t="shared" ca="1" si="29"/>
        <v>26000</v>
      </c>
      <c r="AM69" s="62">
        <f t="shared" ca="1" si="29"/>
        <v>30000</v>
      </c>
      <c r="AN69" s="63" t="s">
        <v>133</v>
      </c>
      <c r="AO69" s="112" t="s">
        <v>133</v>
      </c>
      <c r="AP69" s="105" t="s">
        <v>133</v>
      </c>
      <c r="AQ69" s="112" t="s">
        <v>133</v>
      </c>
      <c r="AR69" s="112" t="s">
        <v>133</v>
      </c>
      <c r="AS69" s="112" t="s">
        <v>133</v>
      </c>
      <c r="AT69" s="112" t="s">
        <v>133</v>
      </c>
      <c r="AU69" s="137" t="s">
        <v>133</v>
      </c>
      <c r="AV69" s="124" t="s">
        <v>133</v>
      </c>
      <c r="AW69" s="33" t="s">
        <v>133</v>
      </c>
      <c r="AX69" s="33" t="s">
        <v>133</v>
      </c>
      <c r="AY69" s="62" t="s">
        <v>133</v>
      </c>
    </row>
    <row r="70" spans="1:51" s="38" customFormat="1" ht="14.25" customHeight="1" x14ac:dyDescent="0.2">
      <c r="A70" s="172" t="s">
        <v>98</v>
      </c>
      <c r="B70" s="49" t="s">
        <v>36</v>
      </c>
      <c r="C70" s="183" t="s">
        <v>85</v>
      </c>
      <c r="D70" s="63">
        <f t="shared" ca="1" si="11"/>
        <v>6525</v>
      </c>
      <c r="E70" s="112">
        <f t="shared" ca="1" si="11"/>
        <v>4.5</v>
      </c>
      <c r="F70" s="105">
        <f t="shared" ca="1" si="11"/>
        <v>6235</v>
      </c>
      <c r="G70" s="112">
        <f t="shared" ca="1" si="12"/>
        <v>13.3</v>
      </c>
      <c r="H70" s="112">
        <f t="shared" ca="1" si="12"/>
        <v>6.8000000000000007</v>
      </c>
      <c r="I70" s="112">
        <f t="shared" ca="1" si="13"/>
        <v>45.2</v>
      </c>
      <c r="J70" s="112">
        <f t="shared" ca="1" si="13"/>
        <v>66.900000000000006</v>
      </c>
      <c r="K70" s="137">
        <f t="shared" ca="1" si="13"/>
        <v>79.900000000000006</v>
      </c>
      <c r="L70" s="105">
        <f t="shared" ca="1" si="26"/>
        <v>2455</v>
      </c>
      <c r="M70" s="33">
        <f t="shared" ca="1" si="26"/>
        <v>12000</v>
      </c>
      <c r="N70" s="33">
        <f t="shared" ca="1" si="26"/>
        <v>19500</v>
      </c>
      <c r="O70" s="62">
        <f t="shared" ca="1" si="26"/>
        <v>31000</v>
      </c>
      <c r="P70" s="63">
        <f t="shared" ca="1" si="27"/>
        <v>6525</v>
      </c>
      <c r="Q70" s="112">
        <f t="shared" ca="1" si="27"/>
        <v>5.2</v>
      </c>
      <c r="R70" s="105">
        <f t="shared" ca="1" si="27"/>
        <v>6185</v>
      </c>
      <c r="S70" s="112">
        <f t="shared" ca="1" si="27"/>
        <v>14.7</v>
      </c>
      <c r="T70" s="112">
        <f t="shared" ca="1" si="27"/>
        <v>6.3</v>
      </c>
      <c r="U70" s="112">
        <f t="shared" ca="1" si="27"/>
        <v>53.300000000000004</v>
      </c>
      <c r="V70" s="112">
        <f t="shared" ca="1" si="27"/>
        <v>71.2</v>
      </c>
      <c r="W70" s="137">
        <f t="shared" ca="1" si="27"/>
        <v>79.100000000000009</v>
      </c>
      <c r="X70" s="124">
        <f t="shared" ca="1" si="28"/>
        <v>2990</v>
      </c>
      <c r="Y70" s="33">
        <f t="shared" ca="1" si="28"/>
        <v>14000</v>
      </c>
      <c r="Z70" s="33">
        <f t="shared" ca="1" si="28"/>
        <v>22500</v>
      </c>
      <c r="AA70" s="62">
        <f t="shared" ca="1" si="28"/>
        <v>32500</v>
      </c>
      <c r="AB70" s="63">
        <f t="shared" ca="1" si="25"/>
        <v>6525</v>
      </c>
      <c r="AC70" s="112">
        <f t="shared" ca="1" si="25"/>
        <v>5.6000000000000005</v>
      </c>
      <c r="AD70" s="105">
        <f t="shared" ca="1" si="25"/>
        <v>6155</v>
      </c>
      <c r="AE70" s="112">
        <f t="shared" ca="1" si="25"/>
        <v>16.7</v>
      </c>
      <c r="AF70" s="112">
        <f t="shared" ca="1" si="25"/>
        <v>6.8000000000000007</v>
      </c>
      <c r="AG70" s="112">
        <f t="shared" ca="1" si="25"/>
        <v>56.900000000000006</v>
      </c>
      <c r="AH70" s="112">
        <f t="shared" ca="1" si="25"/>
        <v>70.8</v>
      </c>
      <c r="AI70" s="137">
        <f t="shared" ca="1" si="25"/>
        <v>76.5</v>
      </c>
      <c r="AJ70" s="124">
        <f t="shared" ca="1" si="29"/>
        <v>3275</v>
      </c>
      <c r="AK70" s="33">
        <f t="shared" ca="1" si="29"/>
        <v>14000</v>
      </c>
      <c r="AL70" s="33">
        <f t="shared" ca="1" si="29"/>
        <v>24500</v>
      </c>
      <c r="AM70" s="62">
        <f t="shared" ca="1" si="29"/>
        <v>35000</v>
      </c>
      <c r="AN70" s="63" t="s">
        <v>133</v>
      </c>
      <c r="AO70" s="112" t="s">
        <v>133</v>
      </c>
      <c r="AP70" s="105" t="s">
        <v>133</v>
      </c>
      <c r="AQ70" s="112" t="s">
        <v>133</v>
      </c>
      <c r="AR70" s="112" t="s">
        <v>133</v>
      </c>
      <c r="AS70" s="112" t="s">
        <v>133</v>
      </c>
      <c r="AT70" s="112" t="s">
        <v>133</v>
      </c>
      <c r="AU70" s="137" t="s">
        <v>133</v>
      </c>
      <c r="AV70" s="124" t="s">
        <v>133</v>
      </c>
      <c r="AW70" s="33" t="s">
        <v>133</v>
      </c>
      <c r="AX70" s="33" t="s">
        <v>133</v>
      </c>
      <c r="AY70" s="62" t="s">
        <v>133</v>
      </c>
    </row>
    <row r="71" spans="1:51" s="38" customFormat="1" ht="14.25" customHeight="1" x14ac:dyDescent="0.2">
      <c r="A71" s="172" t="s">
        <v>97</v>
      </c>
      <c r="B71" s="49">
        <v>1</v>
      </c>
      <c r="C71" s="183" t="s">
        <v>63</v>
      </c>
      <c r="D71" s="63">
        <f t="shared" ca="1" si="11"/>
        <v>5970</v>
      </c>
      <c r="E71" s="112">
        <f t="shared" ca="1" si="11"/>
        <v>3.4000000000000004</v>
      </c>
      <c r="F71" s="105">
        <f t="shared" ca="1" si="11"/>
        <v>5765</v>
      </c>
      <c r="G71" s="112">
        <f t="shared" ca="1" si="12"/>
        <v>8.4</v>
      </c>
      <c r="H71" s="112">
        <f t="shared" ca="1" si="12"/>
        <v>11.1</v>
      </c>
      <c r="I71" s="112">
        <f t="shared" ca="1" si="13"/>
        <v>61.3</v>
      </c>
      <c r="J71" s="112">
        <f t="shared" ca="1" si="13"/>
        <v>70.8</v>
      </c>
      <c r="K71" s="137">
        <f t="shared" ca="1" si="13"/>
        <v>80.5</v>
      </c>
      <c r="L71" s="105">
        <f t="shared" ref="L71:O90" ca="1" si="30">IFERROR(VLOOKUP($A71&amp;$B71,INDIRECT($BE$14),L$8,FALSE),"")</f>
        <v>3410</v>
      </c>
      <c r="M71" s="33">
        <f t="shared" ca="1" si="30"/>
        <v>32000</v>
      </c>
      <c r="N71" s="33">
        <f t="shared" ca="1" si="30"/>
        <v>35500</v>
      </c>
      <c r="O71" s="62">
        <f t="shared" ca="1" si="30"/>
        <v>37500</v>
      </c>
      <c r="P71" s="63">
        <f t="shared" ca="1" si="27"/>
        <v>5970</v>
      </c>
      <c r="Q71" s="112">
        <f t="shared" ca="1" si="27"/>
        <v>3.5000000000000004</v>
      </c>
      <c r="R71" s="105">
        <f t="shared" ca="1" si="27"/>
        <v>5760</v>
      </c>
      <c r="S71" s="112">
        <f t="shared" ca="1" si="27"/>
        <v>13</v>
      </c>
      <c r="T71" s="112">
        <f t="shared" ca="1" si="27"/>
        <v>6.4</v>
      </c>
      <c r="U71" s="112">
        <f t="shared" ca="1" si="27"/>
        <v>64.5</v>
      </c>
      <c r="V71" s="112">
        <f t="shared" ca="1" si="27"/>
        <v>76.900000000000006</v>
      </c>
      <c r="W71" s="137">
        <f t="shared" ca="1" si="27"/>
        <v>80.600000000000009</v>
      </c>
      <c r="X71" s="124">
        <f t="shared" ref="X71:AA90" ca="1" si="31">IFERROR(VLOOKUP($A71&amp;$B71,INDIRECT($BE$14),X$8,FALSE),"")</f>
        <v>3595</v>
      </c>
      <c r="Y71" s="33">
        <f t="shared" ca="1" si="31"/>
        <v>40000</v>
      </c>
      <c r="Z71" s="33">
        <f t="shared" ca="1" si="31"/>
        <v>43500</v>
      </c>
      <c r="AA71" s="62">
        <f t="shared" ca="1" si="31"/>
        <v>46000</v>
      </c>
      <c r="AB71" s="63">
        <f t="shared" ca="1" si="25"/>
        <v>5970</v>
      </c>
      <c r="AC71" s="112">
        <f t="shared" ca="1" si="25"/>
        <v>3.6000000000000005</v>
      </c>
      <c r="AD71" s="105">
        <f t="shared" ca="1" si="25"/>
        <v>5755</v>
      </c>
      <c r="AE71" s="112">
        <f t="shared" ca="1" si="25"/>
        <v>11.5</v>
      </c>
      <c r="AF71" s="112">
        <f t="shared" ca="1" si="25"/>
        <v>11.5</v>
      </c>
      <c r="AG71" s="112">
        <f t="shared" ca="1" si="25"/>
        <v>60.6</v>
      </c>
      <c r="AH71" s="112">
        <f t="shared" ca="1" si="25"/>
        <v>73.400000000000006</v>
      </c>
      <c r="AI71" s="137">
        <f t="shared" ca="1" si="25"/>
        <v>77</v>
      </c>
      <c r="AJ71" s="124">
        <f t="shared" ref="AJ71:AM90" ca="1" si="32">IFERROR(VLOOKUP($A71&amp;$B71,INDIRECT($BE$14),AJ$8,FALSE),"")</f>
        <v>3380</v>
      </c>
      <c r="AK71" s="33">
        <f t="shared" ca="1" si="32"/>
        <v>37000</v>
      </c>
      <c r="AL71" s="33">
        <f t="shared" ca="1" si="32"/>
        <v>47000</v>
      </c>
      <c r="AM71" s="62">
        <f t="shared" ca="1" si="32"/>
        <v>53000</v>
      </c>
      <c r="AN71" s="63" t="s">
        <v>133</v>
      </c>
      <c r="AO71" s="112" t="s">
        <v>133</v>
      </c>
      <c r="AP71" s="105" t="s">
        <v>133</v>
      </c>
      <c r="AQ71" s="112" t="s">
        <v>133</v>
      </c>
      <c r="AR71" s="112" t="s">
        <v>133</v>
      </c>
      <c r="AS71" s="112" t="s">
        <v>133</v>
      </c>
      <c r="AT71" s="112" t="s">
        <v>133</v>
      </c>
      <c r="AU71" s="137" t="s">
        <v>133</v>
      </c>
      <c r="AV71" s="124" t="s">
        <v>133</v>
      </c>
      <c r="AW71" s="33" t="s">
        <v>133</v>
      </c>
      <c r="AX71" s="33" t="s">
        <v>133</v>
      </c>
      <c r="AY71" s="62" t="s">
        <v>133</v>
      </c>
    </row>
    <row r="72" spans="1:51" s="38" customFormat="1" ht="14.25" customHeight="1" x14ac:dyDescent="0.2">
      <c r="A72" s="172" t="s">
        <v>97</v>
      </c>
      <c r="B72" s="49">
        <v>2</v>
      </c>
      <c r="C72" s="183" t="s">
        <v>64</v>
      </c>
      <c r="D72" s="63">
        <f t="shared" ca="1" si="11"/>
        <v>21330</v>
      </c>
      <c r="E72" s="112">
        <f t="shared" ca="1" si="11"/>
        <v>5.8000000000000007</v>
      </c>
      <c r="F72" s="105">
        <f t="shared" ca="1" si="11"/>
        <v>20085</v>
      </c>
      <c r="G72" s="112">
        <f t="shared" ca="1" si="12"/>
        <v>9.3000000000000007</v>
      </c>
      <c r="H72" s="112">
        <f t="shared" ca="1" si="12"/>
        <v>6.6000000000000005</v>
      </c>
      <c r="I72" s="112">
        <f t="shared" ca="1" si="13"/>
        <v>53.1</v>
      </c>
      <c r="J72" s="112">
        <f t="shared" ca="1" si="13"/>
        <v>73.2</v>
      </c>
      <c r="K72" s="137">
        <f t="shared" ca="1" si="13"/>
        <v>84.1</v>
      </c>
      <c r="L72" s="105">
        <f t="shared" ca="1" si="30"/>
        <v>9795</v>
      </c>
      <c r="M72" s="33">
        <f t="shared" ca="1" si="30"/>
        <v>17500</v>
      </c>
      <c r="N72" s="33">
        <f t="shared" ca="1" si="30"/>
        <v>21500</v>
      </c>
      <c r="O72" s="62">
        <f t="shared" ca="1" si="30"/>
        <v>27000</v>
      </c>
      <c r="P72" s="63">
        <f t="shared" ca="1" si="27"/>
        <v>21330</v>
      </c>
      <c r="Q72" s="112">
        <f t="shared" ca="1" si="27"/>
        <v>6.2</v>
      </c>
      <c r="R72" s="105">
        <f t="shared" ca="1" si="27"/>
        <v>20015</v>
      </c>
      <c r="S72" s="112">
        <f t="shared" ca="1" si="27"/>
        <v>11.700000000000001</v>
      </c>
      <c r="T72" s="112">
        <f t="shared" ca="1" si="27"/>
        <v>5</v>
      </c>
      <c r="U72" s="112">
        <f t="shared" ca="1" si="27"/>
        <v>51.9</v>
      </c>
      <c r="V72" s="112">
        <f t="shared" ca="1" si="27"/>
        <v>74.7</v>
      </c>
      <c r="W72" s="137">
        <f t="shared" ca="1" si="27"/>
        <v>83.399999999999991</v>
      </c>
      <c r="X72" s="124">
        <f t="shared" ca="1" si="31"/>
        <v>9905</v>
      </c>
      <c r="Y72" s="33">
        <f t="shared" ca="1" si="31"/>
        <v>20000</v>
      </c>
      <c r="Z72" s="33">
        <f t="shared" ca="1" si="31"/>
        <v>26000</v>
      </c>
      <c r="AA72" s="62">
        <f t="shared" ca="1" si="31"/>
        <v>32500</v>
      </c>
      <c r="AB72" s="63">
        <f t="shared" ca="1" si="25"/>
        <v>21330</v>
      </c>
      <c r="AC72" s="112">
        <f t="shared" ca="1" si="25"/>
        <v>6.9</v>
      </c>
      <c r="AD72" s="105">
        <f t="shared" ca="1" si="25"/>
        <v>19860</v>
      </c>
      <c r="AE72" s="112">
        <f t="shared" ca="1" si="25"/>
        <v>13</v>
      </c>
      <c r="AF72" s="112">
        <f t="shared" ca="1" si="25"/>
        <v>5</v>
      </c>
      <c r="AG72" s="112">
        <f t="shared" ca="1" si="25"/>
        <v>59.699999999999996</v>
      </c>
      <c r="AH72" s="112">
        <f t="shared" ca="1" si="25"/>
        <v>77</v>
      </c>
      <c r="AI72" s="137">
        <f t="shared" ca="1" si="25"/>
        <v>82.100000000000009</v>
      </c>
      <c r="AJ72" s="124">
        <f t="shared" ca="1" si="32"/>
        <v>11160</v>
      </c>
      <c r="AK72" s="33">
        <f t="shared" ca="1" si="32"/>
        <v>20500</v>
      </c>
      <c r="AL72" s="33">
        <f t="shared" ca="1" si="32"/>
        <v>27500</v>
      </c>
      <c r="AM72" s="62">
        <f t="shared" ca="1" si="32"/>
        <v>35000</v>
      </c>
      <c r="AN72" s="63" t="s">
        <v>133</v>
      </c>
      <c r="AO72" s="112" t="s">
        <v>133</v>
      </c>
      <c r="AP72" s="105" t="s">
        <v>133</v>
      </c>
      <c r="AQ72" s="112" t="s">
        <v>133</v>
      </c>
      <c r="AR72" s="112" t="s">
        <v>133</v>
      </c>
      <c r="AS72" s="112" t="s">
        <v>133</v>
      </c>
      <c r="AT72" s="112" t="s">
        <v>133</v>
      </c>
      <c r="AU72" s="137" t="s">
        <v>133</v>
      </c>
      <c r="AV72" s="124" t="s">
        <v>133</v>
      </c>
      <c r="AW72" s="33" t="s">
        <v>133</v>
      </c>
      <c r="AX72" s="33" t="s">
        <v>133</v>
      </c>
      <c r="AY72" s="62" t="s">
        <v>133</v>
      </c>
    </row>
    <row r="73" spans="1:51" s="38" customFormat="1" ht="14.25" customHeight="1" x14ac:dyDescent="0.2">
      <c r="A73" s="172" t="s">
        <v>97</v>
      </c>
      <c r="B73" s="49">
        <v>3</v>
      </c>
      <c r="C73" s="183" t="s">
        <v>65</v>
      </c>
      <c r="D73" s="63">
        <f t="shared" ca="1" si="11"/>
        <v>21975</v>
      </c>
      <c r="E73" s="112">
        <f t="shared" ca="1" si="11"/>
        <v>2.4</v>
      </c>
      <c r="F73" s="105">
        <f t="shared" ca="1" si="11"/>
        <v>21440</v>
      </c>
      <c r="G73" s="112">
        <f t="shared" ca="1" si="12"/>
        <v>7.7</v>
      </c>
      <c r="H73" s="112">
        <f t="shared" ca="1" si="12"/>
        <v>9.8000000000000007</v>
      </c>
      <c r="I73" s="112">
        <f t="shared" ca="1" si="13"/>
        <v>47.7</v>
      </c>
      <c r="J73" s="112">
        <f t="shared" ca="1" si="13"/>
        <v>68.7</v>
      </c>
      <c r="K73" s="137">
        <f t="shared" ca="1" si="13"/>
        <v>82.5</v>
      </c>
      <c r="L73" s="105">
        <f t="shared" ca="1" si="30"/>
        <v>9265</v>
      </c>
      <c r="M73" s="33">
        <f t="shared" ca="1" si="30"/>
        <v>11000</v>
      </c>
      <c r="N73" s="33">
        <f t="shared" ca="1" si="30"/>
        <v>15500</v>
      </c>
      <c r="O73" s="62">
        <f t="shared" ca="1" si="30"/>
        <v>20000</v>
      </c>
      <c r="P73" s="63">
        <f t="shared" ca="1" si="27"/>
        <v>21975</v>
      </c>
      <c r="Q73" s="112">
        <f t="shared" ca="1" si="27"/>
        <v>2.7</v>
      </c>
      <c r="R73" s="105">
        <f t="shared" ca="1" si="27"/>
        <v>21385</v>
      </c>
      <c r="S73" s="112">
        <f t="shared" ca="1" si="27"/>
        <v>9.4</v>
      </c>
      <c r="T73" s="112">
        <f t="shared" ca="1" si="27"/>
        <v>6.4</v>
      </c>
      <c r="U73" s="112">
        <f t="shared" ca="1" si="27"/>
        <v>54.300000000000004</v>
      </c>
      <c r="V73" s="112">
        <f t="shared" ca="1" si="27"/>
        <v>74.2</v>
      </c>
      <c r="W73" s="137">
        <f t="shared" ca="1" si="27"/>
        <v>84.1</v>
      </c>
      <c r="X73" s="124">
        <f t="shared" ca="1" si="31"/>
        <v>11180</v>
      </c>
      <c r="Y73" s="33">
        <f t="shared" ca="1" si="31"/>
        <v>15500</v>
      </c>
      <c r="Z73" s="33">
        <f t="shared" ca="1" si="31"/>
        <v>20500</v>
      </c>
      <c r="AA73" s="62">
        <f t="shared" ca="1" si="31"/>
        <v>25500</v>
      </c>
      <c r="AB73" s="63">
        <f t="shared" ca="1" si="25"/>
        <v>21975</v>
      </c>
      <c r="AC73" s="112">
        <f t="shared" ca="1" si="25"/>
        <v>3</v>
      </c>
      <c r="AD73" s="105">
        <f t="shared" ca="1" si="25"/>
        <v>21315</v>
      </c>
      <c r="AE73" s="112">
        <f t="shared" ca="1" si="25"/>
        <v>11</v>
      </c>
      <c r="AF73" s="112">
        <f t="shared" ca="1" si="25"/>
        <v>6.4</v>
      </c>
      <c r="AG73" s="112">
        <f t="shared" ca="1" si="25"/>
        <v>61.199999999999996</v>
      </c>
      <c r="AH73" s="112">
        <f t="shared" ca="1" si="25"/>
        <v>76.8</v>
      </c>
      <c r="AI73" s="137">
        <f t="shared" ca="1" si="25"/>
        <v>82.5</v>
      </c>
      <c r="AJ73" s="124">
        <f t="shared" ca="1" si="32"/>
        <v>12545</v>
      </c>
      <c r="AK73" s="33">
        <f t="shared" ca="1" si="32"/>
        <v>18000</v>
      </c>
      <c r="AL73" s="33">
        <f t="shared" ca="1" si="32"/>
        <v>23500</v>
      </c>
      <c r="AM73" s="62">
        <f t="shared" ca="1" si="32"/>
        <v>29500</v>
      </c>
      <c r="AN73" s="63" t="s">
        <v>133</v>
      </c>
      <c r="AO73" s="112" t="s">
        <v>133</v>
      </c>
      <c r="AP73" s="105" t="s">
        <v>133</v>
      </c>
      <c r="AQ73" s="112" t="s">
        <v>133</v>
      </c>
      <c r="AR73" s="112" t="s">
        <v>133</v>
      </c>
      <c r="AS73" s="112" t="s">
        <v>133</v>
      </c>
      <c r="AT73" s="112" t="s">
        <v>133</v>
      </c>
      <c r="AU73" s="137" t="s">
        <v>133</v>
      </c>
      <c r="AV73" s="124" t="s">
        <v>133</v>
      </c>
      <c r="AW73" s="33" t="s">
        <v>133</v>
      </c>
      <c r="AX73" s="33" t="s">
        <v>133</v>
      </c>
      <c r="AY73" s="62" t="s">
        <v>133</v>
      </c>
    </row>
    <row r="74" spans="1:51" s="38" customFormat="1" ht="14.25" customHeight="1" x14ac:dyDescent="0.2">
      <c r="A74" s="172" t="s">
        <v>97</v>
      </c>
      <c r="B74" s="49">
        <v>4</v>
      </c>
      <c r="C74" s="183" t="s">
        <v>66</v>
      </c>
      <c r="D74" s="63">
        <f t="shared" ca="1" si="11"/>
        <v>435</v>
      </c>
      <c r="E74" s="112">
        <f t="shared" ca="1" si="11"/>
        <v>4.1000000000000005</v>
      </c>
      <c r="F74" s="105">
        <f t="shared" ca="1" si="11"/>
        <v>415</v>
      </c>
      <c r="G74" s="112">
        <f t="shared" ca="1" si="12"/>
        <v>10.8</v>
      </c>
      <c r="H74" s="112">
        <f t="shared" ca="1" si="12"/>
        <v>6</v>
      </c>
      <c r="I74" s="112">
        <f t="shared" ca="1" si="13"/>
        <v>70.5</v>
      </c>
      <c r="J74" s="112">
        <f t="shared" ca="1" si="13"/>
        <v>78.7</v>
      </c>
      <c r="K74" s="137">
        <f t="shared" ca="1" si="13"/>
        <v>83.2</v>
      </c>
      <c r="L74" s="105">
        <f t="shared" ca="1" si="30"/>
        <v>280</v>
      </c>
      <c r="M74" s="33">
        <f t="shared" ca="1" si="30"/>
        <v>23500</v>
      </c>
      <c r="N74" s="33">
        <f t="shared" ca="1" si="30"/>
        <v>26000</v>
      </c>
      <c r="O74" s="62">
        <f t="shared" ca="1" si="30"/>
        <v>29000</v>
      </c>
      <c r="P74" s="63">
        <f t="shared" ca="1" si="27"/>
        <v>435</v>
      </c>
      <c r="Q74" s="112">
        <f t="shared" ca="1" si="27"/>
        <v>4.1000000000000005</v>
      </c>
      <c r="R74" s="105">
        <f t="shared" ca="1" si="27"/>
        <v>415</v>
      </c>
      <c r="S74" s="112">
        <f t="shared" ca="1" si="27"/>
        <v>10.3</v>
      </c>
      <c r="T74" s="112">
        <f t="shared" ca="1" si="27"/>
        <v>8.2000000000000011</v>
      </c>
      <c r="U74" s="112">
        <f t="shared" ca="1" si="27"/>
        <v>60</v>
      </c>
      <c r="V74" s="112">
        <f t="shared" ca="1" si="27"/>
        <v>76.5</v>
      </c>
      <c r="W74" s="137">
        <f t="shared" ca="1" si="27"/>
        <v>81.5</v>
      </c>
      <c r="X74" s="124">
        <f t="shared" ca="1" si="31"/>
        <v>245</v>
      </c>
      <c r="Y74" s="33">
        <f t="shared" ca="1" si="31"/>
        <v>27500</v>
      </c>
      <c r="Z74" s="33">
        <f t="shared" ca="1" si="31"/>
        <v>31000</v>
      </c>
      <c r="AA74" s="62">
        <f t="shared" ca="1" si="31"/>
        <v>35000</v>
      </c>
      <c r="AB74" s="63">
        <f t="shared" ca="1" si="25"/>
        <v>435</v>
      </c>
      <c r="AC74" s="112">
        <f t="shared" ca="1" si="25"/>
        <v>4.3999999999999995</v>
      </c>
      <c r="AD74" s="105">
        <f t="shared" ca="1" si="25"/>
        <v>415</v>
      </c>
      <c r="AE74" s="112">
        <f t="shared" ca="1" si="25"/>
        <v>11.8</v>
      </c>
      <c r="AF74" s="112">
        <f t="shared" ca="1" si="25"/>
        <v>7.9</v>
      </c>
      <c r="AG74" s="112">
        <f t="shared" ca="1" si="25"/>
        <v>64.2</v>
      </c>
      <c r="AH74" s="112">
        <f t="shared" ca="1" si="25"/>
        <v>75.2</v>
      </c>
      <c r="AI74" s="137">
        <f t="shared" ca="1" si="25"/>
        <v>80.300000000000011</v>
      </c>
      <c r="AJ74" s="124">
        <f t="shared" ca="1" si="32"/>
        <v>260</v>
      </c>
      <c r="AK74" s="33">
        <f t="shared" ca="1" si="32"/>
        <v>30000</v>
      </c>
      <c r="AL74" s="33">
        <f t="shared" ca="1" si="32"/>
        <v>35500</v>
      </c>
      <c r="AM74" s="62">
        <f t="shared" ca="1" si="32"/>
        <v>40000</v>
      </c>
      <c r="AN74" s="63" t="s">
        <v>133</v>
      </c>
      <c r="AO74" s="112" t="s">
        <v>133</v>
      </c>
      <c r="AP74" s="105" t="s">
        <v>133</v>
      </c>
      <c r="AQ74" s="112" t="s">
        <v>133</v>
      </c>
      <c r="AR74" s="112" t="s">
        <v>133</v>
      </c>
      <c r="AS74" s="112" t="s">
        <v>133</v>
      </c>
      <c r="AT74" s="112" t="s">
        <v>133</v>
      </c>
      <c r="AU74" s="137" t="s">
        <v>133</v>
      </c>
      <c r="AV74" s="124" t="s">
        <v>133</v>
      </c>
      <c r="AW74" s="33" t="s">
        <v>133</v>
      </c>
      <c r="AX74" s="33" t="s">
        <v>133</v>
      </c>
      <c r="AY74" s="62" t="s">
        <v>133</v>
      </c>
    </row>
    <row r="75" spans="1:51" s="38" customFormat="1" ht="14.25" customHeight="1" x14ac:dyDescent="0.2">
      <c r="A75" s="172" t="s">
        <v>97</v>
      </c>
      <c r="B75" s="49">
        <v>5</v>
      </c>
      <c r="C75" s="183" t="s">
        <v>67</v>
      </c>
      <c r="D75" s="63">
        <f t="shared" ca="1" si="11"/>
        <v>1630</v>
      </c>
      <c r="E75" s="112">
        <f t="shared" ca="1" si="11"/>
        <v>4.5999999999999996</v>
      </c>
      <c r="F75" s="105">
        <f t="shared" ca="1" si="11"/>
        <v>1555</v>
      </c>
      <c r="G75" s="112">
        <f t="shared" ca="1" si="12"/>
        <v>11.9</v>
      </c>
      <c r="H75" s="112">
        <f t="shared" ca="1" si="12"/>
        <v>11.5</v>
      </c>
      <c r="I75" s="112">
        <f t="shared" ca="1" si="13"/>
        <v>57.699999999999996</v>
      </c>
      <c r="J75" s="112">
        <f t="shared" ca="1" si="13"/>
        <v>67.800000000000011</v>
      </c>
      <c r="K75" s="137">
        <f t="shared" ca="1" si="13"/>
        <v>76.599999999999994</v>
      </c>
      <c r="L75" s="105">
        <f t="shared" ca="1" si="30"/>
        <v>790</v>
      </c>
      <c r="M75" s="33">
        <f t="shared" ca="1" si="30"/>
        <v>12000</v>
      </c>
      <c r="N75" s="33">
        <f t="shared" ca="1" si="30"/>
        <v>16500</v>
      </c>
      <c r="O75" s="62">
        <f t="shared" ca="1" si="30"/>
        <v>21000</v>
      </c>
      <c r="P75" s="63">
        <f t="shared" ca="1" si="27"/>
        <v>1630</v>
      </c>
      <c r="Q75" s="112">
        <f t="shared" ca="1" si="27"/>
        <v>4.8</v>
      </c>
      <c r="R75" s="105">
        <f t="shared" ca="1" si="27"/>
        <v>1555</v>
      </c>
      <c r="S75" s="112">
        <f t="shared" ca="1" si="27"/>
        <v>12.7</v>
      </c>
      <c r="T75" s="112">
        <f t="shared" ca="1" si="27"/>
        <v>7.2000000000000011</v>
      </c>
      <c r="U75" s="112">
        <f t="shared" ca="1" si="27"/>
        <v>61.9</v>
      </c>
      <c r="V75" s="112">
        <f t="shared" ca="1" si="27"/>
        <v>73.400000000000006</v>
      </c>
      <c r="W75" s="137">
        <f t="shared" ca="1" si="27"/>
        <v>80.100000000000009</v>
      </c>
      <c r="X75" s="124">
        <f t="shared" ca="1" si="31"/>
        <v>920</v>
      </c>
      <c r="Y75" s="33">
        <f t="shared" ca="1" si="31"/>
        <v>14500</v>
      </c>
      <c r="Z75" s="33">
        <f t="shared" ca="1" si="31"/>
        <v>19000</v>
      </c>
      <c r="AA75" s="62">
        <f t="shared" ca="1" si="31"/>
        <v>24000</v>
      </c>
      <c r="AB75" s="63">
        <f t="shared" ca="1" si="25"/>
        <v>1630</v>
      </c>
      <c r="AC75" s="112">
        <f t="shared" ca="1" si="25"/>
        <v>5.2</v>
      </c>
      <c r="AD75" s="105">
        <f t="shared" ca="1" si="25"/>
        <v>1545</v>
      </c>
      <c r="AE75" s="112">
        <f t="shared" ca="1" si="25"/>
        <v>14.3</v>
      </c>
      <c r="AF75" s="112">
        <f t="shared" ca="1" si="25"/>
        <v>7.3999999999999995</v>
      </c>
      <c r="AG75" s="112">
        <f t="shared" ca="1" si="25"/>
        <v>66.100000000000009</v>
      </c>
      <c r="AH75" s="112">
        <f t="shared" ca="1" si="25"/>
        <v>75.3</v>
      </c>
      <c r="AI75" s="137">
        <f t="shared" ca="1" si="25"/>
        <v>78.3</v>
      </c>
      <c r="AJ75" s="124">
        <f t="shared" ca="1" si="32"/>
        <v>970</v>
      </c>
      <c r="AK75" s="33">
        <f t="shared" ca="1" si="32"/>
        <v>15500</v>
      </c>
      <c r="AL75" s="33">
        <f t="shared" ca="1" si="32"/>
        <v>21500</v>
      </c>
      <c r="AM75" s="62">
        <f t="shared" ca="1" si="32"/>
        <v>27500</v>
      </c>
      <c r="AN75" s="63" t="s">
        <v>133</v>
      </c>
      <c r="AO75" s="112" t="s">
        <v>133</v>
      </c>
      <c r="AP75" s="105" t="s">
        <v>133</v>
      </c>
      <c r="AQ75" s="112" t="s">
        <v>133</v>
      </c>
      <c r="AR75" s="112" t="s">
        <v>133</v>
      </c>
      <c r="AS75" s="112" t="s">
        <v>133</v>
      </c>
      <c r="AT75" s="112" t="s">
        <v>133</v>
      </c>
      <c r="AU75" s="137" t="s">
        <v>133</v>
      </c>
      <c r="AV75" s="124" t="s">
        <v>133</v>
      </c>
      <c r="AW75" s="33" t="s">
        <v>133</v>
      </c>
      <c r="AX75" s="33" t="s">
        <v>133</v>
      </c>
      <c r="AY75" s="62" t="s">
        <v>133</v>
      </c>
    </row>
    <row r="76" spans="1:51" s="38" customFormat="1" ht="14.25" customHeight="1" x14ac:dyDescent="0.2">
      <c r="A76" s="172" t="s">
        <v>97</v>
      </c>
      <c r="B76" s="49">
        <v>6</v>
      </c>
      <c r="C76" s="183" t="s">
        <v>68</v>
      </c>
      <c r="D76" s="63">
        <f t="shared" ref="D76:F139" ca="1" si="33">IFERROR(VLOOKUP($A76&amp;$B76,INDIRECT($BF$14),D$8,FALSE),"")</f>
        <v>9360</v>
      </c>
      <c r="E76" s="112">
        <f t="shared" ca="1" si="33"/>
        <v>2</v>
      </c>
      <c r="F76" s="105">
        <f t="shared" ca="1" si="33"/>
        <v>9165</v>
      </c>
      <c r="G76" s="112">
        <f t="shared" ref="G76:H139" ca="1" si="34">IFERROR(VLOOKUP($A76&amp;$B76,INDIRECT($BF$14),G$8,FALSE),"")</f>
        <v>7.8</v>
      </c>
      <c r="H76" s="112">
        <f t="shared" ca="1" si="34"/>
        <v>9.9</v>
      </c>
      <c r="I76" s="112">
        <f t="shared" ref="I76:K139" ca="1" si="35">IFERROR(VLOOKUP($A76&amp;$B76,INDIRECT($BF$14),I$8,FALSE),"")</f>
        <v>45.9</v>
      </c>
      <c r="J76" s="112">
        <f t="shared" ca="1" si="35"/>
        <v>66.7</v>
      </c>
      <c r="K76" s="137">
        <f t="shared" ca="1" si="35"/>
        <v>82.300000000000011</v>
      </c>
      <c r="L76" s="105">
        <f t="shared" ca="1" si="30"/>
        <v>3820</v>
      </c>
      <c r="M76" s="33">
        <f t="shared" ca="1" si="30"/>
        <v>13000</v>
      </c>
      <c r="N76" s="33">
        <f t="shared" ca="1" si="30"/>
        <v>18000</v>
      </c>
      <c r="O76" s="62">
        <f t="shared" ca="1" si="30"/>
        <v>23500</v>
      </c>
      <c r="P76" s="63">
        <f t="shared" ca="1" si="27"/>
        <v>9360</v>
      </c>
      <c r="Q76" s="112">
        <f t="shared" ca="1" si="27"/>
        <v>2.1999999999999997</v>
      </c>
      <c r="R76" s="105">
        <f t="shared" ca="1" si="27"/>
        <v>9150</v>
      </c>
      <c r="S76" s="112">
        <f t="shared" ca="1" si="27"/>
        <v>9.3000000000000007</v>
      </c>
      <c r="T76" s="112">
        <f t="shared" ca="1" si="27"/>
        <v>6.1</v>
      </c>
      <c r="U76" s="112">
        <f t="shared" ca="1" si="27"/>
        <v>55.800000000000004</v>
      </c>
      <c r="V76" s="112">
        <f t="shared" ca="1" si="27"/>
        <v>74.5</v>
      </c>
      <c r="W76" s="137">
        <f t="shared" ca="1" si="27"/>
        <v>84.6</v>
      </c>
      <c r="X76" s="124">
        <f t="shared" ca="1" si="31"/>
        <v>4940</v>
      </c>
      <c r="Y76" s="33">
        <f t="shared" ca="1" si="31"/>
        <v>17500</v>
      </c>
      <c r="Z76" s="33">
        <f t="shared" ca="1" si="31"/>
        <v>22500</v>
      </c>
      <c r="AA76" s="62">
        <f t="shared" ca="1" si="31"/>
        <v>28000</v>
      </c>
      <c r="AB76" s="63">
        <f t="shared" ca="1" si="25"/>
        <v>9360</v>
      </c>
      <c r="AC76" s="112">
        <f t="shared" ca="1" si="25"/>
        <v>2.5</v>
      </c>
      <c r="AD76" s="105">
        <f t="shared" ca="1" si="25"/>
        <v>9120</v>
      </c>
      <c r="AE76" s="112">
        <f t="shared" ca="1" si="25"/>
        <v>11.9</v>
      </c>
      <c r="AF76" s="112">
        <f t="shared" ca="1" si="25"/>
        <v>6.4</v>
      </c>
      <c r="AG76" s="112">
        <f t="shared" ca="1" si="25"/>
        <v>64.8</v>
      </c>
      <c r="AH76" s="112">
        <f t="shared" ca="1" si="25"/>
        <v>76.7</v>
      </c>
      <c r="AI76" s="137">
        <f t="shared" ca="1" si="25"/>
        <v>81.800000000000011</v>
      </c>
      <c r="AJ76" s="124">
        <f t="shared" ca="1" si="32"/>
        <v>5710</v>
      </c>
      <c r="AK76" s="33">
        <f t="shared" ca="1" si="32"/>
        <v>20500</v>
      </c>
      <c r="AL76" s="33">
        <f t="shared" ca="1" si="32"/>
        <v>26500</v>
      </c>
      <c r="AM76" s="62">
        <f t="shared" ca="1" si="32"/>
        <v>33500</v>
      </c>
      <c r="AN76" s="63" t="s">
        <v>133</v>
      </c>
      <c r="AO76" s="112" t="s">
        <v>133</v>
      </c>
      <c r="AP76" s="105" t="s">
        <v>133</v>
      </c>
      <c r="AQ76" s="112" t="s">
        <v>133</v>
      </c>
      <c r="AR76" s="112" t="s">
        <v>133</v>
      </c>
      <c r="AS76" s="112" t="s">
        <v>133</v>
      </c>
      <c r="AT76" s="112" t="s">
        <v>133</v>
      </c>
      <c r="AU76" s="137" t="s">
        <v>133</v>
      </c>
      <c r="AV76" s="124" t="s">
        <v>133</v>
      </c>
      <c r="AW76" s="33" t="s">
        <v>133</v>
      </c>
      <c r="AX76" s="33" t="s">
        <v>133</v>
      </c>
      <c r="AY76" s="62" t="s">
        <v>133</v>
      </c>
    </row>
    <row r="77" spans="1:51" s="38" customFormat="1" ht="14.25" customHeight="1" x14ac:dyDescent="0.2">
      <c r="A77" s="172" t="s">
        <v>97</v>
      </c>
      <c r="B77" s="49">
        <v>7</v>
      </c>
      <c r="C77" s="183" t="s">
        <v>69</v>
      </c>
      <c r="D77" s="63">
        <f t="shared" ca="1" si="33"/>
        <v>4040</v>
      </c>
      <c r="E77" s="112">
        <f t="shared" ca="1" si="33"/>
        <v>2</v>
      </c>
      <c r="F77" s="105">
        <f t="shared" ca="1" si="33"/>
        <v>3965</v>
      </c>
      <c r="G77" s="112">
        <f t="shared" ca="1" si="34"/>
        <v>9</v>
      </c>
      <c r="H77" s="112">
        <f t="shared" ca="1" si="34"/>
        <v>8.6000000000000014</v>
      </c>
      <c r="I77" s="112">
        <f t="shared" ca="1" si="35"/>
        <v>51.300000000000004</v>
      </c>
      <c r="J77" s="112">
        <f t="shared" ca="1" si="35"/>
        <v>70.100000000000009</v>
      </c>
      <c r="K77" s="137">
        <f t="shared" ca="1" si="35"/>
        <v>82.5</v>
      </c>
      <c r="L77" s="105">
        <f t="shared" ca="1" si="30"/>
        <v>1875</v>
      </c>
      <c r="M77" s="33">
        <f t="shared" ca="1" si="30"/>
        <v>16000</v>
      </c>
      <c r="N77" s="33">
        <f t="shared" ca="1" si="30"/>
        <v>21000</v>
      </c>
      <c r="O77" s="62">
        <f t="shared" ca="1" si="30"/>
        <v>27500</v>
      </c>
      <c r="P77" s="63">
        <f t="shared" ca="1" si="27"/>
        <v>4040</v>
      </c>
      <c r="Q77" s="112">
        <f t="shared" ca="1" si="27"/>
        <v>2.5</v>
      </c>
      <c r="R77" s="105">
        <f t="shared" ca="1" si="27"/>
        <v>3940</v>
      </c>
      <c r="S77" s="112">
        <f t="shared" ca="1" si="27"/>
        <v>10.9</v>
      </c>
      <c r="T77" s="112">
        <f t="shared" ca="1" si="27"/>
        <v>5.9</v>
      </c>
      <c r="U77" s="112">
        <f t="shared" ca="1" si="27"/>
        <v>64.5</v>
      </c>
      <c r="V77" s="112">
        <f t="shared" ca="1" si="27"/>
        <v>77</v>
      </c>
      <c r="W77" s="137">
        <f t="shared" ca="1" si="27"/>
        <v>83.2</v>
      </c>
      <c r="X77" s="124">
        <f t="shared" ca="1" si="31"/>
        <v>2480</v>
      </c>
      <c r="Y77" s="33">
        <f t="shared" ca="1" si="31"/>
        <v>22000</v>
      </c>
      <c r="Z77" s="33">
        <f t="shared" ca="1" si="31"/>
        <v>27000</v>
      </c>
      <c r="AA77" s="62">
        <f t="shared" ca="1" si="31"/>
        <v>34500</v>
      </c>
      <c r="AB77" s="63">
        <f t="shared" ca="1" si="25"/>
        <v>4040</v>
      </c>
      <c r="AC77" s="112">
        <f t="shared" ca="1" si="25"/>
        <v>2.6</v>
      </c>
      <c r="AD77" s="105">
        <f t="shared" ca="1" si="25"/>
        <v>3940</v>
      </c>
      <c r="AE77" s="112">
        <f t="shared" ca="1" si="25"/>
        <v>12.4</v>
      </c>
      <c r="AF77" s="112">
        <f t="shared" ca="1" si="25"/>
        <v>6.3</v>
      </c>
      <c r="AG77" s="112">
        <f t="shared" ca="1" si="25"/>
        <v>69.300000000000011</v>
      </c>
      <c r="AH77" s="112">
        <f t="shared" ca="1" si="25"/>
        <v>77.600000000000009</v>
      </c>
      <c r="AI77" s="137">
        <f t="shared" ca="1" si="25"/>
        <v>81.2</v>
      </c>
      <c r="AJ77" s="124">
        <f t="shared" ca="1" si="32"/>
        <v>2650</v>
      </c>
      <c r="AK77" s="33">
        <f t="shared" ca="1" si="32"/>
        <v>24500</v>
      </c>
      <c r="AL77" s="33">
        <f t="shared" ca="1" si="32"/>
        <v>32000</v>
      </c>
      <c r="AM77" s="62">
        <f t="shared" ca="1" si="32"/>
        <v>44000</v>
      </c>
      <c r="AN77" s="63" t="s">
        <v>133</v>
      </c>
      <c r="AO77" s="112" t="s">
        <v>133</v>
      </c>
      <c r="AP77" s="105" t="s">
        <v>133</v>
      </c>
      <c r="AQ77" s="112" t="s">
        <v>133</v>
      </c>
      <c r="AR77" s="112" t="s">
        <v>133</v>
      </c>
      <c r="AS77" s="112" t="s">
        <v>133</v>
      </c>
      <c r="AT77" s="112" t="s">
        <v>133</v>
      </c>
      <c r="AU77" s="137" t="s">
        <v>133</v>
      </c>
      <c r="AV77" s="124" t="s">
        <v>133</v>
      </c>
      <c r="AW77" s="33" t="s">
        <v>133</v>
      </c>
      <c r="AX77" s="33" t="s">
        <v>133</v>
      </c>
      <c r="AY77" s="62" t="s">
        <v>133</v>
      </c>
    </row>
    <row r="78" spans="1:51" s="38" customFormat="1" ht="14.25" customHeight="1" x14ac:dyDescent="0.2">
      <c r="A78" s="172" t="s">
        <v>97</v>
      </c>
      <c r="B78" s="49">
        <v>8</v>
      </c>
      <c r="C78" s="183" t="s">
        <v>70</v>
      </c>
      <c r="D78" s="63">
        <f t="shared" ca="1" si="33"/>
        <v>11410</v>
      </c>
      <c r="E78" s="112">
        <f t="shared" ca="1" si="33"/>
        <v>3.1</v>
      </c>
      <c r="F78" s="105">
        <f t="shared" ca="1" si="33"/>
        <v>11060</v>
      </c>
      <c r="G78" s="112">
        <f t="shared" ca="1" si="34"/>
        <v>10.3</v>
      </c>
      <c r="H78" s="112">
        <f t="shared" ca="1" si="34"/>
        <v>12.5</v>
      </c>
      <c r="I78" s="112">
        <f t="shared" ca="1" si="35"/>
        <v>64</v>
      </c>
      <c r="J78" s="112">
        <f t="shared" ca="1" si="35"/>
        <v>71.599999999999994</v>
      </c>
      <c r="K78" s="137">
        <f t="shared" ca="1" si="35"/>
        <v>77.2</v>
      </c>
      <c r="L78" s="105">
        <f t="shared" ca="1" si="30"/>
        <v>6320</v>
      </c>
      <c r="M78" s="33">
        <f t="shared" ca="1" si="30"/>
        <v>14500</v>
      </c>
      <c r="N78" s="33">
        <f t="shared" ca="1" si="30"/>
        <v>20000</v>
      </c>
      <c r="O78" s="62">
        <f t="shared" ca="1" si="30"/>
        <v>25000</v>
      </c>
      <c r="P78" s="63">
        <f t="shared" ca="1" si="27"/>
        <v>11410</v>
      </c>
      <c r="Q78" s="112">
        <f t="shared" ca="1" si="27"/>
        <v>3.2</v>
      </c>
      <c r="R78" s="105">
        <f t="shared" ca="1" si="27"/>
        <v>11040</v>
      </c>
      <c r="S78" s="112">
        <f t="shared" ca="1" si="27"/>
        <v>12.1</v>
      </c>
      <c r="T78" s="112">
        <f t="shared" ca="1" si="27"/>
        <v>8.7000000000000011</v>
      </c>
      <c r="U78" s="112">
        <f t="shared" ca="1" si="27"/>
        <v>70.7</v>
      </c>
      <c r="V78" s="112">
        <f t="shared" ca="1" si="27"/>
        <v>76.2</v>
      </c>
      <c r="W78" s="137">
        <f t="shared" ca="1" si="27"/>
        <v>79.2</v>
      </c>
      <c r="X78" s="124">
        <f t="shared" ca="1" si="31"/>
        <v>7510</v>
      </c>
      <c r="Y78" s="33">
        <f t="shared" ca="1" si="31"/>
        <v>18000</v>
      </c>
      <c r="Z78" s="33">
        <f t="shared" ca="1" si="31"/>
        <v>24000</v>
      </c>
      <c r="AA78" s="62">
        <f t="shared" ca="1" si="31"/>
        <v>30000</v>
      </c>
      <c r="AB78" s="63">
        <f t="shared" ca="1" si="25"/>
        <v>11410</v>
      </c>
      <c r="AC78" s="112">
        <f t="shared" ca="1" si="25"/>
        <v>3.4000000000000004</v>
      </c>
      <c r="AD78" s="105">
        <f t="shared" ca="1" si="25"/>
        <v>11020</v>
      </c>
      <c r="AE78" s="112">
        <f t="shared" ca="1" si="25"/>
        <v>13.700000000000001</v>
      </c>
      <c r="AF78" s="112">
        <f t="shared" ca="1" si="25"/>
        <v>8.5</v>
      </c>
      <c r="AG78" s="112">
        <f t="shared" ca="1" si="25"/>
        <v>72.599999999999994</v>
      </c>
      <c r="AH78" s="112">
        <f t="shared" ca="1" si="25"/>
        <v>76.400000000000006</v>
      </c>
      <c r="AI78" s="137">
        <f t="shared" ref="AB78:AI130" ca="1" si="36">IFERROR(VLOOKUP($A78&amp;$B78,INDIRECT($BF$14),AI$8,FALSE),"")</f>
        <v>77.8</v>
      </c>
      <c r="AJ78" s="124">
        <f t="shared" ca="1" si="32"/>
        <v>7730</v>
      </c>
      <c r="AK78" s="33">
        <f t="shared" ca="1" si="32"/>
        <v>20000</v>
      </c>
      <c r="AL78" s="33">
        <f t="shared" ca="1" si="32"/>
        <v>27500</v>
      </c>
      <c r="AM78" s="62">
        <f t="shared" ca="1" si="32"/>
        <v>35500</v>
      </c>
      <c r="AN78" s="63" t="s">
        <v>133</v>
      </c>
      <c r="AO78" s="112" t="s">
        <v>133</v>
      </c>
      <c r="AP78" s="105" t="s">
        <v>133</v>
      </c>
      <c r="AQ78" s="112" t="s">
        <v>133</v>
      </c>
      <c r="AR78" s="112" t="s">
        <v>133</v>
      </c>
      <c r="AS78" s="112" t="s">
        <v>133</v>
      </c>
      <c r="AT78" s="112" t="s">
        <v>133</v>
      </c>
      <c r="AU78" s="137" t="s">
        <v>133</v>
      </c>
      <c r="AV78" s="124" t="s">
        <v>133</v>
      </c>
      <c r="AW78" s="33" t="s">
        <v>133</v>
      </c>
      <c r="AX78" s="33" t="s">
        <v>133</v>
      </c>
      <c r="AY78" s="62" t="s">
        <v>133</v>
      </c>
    </row>
    <row r="79" spans="1:51" s="38" customFormat="1" ht="14.25" customHeight="1" x14ac:dyDescent="0.2">
      <c r="A79" s="172" t="s">
        <v>97</v>
      </c>
      <c r="B79" s="49">
        <v>9</v>
      </c>
      <c r="C79" s="183" t="s">
        <v>73</v>
      </c>
      <c r="D79" s="63">
        <f t="shared" ca="1" si="33"/>
        <v>11110</v>
      </c>
      <c r="E79" s="112">
        <f t="shared" ca="1" si="33"/>
        <v>2.8000000000000003</v>
      </c>
      <c r="F79" s="105">
        <f t="shared" ca="1" si="33"/>
        <v>10800</v>
      </c>
      <c r="G79" s="112">
        <f t="shared" ca="1" si="34"/>
        <v>10</v>
      </c>
      <c r="H79" s="112">
        <f t="shared" ca="1" si="34"/>
        <v>10.3</v>
      </c>
      <c r="I79" s="112">
        <f t="shared" ca="1" si="35"/>
        <v>62.8</v>
      </c>
      <c r="J79" s="112">
        <f t="shared" ca="1" si="35"/>
        <v>73.099999999999994</v>
      </c>
      <c r="K79" s="137">
        <f t="shared" ca="1" si="35"/>
        <v>79.800000000000011</v>
      </c>
      <c r="L79" s="105">
        <f t="shared" ca="1" si="30"/>
        <v>6140</v>
      </c>
      <c r="M79" s="33">
        <f t="shared" ca="1" si="30"/>
        <v>17000</v>
      </c>
      <c r="N79" s="33">
        <f t="shared" ca="1" si="30"/>
        <v>23500</v>
      </c>
      <c r="O79" s="62">
        <f t="shared" ca="1" si="30"/>
        <v>28000</v>
      </c>
      <c r="P79" s="63">
        <f t="shared" ca="1" si="27"/>
        <v>11110</v>
      </c>
      <c r="Q79" s="112">
        <f t="shared" ca="1" si="27"/>
        <v>3.1</v>
      </c>
      <c r="R79" s="105">
        <f t="shared" ca="1" si="27"/>
        <v>10765</v>
      </c>
      <c r="S79" s="112">
        <f t="shared" ca="1" si="27"/>
        <v>12</v>
      </c>
      <c r="T79" s="112">
        <f t="shared" ca="1" si="27"/>
        <v>6.7</v>
      </c>
      <c r="U79" s="112">
        <f t="shared" ca="1" si="27"/>
        <v>66.5</v>
      </c>
      <c r="V79" s="112">
        <f t="shared" ca="1" si="27"/>
        <v>76.5</v>
      </c>
      <c r="W79" s="137">
        <f t="shared" ca="1" si="27"/>
        <v>81.300000000000011</v>
      </c>
      <c r="X79" s="124">
        <f t="shared" ca="1" si="31"/>
        <v>6895</v>
      </c>
      <c r="Y79" s="33">
        <f t="shared" ca="1" si="31"/>
        <v>20500</v>
      </c>
      <c r="Z79" s="33">
        <f t="shared" ca="1" si="31"/>
        <v>27000</v>
      </c>
      <c r="AA79" s="62">
        <f t="shared" ca="1" si="31"/>
        <v>33000</v>
      </c>
      <c r="AB79" s="63">
        <f t="shared" ref="AB79:AI98" ca="1" si="37">IFERROR(VLOOKUP($A79&amp;$B79,INDIRECT($BF$14),AB$8,FALSE),"")</f>
        <v>11110</v>
      </c>
      <c r="AC79" s="112">
        <f t="shared" ca="1" si="37"/>
        <v>3.2</v>
      </c>
      <c r="AD79" s="105">
        <f t="shared" ca="1" si="37"/>
        <v>10750</v>
      </c>
      <c r="AE79" s="112">
        <f t="shared" ca="1" si="37"/>
        <v>14.000000000000002</v>
      </c>
      <c r="AF79" s="112">
        <f t="shared" ca="1" si="37"/>
        <v>6.6000000000000005</v>
      </c>
      <c r="AG79" s="112">
        <f t="shared" ca="1" si="37"/>
        <v>69.5</v>
      </c>
      <c r="AH79" s="112">
        <f t="shared" ca="1" si="37"/>
        <v>76.8</v>
      </c>
      <c r="AI79" s="137">
        <f t="shared" ca="1" si="36"/>
        <v>79.3</v>
      </c>
      <c r="AJ79" s="124">
        <f t="shared" ca="1" si="32"/>
        <v>7160</v>
      </c>
      <c r="AK79" s="33">
        <f t="shared" ca="1" si="32"/>
        <v>24000</v>
      </c>
      <c r="AL79" s="33">
        <f t="shared" ca="1" si="32"/>
        <v>31000</v>
      </c>
      <c r="AM79" s="62">
        <f t="shared" ca="1" si="32"/>
        <v>39500</v>
      </c>
      <c r="AN79" s="63" t="s">
        <v>133</v>
      </c>
      <c r="AO79" s="112" t="s">
        <v>133</v>
      </c>
      <c r="AP79" s="105" t="s">
        <v>133</v>
      </c>
      <c r="AQ79" s="112" t="s">
        <v>133</v>
      </c>
      <c r="AR79" s="112" t="s">
        <v>133</v>
      </c>
      <c r="AS79" s="112" t="s">
        <v>133</v>
      </c>
      <c r="AT79" s="112" t="s">
        <v>133</v>
      </c>
      <c r="AU79" s="137" t="s">
        <v>133</v>
      </c>
      <c r="AV79" s="124" t="s">
        <v>133</v>
      </c>
      <c r="AW79" s="33" t="s">
        <v>133</v>
      </c>
      <c r="AX79" s="33" t="s">
        <v>133</v>
      </c>
      <c r="AY79" s="62" t="s">
        <v>133</v>
      </c>
    </row>
    <row r="80" spans="1:51" s="38" customFormat="1" ht="14.25" customHeight="1" x14ac:dyDescent="0.2">
      <c r="A80" s="172" t="s">
        <v>97</v>
      </c>
      <c r="B80" s="49" t="s">
        <v>28</v>
      </c>
      <c r="C80" s="183" t="s">
        <v>75</v>
      </c>
      <c r="D80" s="63">
        <f t="shared" ca="1" si="33"/>
        <v>4960</v>
      </c>
      <c r="E80" s="112">
        <f t="shared" ca="1" si="33"/>
        <v>2.9000000000000004</v>
      </c>
      <c r="F80" s="105">
        <f t="shared" ca="1" si="33"/>
        <v>4815</v>
      </c>
      <c r="G80" s="112">
        <f t="shared" ca="1" si="34"/>
        <v>7.9</v>
      </c>
      <c r="H80" s="112">
        <f t="shared" ca="1" si="34"/>
        <v>9.6</v>
      </c>
      <c r="I80" s="112">
        <f t="shared" ca="1" si="35"/>
        <v>50.8</v>
      </c>
      <c r="J80" s="112">
        <f t="shared" ca="1" si="35"/>
        <v>67.800000000000011</v>
      </c>
      <c r="K80" s="137">
        <f t="shared" ca="1" si="35"/>
        <v>82.5</v>
      </c>
      <c r="L80" s="105">
        <f t="shared" ca="1" si="30"/>
        <v>2210</v>
      </c>
      <c r="M80" s="33">
        <f t="shared" ca="1" si="30"/>
        <v>18500</v>
      </c>
      <c r="N80" s="33">
        <f t="shared" ca="1" si="30"/>
        <v>24000</v>
      </c>
      <c r="O80" s="62">
        <f t="shared" ca="1" si="30"/>
        <v>29500</v>
      </c>
      <c r="P80" s="63">
        <f t="shared" ca="1" si="27"/>
        <v>4960</v>
      </c>
      <c r="Q80" s="112">
        <f t="shared" ca="1" si="27"/>
        <v>3.1</v>
      </c>
      <c r="R80" s="105">
        <f t="shared" ca="1" si="27"/>
        <v>4805</v>
      </c>
      <c r="S80" s="112">
        <f t="shared" ca="1" si="27"/>
        <v>10.100000000000001</v>
      </c>
      <c r="T80" s="112">
        <f t="shared" ca="1" si="27"/>
        <v>7.0000000000000009</v>
      </c>
      <c r="U80" s="112">
        <f t="shared" ca="1" si="27"/>
        <v>54.7</v>
      </c>
      <c r="V80" s="112">
        <f t="shared" ca="1" si="27"/>
        <v>71.599999999999994</v>
      </c>
      <c r="W80" s="137">
        <f t="shared" ca="1" si="27"/>
        <v>82.9</v>
      </c>
      <c r="X80" s="124">
        <f t="shared" ca="1" si="31"/>
        <v>2515</v>
      </c>
      <c r="Y80" s="33">
        <f t="shared" ca="1" si="31"/>
        <v>20000</v>
      </c>
      <c r="Z80" s="33">
        <f t="shared" ca="1" si="31"/>
        <v>26000</v>
      </c>
      <c r="AA80" s="62">
        <f t="shared" ca="1" si="31"/>
        <v>32500</v>
      </c>
      <c r="AB80" s="63">
        <f t="shared" ca="1" si="37"/>
        <v>4960</v>
      </c>
      <c r="AC80" s="112">
        <f t="shared" ca="1" si="37"/>
        <v>3.5000000000000004</v>
      </c>
      <c r="AD80" s="105">
        <f t="shared" ca="1" si="37"/>
        <v>4790</v>
      </c>
      <c r="AE80" s="112">
        <f t="shared" ca="1" si="37"/>
        <v>13.4</v>
      </c>
      <c r="AF80" s="112">
        <f t="shared" ca="1" si="37"/>
        <v>8</v>
      </c>
      <c r="AG80" s="112">
        <f t="shared" ca="1" si="37"/>
        <v>65.600000000000009</v>
      </c>
      <c r="AH80" s="112">
        <f t="shared" ca="1" si="37"/>
        <v>75.400000000000006</v>
      </c>
      <c r="AI80" s="137">
        <f t="shared" ca="1" si="37"/>
        <v>78.600000000000009</v>
      </c>
      <c r="AJ80" s="124">
        <f t="shared" ca="1" si="32"/>
        <v>3015</v>
      </c>
      <c r="AK80" s="33">
        <f t="shared" ca="1" si="32"/>
        <v>22000</v>
      </c>
      <c r="AL80" s="33">
        <f t="shared" ca="1" si="32"/>
        <v>28000</v>
      </c>
      <c r="AM80" s="62">
        <f t="shared" ca="1" si="32"/>
        <v>35500</v>
      </c>
      <c r="AN80" s="63" t="s">
        <v>133</v>
      </c>
      <c r="AO80" s="112" t="s">
        <v>133</v>
      </c>
      <c r="AP80" s="105" t="s">
        <v>133</v>
      </c>
      <c r="AQ80" s="112" t="s">
        <v>133</v>
      </c>
      <c r="AR80" s="112" t="s">
        <v>133</v>
      </c>
      <c r="AS80" s="112" t="s">
        <v>133</v>
      </c>
      <c r="AT80" s="112" t="s">
        <v>133</v>
      </c>
      <c r="AU80" s="137" t="s">
        <v>133</v>
      </c>
      <c r="AV80" s="124" t="s">
        <v>133</v>
      </c>
      <c r="AW80" s="33" t="s">
        <v>133</v>
      </c>
      <c r="AX80" s="33" t="s">
        <v>133</v>
      </c>
      <c r="AY80" s="62" t="s">
        <v>133</v>
      </c>
    </row>
    <row r="81" spans="1:51" s="38" customFormat="1" ht="14.25" customHeight="1" x14ac:dyDescent="0.2">
      <c r="A81" s="172" t="s">
        <v>97</v>
      </c>
      <c r="B81" s="49" t="s">
        <v>29</v>
      </c>
      <c r="C81" s="183" t="s">
        <v>76</v>
      </c>
      <c r="D81" s="63">
        <f t="shared" ca="1" si="33"/>
        <v>19155</v>
      </c>
      <c r="E81" s="112">
        <f t="shared" ca="1" si="33"/>
        <v>3.2</v>
      </c>
      <c r="F81" s="105">
        <f t="shared" ca="1" si="33"/>
        <v>18550</v>
      </c>
      <c r="G81" s="112">
        <f t="shared" ca="1" si="34"/>
        <v>8.7000000000000011</v>
      </c>
      <c r="H81" s="112">
        <f t="shared" ca="1" si="34"/>
        <v>11.200000000000001</v>
      </c>
      <c r="I81" s="112">
        <f t="shared" ca="1" si="35"/>
        <v>54.400000000000006</v>
      </c>
      <c r="J81" s="112">
        <f t="shared" ca="1" si="35"/>
        <v>70.599999999999994</v>
      </c>
      <c r="K81" s="137">
        <f t="shared" ca="1" si="35"/>
        <v>80.2</v>
      </c>
      <c r="L81" s="105">
        <f t="shared" ca="1" si="30"/>
        <v>9100</v>
      </c>
      <c r="M81" s="33">
        <f t="shared" ca="1" si="30"/>
        <v>12500</v>
      </c>
      <c r="N81" s="33">
        <f t="shared" ca="1" si="30"/>
        <v>18000</v>
      </c>
      <c r="O81" s="62">
        <f t="shared" ca="1" si="30"/>
        <v>24000</v>
      </c>
      <c r="P81" s="63">
        <f t="shared" ca="1" si="27"/>
        <v>19155</v>
      </c>
      <c r="Q81" s="112">
        <f t="shared" ca="1" si="27"/>
        <v>3.4000000000000004</v>
      </c>
      <c r="R81" s="105">
        <f t="shared" ca="1" si="27"/>
        <v>18510</v>
      </c>
      <c r="S81" s="112">
        <f t="shared" ca="1" si="27"/>
        <v>10.200000000000001</v>
      </c>
      <c r="T81" s="112">
        <f t="shared" ca="1" si="27"/>
        <v>7.3999999999999995</v>
      </c>
      <c r="U81" s="112">
        <f t="shared" ca="1" si="27"/>
        <v>60.8</v>
      </c>
      <c r="V81" s="112">
        <f t="shared" ca="1" si="27"/>
        <v>76.900000000000006</v>
      </c>
      <c r="W81" s="137">
        <f t="shared" ca="1" si="27"/>
        <v>82.4</v>
      </c>
      <c r="X81" s="124">
        <f t="shared" ca="1" si="31"/>
        <v>10820</v>
      </c>
      <c r="Y81" s="33">
        <f t="shared" ca="1" si="31"/>
        <v>16000</v>
      </c>
      <c r="Z81" s="33">
        <f t="shared" ca="1" si="31"/>
        <v>22000</v>
      </c>
      <c r="AA81" s="62">
        <f t="shared" ca="1" si="31"/>
        <v>28000</v>
      </c>
      <c r="AB81" s="63">
        <f t="shared" ca="1" si="37"/>
        <v>19155</v>
      </c>
      <c r="AC81" s="112">
        <f t="shared" ca="1" si="37"/>
        <v>3.6999999999999997</v>
      </c>
      <c r="AD81" s="105">
        <f t="shared" ca="1" si="37"/>
        <v>18445</v>
      </c>
      <c r="AE81" s="112">
        <f t="shared" ca="1" si="37"/>
        <v>12</v>
      </c>
      <c r="AF81" s="112">
        <f t="shared" ca="1" si="37"/>
        <v>7.1000000000000005</v>
      </c>
      <c r="AG81" s="112">
        <f t="shared" ca="1" si="37"/>
        <v>65.900000000000006</v>
      </c>
      <c r="AH81" s="112">
        <f t="shared" ca="1" si="37"/>
        <v>77.5</v>
      </c>
      <c r="AI81" s="137">
        <f t="shared" ca="1" si="37"/>
        <v>80.900000000000006</v>
      </c>
      <c r="AJ81" s="124">
        <f t="shared" ca="1" si="32"/>
        <v>11700</v>
      </c>
      <c r="AK81" s="33">
        <f t="shared" ca="1" si="32"/>
        <v>18000</v>
      </c>
      <c r="AL81" s="33">
        <f t="shared" ca="1" si="32"/>
        <v>24500</v>
      </c>
      <c r="AM81" s="62">
        <f t="shared" ca="1" si="32"/>
        <v>31000</v>
      </c>
      <c r="AN81" s="63" t="s">
        <v>133</v>
      </c>
      <c r="AO81" s="112" t="s">
        <v>133</v>
      </c>
      <c r="AP81" s="105" t="s">
        <v>133</v>
      </c>
      <c r="AQ81" s="112" t="s">
        <v>133</v>
      </c>
      <c r="AR81" s="112" t="s">
        <v>133</v>
      </c>
      <c r="AS81" s="112" t="s">
        <v>133</v>
      </c>
      <c r="AT81" s="112" t="s">
        <v>133</v>
      </c>
      <c r="AU81" s="137" t="s">
        <v>133</v>
      </c>
      <c r="AV81" s="124" t="s">
        <v>133</v>
      </c>
      <c r="AW81" s="33" t="s">
        <v>133</v>
      </c>
      <c r="AX81" s="33" t="s">
        <v>133</v>
      </c>
      <c r="AY81" s="62" t="s">
        <v>133</v>
      </c>
    </row>
    <row r="82" spans="1:51" s="38" customFormat="1" ht="14.25" customHeight="1" x14ac:dyDescent="0.2">
      <c r="A82" s="172" t="s">
        <v>97</v>
      </c>
      <c r="B82" s="49" t="s">
        <v>37</v>
      </c>
      <c r="C82" s="183" t="s">
        <v>77</v>
      </c>
      <c r="D82" s="63">
        <f t="shared" ca="1" si="33"/>
        <v>3945</v>
      </c>
      <c r="E82" s="112">
        <f t="shared" ca="1" si="33"/>
        <v>2.7</v>
      </c>
      <c r="F82" s="105">
        <f t="shared" ca="1" si="33"/>
        <v>3840</v>
      </c>
      <c r="G82" s="112">
        <f t="shared" ca="1" si="34"/>
        <v>10.9</v>
      </c>
      <c r="H82" s="112">
        <f t="shared" ca="1" si="34"/>
        <v>11.200000000000001</v>
      </c>
      <c r="I82" s="112">
        <f t="shared" ca="1" si="35"/>
        <v>59.8</v>
      </c>
      <c r="J82" s="112">
        <f t="shared" ca="1" si="35"/>
        <v>69.400000000000006</v>
      </c>
      <c r="K82" s="137">
        <f t="shared" ca="1" si="35"/>
        <v>77.900000000000006</v>
      </c>
      <c r="L82" s="105">
        <f t="shared" ca="1" si="30"/>
        <v>2095</v>
      </c>
      <c r="M82" s="33">
        <f t="shared" ca="1" si="30"/>
        <v>17000</v>
      </c>
      <c r="N82" s="33">
        <f t="shared" ca="1" si="30"/>
        <v>22500</v>
      </c>
      <c r="O82" s="62">
        <f t="shared" ca="1" si="30"/>
        <v>29000</v>
      </c>
      <c r="P82" s="63">
        <f t="shared" ca="1" si="27"/>
        <v>3945</v>
      </c>
      <c r="Q82" s="112">
        <f t="shared" ca="1" si="27"/>
        <v>3.1</v>
      </c>
      <c r="R82" s="105">
        <f t="shared" ca="1" si="27"/>
        <v>3825</v>
      </c>
      <c r="S82" s="112">
        <f t="shared" ca="1" si="27"/>
        <v>12.3</v>
      </c>
      <c r="T82" s="112">
        <f t="shared" ca="1" si="27"/>
        <v>6.9</v>
      </c>
      <c r="U82" s="112">
        <f t="shared" ca="1" si="27"/>
        <v>71.399999999999991</v>
      </c>
      <c r="V82" s="112">
        <f t="shared" ca="1" si="27"/>
        <v>78.100000000000009</v>
      </c>
      <c r="W82" s="137">
        <f t="shared" ref="P82:W114" ca="1" si="38">IFERROR(VLOOKUP($A82&amp;$B82,INDIRECT($BF$14),W$8,FALSE),"")</f>
        <v>80.800000000000011</v>
      </c>
      <c r="X82" s="124">
        <f t="shared" ca="1" si="31"/>
        <v>2645</v>
      </c>
      <c r="Y82" s="33">
        <f t="shared" ca="1" si="31"/>
        <v>21500</v>
      </c>
      <c r="Z82" s="33">
        <f t="shared" ca="1" si="31"/>
        <v>29000</v>
      </c>
      <c r="AA82" s="62">
        <f t="shared" ca="1" si="31"/>
        <v>38000</v>
      </c>
      <c r="AB82" s="63">
        <f t="shared" ca="1" si="37"/>
        <v>3945</v>
      </c>
      <c r="AC82" s="112">
        <f t="shared" ca="1" si="37"/>
        <v>3.2</v>
      </c>
      <c r="AD82" s="105">
        <f t="shared" ca="1" si="37"/>
        <v>3820</v>
      </c>
      <c r="AE82" s="112">
        <f t="shared" ca="1" si="37"/>
        <v>14.200000000000001</v>
      </c>
      <c r="AF82" s="112">
        <f t="shared" ca="1" si="37"/>
        <v>7.3</v>
      </c>
      <c r="AG82" s="112">
        <f t="shared" ca="1" si="37"/>
        <v>72.5</v>
      </c>
      <c r="AH82" s="112">
        <f t="shared" ca="1" si="37"/>
        <v>76.7</v>
      </c>
      <c r="AI82" s="137">
        <f t="shared" ca="1" si="37"/>
        <v>78.600000000000009</v>
      </c>
      <c r="AJ82" s="124">
        <f t="shared" ca="1" si="32"/>
        <v>2685</v>
      </c>
      <c r="AK82" s="33">
        <f t="shared" ca="1" si="32"/>
        <v>26000</v>
      </c>
      <c r="AL82" s="33">
        <f t="shared" ca="1" si="32"/>
        <v>36500</v>
      </c>
      <c r="AM82" s="62">
        <f t="shared" ca="1" si="32"/>
        <v>50000</v>
      </c>
      <c r="AN82" s="63" t="s">
        <v>133</v>
      </c>
      <c r="AO82" s="112" t="s">
        <v>133</v>
      </c>
      <c r="AP82" s="105" t="s">
        <v>133</v>
      </c>
      <c r="AQ82" s="112" t="s">
        <v>133</v>
      </c>
      <c r="AR82" s="112" t="s">
        <v>133</v>
      </c>
      <c r="AS82" s="112" t="s">
        <v>133</v>
      </c>
      <c r="AT82" s="112" t="s">
        <v>133</v>
      </c>
      <c r="AU82" s="137" t="s">
        <v>133</v>
      </c>
      <c r="AV82" s="124" t="s">
        <v>133</v>
      </c>
      <c r="AW82" s="33" t="s">
        <v>133</v>
      </c>
      <c r="AX82" s="33" t="s">
        <v>133</v>
      </c>
      <c r="AY82" s="62" t="s">
        <v>133</v>
      </c>
    </row>
    <row r="83" spans="1:51" s="38" customFormat="1" ht="14.25" customHeight="1" x14ac:dyDescent="0.2">
      <c r="A83" s="172" t="s">
        <v>97</v>
      </c>
      <c r="B83" s="49" t="s">
        <v>30</v>
      </c>
      <c r="C83" s="183" t="s">
        <v>78</v>
      </c>
      <c r="D83" s="63">
        <f t="shared" ca="1" si="33"/>
        <v>10960</v>
      </c>
      <c r="E83" s="112">
        <f t="shared" ca="1" si="33"/>
        <v>3.1</v>
      </c>
      <c r="F83" s="105">
        <f t="shared" ca="1" si="33"/>
        <v>10620</v>
      </c>
      <c r="G83" s="112">
        <f t="shared" ca="1" si="34"/>
        <v>9</v>
      </c>
      <c r="H83" s="112">
        <f t="shared" ca="1" si="34"/>
        <v>14.6</v>
      </c>
      <c r="I83" s="112">
        <f t="shared" ca="1" si="35"/>
        <v>45.4</v>
      </c>
      <c r="J83" s="112">
        <f t="shared" ca="1" si="35"/>
        <v>63.9</v>
      </c>
      <c r="K83" s="137">
        <f t="shared" ca="1" si="35"/>
        <v>76.400000000000006</v>
      </c>
      <c r="L83" s="105">
        <f t="shared" ca="1" si="30"/>
        <v>4310</v>
      </c>
      <c r="M83" s="33">
        <f t="shared" ca="1" si="30"/>
        <v>10000</v>
      </c>
      <c r="N83" s="33">
        <f t="shared" ca="1" si="30"/>
        <v>15500</v>
      </c>
      <c r="O83" s="62">
        <f t="shared" ca="1" si="30"/>
        <v>21500</v>
      </c>
      <c r="P83" s="63">
        <f t="shared" ca="1" si="38"/>
        <v>10960</v>
      </c>
      <c r="Q83" s="112">
        <f t="shared" ca="1" si="38"/>
        <v>3.6999999999999997</v>
      </c>
      <c r="R83" s="105">
        <f t="shared" ca="1" si="38"/>
        <v>10550</v>
      </c>
      <c r="S83" s="112">
        <f t="shared" ca="1" si="38"/>
        <v>11.3</v>
      </c>
      <c r="T83" s="112">
        <f t="shared" ca="1" si="38"/>
        <v>9.1999999999999993</v>
      </c>
      <c r="U83" s="112">
        <f t="shared" ca="1" si="38"/>
        <v>67</v>
      </c>
      <c r="V83" s="112">
        <f t="shared" ca="1" si="38"/>
        <v>75.7</v>
      </c>
      <c r="W83" s="137">
        <f t="shared" ca="1" si="38"/>
        <v>79.5</v>
      </c>
      <c r="X83" s="124">
        <f t="shared" ca="1" si="31"/>
        <v>6780</v>
      </c>
      <c r="Y83" s="33">
        <f t="shared" ca="1" si="31"/>
        <v>16000</v>
      </c>
      <c r="Z83" s="33">
        <f t="shared" ca="1" si="31"/>
        <v>21000</v>
      </c>
      <c r="AA83" s="62">
        <f t="shared" ca="1" si="31"/>
        <v>29000</v>
      </c>
      <c r="AB83" s="63">
        <f t="shared" ca="1" si="37"/>
        <v>10960</v>
      </c>
      <c r="AC83" s="112">
        <f t="shared" ca="1" si="37"/>
        <v>4</v>
      </c>
      <c r="AD83" s="105">
        <f t="shared" ca="1" si="37"/>
        <v>10520</v>
      </c>
      <c r="AE83" s="112">
        <f t="shared" ca="1" si="37"/>
        <v>12.9</v>
      </c>
      <c r="AF83" s="112">
        <f t="shared" ca="1" si="37"/>
        <v>8.9</v>
      </c>
      <c r="AG83" s="112">
        <f t="shared" ca="1" si="37"/>
        <v>70.300000000000011</v>
      </c>
      <c r="AH83" s="112">
        <f t="shared" ca="1" si="37"/>
        <v>76.099999999999994</v>
      </c>
      <c r="AI83" s="137">
        <f t="shared" ca="1" si="37"/>
        <v>78.100000000000009</v>
      </c>
      <c r="AJ83" s="124">
        <f t="shared" ca="1" si="32"/>
        <v>7110</v>
      </c>
      <c r="AK83" s="33">
        <f t="shared" ca="1" si="32"/>
        <v>19000</v>
      </c>
      <c r="AL83" s="33">
        <f t="shared" ca="1" si="32"/>
        <v>26000</v>
      </c>
      <c r="AM83" s="62">
        <f t="shared" ca="1" si="32"/>
        <v>35500</v>
      </c>
      <c r="AN83" s="63" t="s">
        <v>133</v>
      </c>
      <c r="AO83" s="112" t="s">
        <v>133</v>
      </c>
      <c r="AP83" s="105" t="s">
        <v>133</v>
      </c>
      <c r="AQ83" s="112" t="s">
        <v>133</v>
      </c>
      <c r="AR83" s="112" t="s">
        <v>133</v>
      </c>
      <c r="AS83" s="112" t="s">
        <v>133</v>
      </c>
      <c r="AT83" s="112" t="s">
        <v>133</v>
      </c>
      <c r="AU83" s="137" t="s">
        <v>133</v>
      </c>
      <c r="AV83" s="124" t="s">
        <v>133</v>
      </c>
      <c r="AW83" s="33" t="s">
        <v>133</v>
      </c>
      <c r="AX83" s="33" t="s">
        <v>133</v>
      </c>
      <c r="AY83" s="62" t="s">
        <v>133</v>
      </c>
    </row>
    <row r="84" spans="1:51" s="38" customFormat="1" ht="14.25" customHeight="1" x14ac:dyDescent="0.2">
      <c r="A84" s="172" t="s">
        <v>97</v>
      </c>
      <c r="B84" s="49" t="s">
        <v>31</v>
      </c>
      <c r="C84" s="183" t="s">
        <v>79</v>
      </c>
      <c r="D84" s="63">
        <f t="shared" ca="1" si="33"/>
        <v>25045</v>
      </c>
      <c r="E84" s="112">
        <f t="shared" ca="1" si="33"/>
        <v>4</v>
      </c>
      <c r="F84" s="105">
        <f t="shared" ca="1" si="33"/>
        <v>24035</v>
      </c>
      <c r="G84" s="112">
        <f t="shared" ca="1" si="34"/>
        <v>10.4</v>
      </c>
      <c r="H84" s="112">
        <f t="shared" ca="1" si="34"/>
        <v>12.3</v>
      </c>
      <c r="I84" s="112">
        <f t="shared" ca="1" si="35"/>
        <v>65.3</v>
      </c>
      <c r="J84" s="112">
        <f t="shared" ca="1" si="35"/>
        <v>72.7</v>
      </c>
      <c r="K84" s="137">
        <f t="shared" ca="1" si="35"/>
        <v>77.3</v>
      </c>
      <c r="L84" s="105">
        <f t="shared" ca="1" si="30"/>
        <v>14135</v>
      </c>
      <c r="M84" s="33">
        <f t="shared" ca="1" si="30"/>
        <v>14000</v>
      </c>
      <c r="N84" s="33">
        <f t="shared" ca="1" si="30"/>
        <v>18500</v>
      </c>
      <c r="O84" s="62">
        <f t="shared" ca="1" si="30"/>
        <v>23500</v>
      </c>
      <c r="P84" s="63">
        <f t="shared" ca="1" si="38"/>
        <v>25045</v>
      </c>
      <c r="Q84" s="112">
        <f t="shared" ca="1" si="38"/>
        <v>4.3000000000000007</v>
      </c>
      <c r="R84" s="105">
        <f t="shared" ca="1" si="38"/>
        <v>23965</v>
      </c>
      <c r="S84" s="112">
        <f t="shared" ca="1" si="38"/>
        <v>11.8</v>
      </c>
      <c r="T84" s="112">
        <f t="shared" ca="1" si="38"/>
        <v>8.5</v>
      </c>
      <c r="U84" s="112">
        <f t="shared" ca="1" si="38"/>
        <v>71.5</v>
      </c>
      <c r="V84" s="112">
        <f t="shared" ca="1" si="38"/>
        <v>77.5</v>
      </c>
      <c r="W84" s="137">
        <f t="shared" ca="1" si="38"/>
        <v>79.7</v>
      </c>
      <c r="X84" s="124">
        <f t="shared" ca="1" si="31"/>
        <v>16440</v>
      </c>
      <c r="Y84" s="33">
        <f t="shared" ca="1" si="31"/>
        <v>17000</v>
      </c>
      <c r="Z84" s="33">
        <f t="shared" ca="1" si="31"/>
        <v>22500</v>
      </c>
      <c r="AA84" s="62">
        <f t="shared" ca="1" si="31"/>
        <v>29000</v>
      </c>
      <c r="AB84" s="63">
        <f t="shared" ca="1" si="37"/>
        <v>25045</v>
      </c>
      <c r="AC84" s="112">
        <f t="shared" ca="1" si="37"/>
        <v>4.5</v>
      </c>
      <c r="AD84" s="105">
        <f t="shared" ca="1" si="37"/>
        <v>23915</v>
      </c>
      <c r="AE84" s="112">
        <f t="shared" ca="1" si="37"/>
        <v>13.600000000000001</v>
      </c>
      <c r="AF84" s="112">
        <f t="shared" ca="1" si="37"/>
        <v>8.1</v>
      </c>
      <c r="AG84" s="112">
        <f t="shared" ca="1" si="37"/>
        <v>73.400000000000006</v>
      </c>
      <c r="AH84" s="112">
        <f t="shared" ca="1" si="37"/>
        <v>77</v>
      </c>
      <c r="AI84" s="137">
        <f t="shared" ca="1" si="37"/>
        <v>78.400000000000006</v>
      </c>
      <c r="AJ84" s="124">
        <f t="shared" ca="1" si="32"/>
        <v>16910</v>
      </c>
      <c r="AK84" s="33">
        <f t="shared" ca="1" si="32"/>
        <v>19500</v>
      </c>
      <c r="AL84" s="33">
        <f t="shared" ca="1" si="32"/>
        <v>26500</v>
      </c>
      <c r="AM84" s="62">
        <f t="shared" ca="1" si="32"/>
        <v>35500</v>
      </c>
      <c r="AN84" s="63" t="s">
        <v>133</v>
      </c>
      <c r="AO84" s="112" t="s">
        <v>133</v>
      </c>
      <c r="AP84" s="105" t="s">
        <v>133</v>
      </c>
      <c r="AQ84" s="112" t="s">
        <v>133</v>
      </c>
      <c r="AR84" s="112" t="s">
        <v>133</v>
      </c>
      <c r="AS84" s="112" t="s">
        <v>133</v>
      </c>
      <c r="AT84" s="112" t="s">
        <v>133</v>
      </c>
      <c r="AU84" s="137" t="s">
        <v>133</v>
      </c>
      <c r="AV84" s="124" t="s">
        <v>133</v>
      </c>
      <c r="AW84" s="33" t="s">
        <v>133</v>
      </c>
      <c r="AX84" s="33" t="s">
        <v>133</v>
      </c>
      <c r="AY84" s="62" t="s">
        <v>133</v>
      </c>
    </row>
    <row r="85" spans="1:51" s="38" customFormat="1" ht="14.25" customHeight="1" x14ac:dyDescent="0.2">
      <c r="A85" s="172" t="s">
        <v>97</v>
      </c>
      <c r="B85" s="49" t="s">
        <v>32</v>
      </c>
      <c r="C85" s="183" t="s">
        <v>80</v>
      </c>
      <c r="D85" s="63">
        <f t="shared" ca="1" si="33"/>
        <v>7050</v>
      </c>
      <c r="E85" s="112">
        <f t="shared" ca="1" si="33"/>
        <v>2.5</v>
      </c>
      <c r="F85" s="105">
        <f t="shared" ca="1" si="33"/>
        <v>6875</v>
      </c>
      <c r="G85" s="112">
        <f t="shared" ca="1" si="34"/>
        <v>9</v>
      </c>
      <c r="H85" s="112">
        <f t="shared" ca="1" si="34"/>
        <v>15.5</v>
      </c>
      <c r="I85" s="112">
        <f t="shared" ca="1" si="35"/>
        <v>65</v>
      </c>
      <c r="J85" s="112">
        <f t="shared" ca="1" si="35"/>
        <v>71.599999999999994</v>
      </c>
      <c r="K85" s="137">
        <f t="shared" ca="1" si="35"/>
        <v>75.5</v>
      </c>
      <c r="L85" s="105">
        <f t="shared" ca="1" si="30"/>
        <v>3990</v>
      </c>
      <c r="M85" s="33">
        <f t="shared" ca="1" si="30"/>
        <v>11000</v>
      </c>
      <c r="N85" s="33">
        <f t="shared" ca="1" si="30"/>
        <v>15500</v>
      </c>
      <c r="O85" s="62">
        <f t="shared" ca="1" si="30"/>
        <v>19500</v>
      </c>
      <c r="P85" s="63">
        <f t="shared" ca="1" si="38"/>
        <v>7050</v>
      </c>
      <c r="Q85" s="112">
        <f t="shared" ca="1" si="38"/>
        <v>2.6</v>
      </c>
      <c r="R85" s="105">
        <f t="shared" ca="1" si="38"/>
        <v>6865</v>
      </c>
      <c r="S85" s="112">
        <f t="shared" ca="1" si="38"/>
        <v>10.3</v>
      </c>
      <c r="T85" s="112">
        <f t="shared" ca="1" si="38"/>
        <v>10.200000000000001</v>
      </c>
      <c r="U85" s="112">
        <f t="shared" ca="1" si="38"/>
        <v>70.399999999999991</v>
      </c>
      <c r="V85" s="112">
        <f t="shared" ca="1" si="38"/>
        <v>76.8</v>
      </c>
      <c r="W85" s="137">
        <f t="shared" ca="1" si="38"/>
        <v>79.5</v>
      </c>
      <c r="X85" s="124">
        <f t="shared" ca="1" si="31"/>
        <v>4625</v>
      </c>
      <c r="Y85" s="33">
        <f t="shared" ca="1" si="31"/>
        <v>14500</v>
      </c>
      <c r="Z85" s="33">
        <f t="shared" ca="1" si="31"/>
        <v>19000</v>
      </c>
      <c r="AA85" s="62">
        <f t="shared" ca="1" si="31"/>
        <v>24000</v>
      </c>
      <c r="AB85" s="63">
        <f t="shared" ca="1" si="37"/>
        <v>7050</v>
      </c>
      <c r="AC85" s="112">
        <f t="shared" ca="1" si="37"/>
        <v>2.7</v>
      </c>
      <c r="AD85" s="105">
        <f t="shared" ca="1" si="37"/>
        <v>6860</v>
      </c>
      <c r="AE85" s="112">
        <f t="shared" ca="1" si="37"/>
        <v>11.9</v>
      </c>
      <c r="AF85" s="112">
        <f t="shared" ca="1" si="37"/>
        <v>9.5</v>
      </c>
      <c r="AG85" s="112">
        <f t="shared" ca="1" si="37"/>
        <v>72.3</v>
      </c>
      <c r="AH85" s="112">
        <f t="shared" ca="1" si="37"/>
        <v>76.900000000000006</v>
      </c>
      <c r="AI85" s="137">
        <f t="shared" ca="1" si="37"/>
        <v>78.600000000000009</v>
      </c>
      <c r="AJ85" s="124">
        <f t="shared" ca="1" si="32"/>
        <v>4770</v>
      </c>
      <c r="AK85" s="33">
        <f t="shared" ca="1" si="32"/>
        <v>17000</v>
      </c>
      <c r="AL85" s="33">
        <f t="shared" ca="1" si="32"/>
        <v>22500</v>
      </c>
      <c r="AM85" s="62">
        <f t="shared" ca="1" si="32"/>
        <v>28500</v>
      </c>
      <c r="AN85" s="63" t="s">
        <v>133</v>
      </c>
      <c r="AO85" s="112" t="s">
        <v>133</v>
      </c>
      <c r="AP85" s="105" t="s">
        <v>133</v>
      </c>
      <c r="AQ85" s="112" t="s">
        <v>133</v>
      </c>
      <c r="AR85" s="112" t="s">
        <v>133</v>
      </c>
      <c r="AS85" s="112" t="s">
        <v>133</v>
      </c>
      <c r="AT85" s="112" t="s">
        <v>133</v>
      </c>
      <c r="AU85" s="137" t="s">
        <v>133</v>
      </c>
      <c r="AV85" s="124" t="s">
        <v>133</v>
      </c>
      <c r="AW85" s="33" t="s">
        <v>133</v>
      </c>
      <c r="AX85" s="33" t="s">
        <v>133</v>
      </c>
      <c r="AY85" s="62" t="s">
        <v>133</v>
      </c>
    </row>
    <row r="86" spans="1:51" s="38" customFormat="1" ht="14.25" customHeight="1" x14ac:dyDescent="0.2">
      <c r="A86" s="172" t="s">
        <v>97</v>
      </c>
      <c r="B86" s="49" t="s">
        <v>27</v>
      </c>
      <c r="C86" s="183" t="s">
        <v>81</v>
      </c>
      <c r="D86" s="63">
        <f t="shared" ca="1" si="33"/>
        <v>15425</v>
      </c>
      <c r="E86" s="112">
        <f t="shared" ca="1" si="33"/>
        <v>2.6</v>
      </c>
      <c r="F86" s="105">
        <f t="shared" ca="1" si="33"/>
        <v>15020</v>
      </c>
      <c r="G86" s="112">
        <f t="shared" ca="1" si="34"/>
        <v>10.6</v>
      </c>
      <c r="H86" s="112">
        <f t="shared" ca="1" si="34"/>
        <v>12.1</v>
      </c>
      <c r="I86" s="112">
        <f t="shared" ca="1" si="35"/>
        <v>47.7</v>
      </c>
      <c r="J86" s="112">
        <f t="shared" ca="1" si="35"/>
        <v>65</v>
      </c>
      <c r="K86" s="137">
        <f t="shared" ca="1" si="35"/>
        <v>77.3</v>
      </c>
      <c r="L86" s="105">
        <f t="shared" ca="1" si="30"/>
        <v>6320</v>
      </c>
      <c r="M86" s="33">
        <f t="shared" ca="1" si="30"/>
        <v>11000</v>
      </c>
      <c r="N86" s="33">
        <f t="shared" ca="1" si="30"/>
        <v>16000</v>
      </c>
      <c r="O86" s="62">
        <f t="shared" ca="1" si="30"/>
        <v>20500</v>
      </c>
      <c r="P86" s="63">
        <f t="shared" ca="1" si="38"/>
        <v>15425</v>
      </c>
      <c r="Q86" s="112">
        <f t="shared" ca="1" si="38"/>
        <v>2.9000000000000004</v>
      </c>
      <c r="R86" s="105">
        <f t="shared" ca="1" si="38"/>
        <v>14970</v>
      </c>
      <c r="S86" s="112">
        <f t="shared" ca="1" si="38"/>
        <v>12.3</v>
      </c>
      <c r="T86" s="112">
        <f t="shared" ca="1" si="38"/>
        <v>8.4</v>
      </c>
      <c r="U86" s="112">
        <f t="shared" ca="1" si="38"/>
        <v>59.3</v>
      </c>
      <c r="V86" s="112">
        <f t="shared" ca="1" si="38"/>
        <v>72.8</v>
      </c>
      <c r="W86" s="137">
        <f t="shared" ca="1" si="38"/>
        <v>79.3</v>
      </c>
      <c r="X86" s="124">
        <f t="shared" ca="1" si="31"/>
        <v>8470</v>
      </c>
      <c r="Y86" s="33">
        <f t="shared" ca="1" si="31"/>
        <v>16000</v>
      </c>
      <c r="Z86" s="33">
        <f t="shared" ca="1" si="31"/>
        <v>21500</v>
      </c>
      <c r="AA86" s="62">
        <f t="shared" ca="1" si="31"/>
        <v>26000</v>
      </c>
      <c r="AB86" s="63">
        <f t="shared" ca="1" si="37"/>
        <v>15425</v>
      </c>
      <c r="AC86" s="112">
        <f t="shared" ca="1" si="37"/>
        <v>3.2</v>
      </c>
      <c r="AD86" s="105">
        <f t="shared" ca="1" si="37"/>
        <v>14930</v>
      </c>
      <c r="AE86" s="112">
        <f t="shared" ca="1" si="37"/>
        <v>14.799999999999999</v>
      </c>
      <c r="AF86" s="112">
        <f t="shared" ca="1" si="37"/>
        <v>8.2000000000000011</v>
      </c>
      <c r="AG86" s="112">
        <f t="shared" ca="1" si="37"/>
        <v>63.7</v>
      </c>
      <c r="AH86" s="112">
        <f t="shared" ca="1" si="37"/>
        <v>73.2</v>
      </c>
      <c r="AI86" s="137">
        <f t="shared" ca="1" si="37"/>
        <v>76.900000000000006</v>
      </c>
      <c r="AJ86" s="124">
        <f t="shared" ca="1" si="32"/>
        <v>9105</v>
      </c>
      <c r="AK86" s="33">
        <f t="shared" ca="1" si="32"/>
        <v>18500</v>
      </c>
      <c r="AL86" s="33">
        <f t="shared" ca="1" si="32"/>
        <v>25000</v>
      </c>
      <c r="AM86" s="62">
        <f t="shared" ca="1" si="32"/>
        <v>31000</v>
      </c>
      <c r="AN86" s="63" t="s">
        <v>133</v>
      </c>
      <c r="AO86" s="112" t="s">
        <v>133</v>
      </c>
      <c r="AP86" s="105" t="s">
        <v>133</v>
      </c>
      <c r="AQ86" s="112" t="s">
        <v>133</v>
      </c>
      <c r="AR86" s="112" t="s">
        <v>133</v>
      </c>
      <c r="AS86" s="112" t="s">
        <v>133</v>
      </c>
      <c r="AT86" s="112" t="s">
        <v>133</v>
      </c>
      <c r="AU86" s="137" t="s">
        <v>133</v>
      </c>
      <c r="AV86" s="124" t="s">
        <v>133</v>
      </c>
      <c r="AW86" s="33" t="s">
        <v>133</v>
      </c>
      <c r="AX86" s="33" t="s">
        <v>133</v>
      </c>
      <c r="AY86" s="62" t="s">
        <v>133</v>
      </c>
    </row>
    <row r="87" spans="1:51" s="38" customFormat="1" ht="14.25" customHeight="1" x14ac:dyDescent="0.2">
      <c r="A87" s="172" t="s">
        <v>97</v>
      </c>
      <c r="B87" s="49" t="s">
        <v>33</v>
      </c>
      <c r="C87" s="183" t="s">
        <v>82</v>
      </c>
      <c r="D87" s="63">
        <f t="shared" ca="1" si="33"/>
        <v>12565</v>
      </c>
      <c r="E87" s="112">
        <f t="shared" ca="1" si="33"/>
        <v>2.1</v>
      </c>
      <c r="F87" s="105">
        <f t="shared" ca="1" si="33"/>
        <v>12300</v>
      </c>
      <c r="G87" s="112">
        <f t="shared" ca="1" si="34"/>
        <v>9.5</v>
      </c>
      <c r="H87" s="112">
        <f t="shared" ca="1" si="34"/>
        <v>12.6</v>
      </c>
      <c r="I87" s="112">
        <f t="shared" ca="1" si="35"/>
        <v>44.3</v>
      </c>
      <c r="J87" s="112">
        <f t="shared" ca="1" si="35"/>
        <v>63.1</v>
      </c>
      <c r="K87" s="137">
        <f t="shared" ca="1" si="35"/>
        <v>77.900000000000006</v>
      </c>
      <c r="L87" s="105">
        <f t="shared" ca="1" si="30"/>
        <v>4855</v>
      </c>
      <c r="M87" s="33">
        <f t="shared" ca="1" si="30"/>
        <v>10500</v>
      </c>
      <c r="N87" s="33">
        <f t="shared" ca="1" si="30"/>
        <v>15500</v>
      </c>
      <c r="O87" s="62">
        <f t="shared" ca="1" si="30"/>
        <v>20500</v>
      </c>
      <c r="P87" s="63">
        <f t="shared" ca="1" si="38"/>
        <v>12565</v>
      </c>
      <c r="Q87" s="112">
        <f t="shared" ca="1" si="38"/>
        <v>2.5</v>
      </c>
      <c r="R87" s="105">
        <f t="shared" ca="1" si="38"/>
        <v>12250</v>
      </c>
      <c r="S87" s="112">
        <f t="shared" ca="1" si="38"/>
        <v>11.1</v>
      </c>
      <c r="T87" s="112">
        <f t="shared" ca="1" si="38"/>
        <v>8.2000000000000011</v>
      </c>
      <c r="U87" s="112">
        <f t="shared" ca="1" si="38"/>
        <v>58.3</v>
      </c>
      <c r="V87" s="112">
        <f t="shared" ca="1" si="38"/>
        <v>73.2</v>
      </c>
      <c r="W87" s="137">
        <f t="shared" ca="1" si="38"/>
        <v>80.7</v>
      </c>
      <c r="X87" s="124">
        <f t="shared" ca="1" si="31"/>
        <v>6810</v>
      </c>
      <c r="Y87" s="33">
        <f t="shared" ca="1" si="31"/>
        <v>15000</v>
      </c>
      <c r="Z87" s="33">
        <f t="shared" ca="1" si="31"/>
        <v>21000</v>
      </c>
      <c r="AA87" s="62">
        <f t="shared" ca="1" si="31"/>
        <v>26000</v>
      </c>
      <c r="AB87" s="63">
        <f t="shared" ca="1" si="37"/>
        <v>12565</v>
      </c>
      <c r="AC87" s="112">
        <f t="shared" ca="1" si="37"/>
        <v>2.8000000000000003</v>
      </c>
      <c r="AD87" s="105">
        <f t="shared" ca="1" si="37"/>
        <v>12215</v>
      </c>
      <c r="AE87" s="112">
        <f t="shared" ca="1" si="37"/>
        <v>12.9</v>
      </c>
      <c r="AF87" s="112">
        <f t="shared" ca="1" si="37"/>
        <v>7.9</v>
      </c>
      <c r="AG87" s="112">
        <f t="shared" ca="1" si="37"/>
        <v>64.600000000000009</v>
      </c>
      <c r="AH87" s="112">
        <f t="shared" ca="1" si="37"/>
        <v>74.8</v>
      </c>
      <c r="AI87" s="137">
        <f t="shared" ca="1" si="37"/>
        <v>79.2</v>
      </c>
      <c r="AJ87" s="124">
        <f t="shared" ca="1" si="32"/>
        <v>7530</v>
      </c>
      <c r="AK87" s="33">
        <f t="shared" ca="1" si="32"/>
        <v>17500</v>
      </c>
      <c r="AL87" s="33">
        <f t="shared" ca="1" si="32"/>
        <v>24500</v>
      </c>
      <c r="AM87" s="62">
        <f t="shared" ca="1" si="32"/>
        <v>31500</v>
      </c>
      <c r="AN87" s="63" t="s">
        <v>133</v>
      </c>
      <c r="AO87" s="112" t="s">
        <v>133</v>
      </c>
      <c r="AP87" s="105" t="s">
        <v>133</v>
      </c>
      <c r="AQ87" s="112" t="s">
        <v>133</v>
      </c>
      <c r="AR87" s="112" t="s">
        <v>133</v>
      </c>
      <c r="AS87" s="112" t="s">
        <v>133</v>
      </c>
      <c r="AT87" s="112" t="s">
        <v>133</v>
      </c>
      <c r="AU87" s="137" t="s">
        <v>133</v>
      </c>
      <c r="AV87" s="124" t="s">
        <v>133</v>
      </c>
      <c r="AW87" s="33" t="s">
        <v>133</v>
      </c>
      <c r="AX87" s="33" t="s">
        <v>133</v>
      </c>
      <c r="AY87" s="62" t="s">
        <v>133</v>
      </c>
    </row>
    <row r="88" spans="1:51" s="38" customFormat="1" ht="14.25" customHeight="1" x14ac:dyDescent="0.2">
      <c r="A88" s="172" t="s">
        <v>97</v>
      </c>
      <c r="B88" s="49" t="s">
        <v>34</v>
      </c>
      <c r="C88" s="183" t="s">
        <v>83</v>
      </c>
      <c r="D88" s="63">
        <f t="shared" ca="1" si="33"/>
        <v>25215</v>
      </c>
      <c r="E88" s="112">
        <f t="shared" ca="1" si="33"/>
        <v>3</v>
      </c>
      <c r="F88" s="105">
        <f t="shared" ca="1" si="33"/>
        <v>24450</v>
      </c>
      <c r="G88" s="112">
        <f t="shared" ca="1" si="34"/>
        <v>10.3</v>
      </c>
      <c r="H88" s="112">
        <f t="shared" ca="1" si="34"/>
        <v>16.7</v>
      </c>
      <c r="I88" s="112">
        <f t="shared" ca="1" si="35"/>
        <v>57.999999999999993</v>
      </c>
      <c r="J88" s="112">
        <f t="shared" ca="1" si="35"/>
        <v>66.900000000000006</v>
      </c>
      <c r="K88" s="137">
        <f t="shared" ca="1" si="35"/>
        <v>73</v>
      </c>
      <c r="L88" s="105">
        <f t="shared" ca="1" si="30"/>
        <v>12400</v>
      </c>
      <c r="M88" s="33">
        <f t="shared" ca="1" si="30"/>
        <v>8500</v>
      </c>
      <c r="N88" s="33">
        <f t="shared" ca="1" si="30"/>
        <v>13500</v>
      </c>
      <c r="O88" s="62">
        <f t="shared" ca="1" si="30"/>
        <v>18000</v>
      </c>
      <c r="P88" s="63">
        <f t="shared" ca="1" si="38"/>
        <v>25215</v>
      </c>
      <c r="Q88" s="112">
        <f t="shared" ca="1" si="38"/>
        <v>3.2</v>
      </c>
      <c r="R88" s="105">
        <f t="shared" ca="1" si="38"/>
        <v>24395</v>
      </c>
      <c r="S88" s="112">
        <f t="shared" ca="1" si="38"/>
        <v>12.8</v>
      </c>
      <c r="T88" s="112">
        <f t="shared" ca="1" si="38"/>
        <v>11.8</v>
      </c>
      <c r="U88" s="112">
        <f t="shared" ca="1" si="38"/>
        <v>64.2</v>
      </c>
      <c r="V88" s="112">
        <f t="shared" ca="1" si="38"/>
        <v>71.7</v>
      </c>
      <c r="W88" s="137">
        <f t="shared" ca="1" si="38"/>
        <v>75.400000000000006</v>
      </c>
      <c r="X88" s="124">
        <f t="shared" ca="1" si="31"/>
        <v>14630</v>
      </c>
      <c r="Y88" s="33">
        <f t="shared" ca="1" si="31"/>
        <v>11500</v>
      </c>
      <c r="Z88" s="33">
        <f t="shared" ca="1" si="31"/>
        <v>17000</v>
      </c>
      <c r="AA88" s="62">
        <f t="shared" ca="1" si="31"/>
        <v>22500</v>
      </c>
      <c r="AB88" s="63">
        <f t="shared" ca="1" si="37"/>
        <v>25215</v>
      </c>
      <c r="AC88" s="112">
        <f t="shared" ca="1" si="37"/>
        <v>3.5000000000000004</v>
      </c>
      <c r="AD88" s="105">
        <f t="shared" ca="1" si="37"/>
        <v>24340</v>
      </c>
      <c r="AE88" s="112">
        <f t="shared" ca="1" si="37"/>
        <v>15.6</v>
      </c>
      <c r="AF88" s="112">
        <f t="shared" ca="1" si="37"/>
        <v>11.700000000000001</v>
      </c>
      <c r="AG88" s="112">
        <f t="shared" ca="1" si="37"/>
        <v>65.3</v>
      </c>
      <c r="AH88" s="112">
        <f t="shared" ca="1" si="37"/>
        <v>70.599999999999994</v>
      </c>
      <c r="AI88" s="137">
        <f t="shared" ca="1" si="37"/>
        <v>72.599999999999994</v>
      </c>
      <c r="AJ88" s="124">
        <f t="shared" ca="1" si="32"/>
        <v>14960</v>
      </c>
      <c r="AK88" s="33">
        <f t="shared" ca="1" si="32"/>
        <v>13500</v>
      </c>
      <c r="AL88" s="33">
        <f t="shared" ca="1" si="32"/>
        <v>20000</v>
      </c>
      <c r="AM88" s="62">
        <f t="shared" ca="1" si="32"/>
        <v>26500</v>
      </c>
      <c r="AN88" s="63" t="s">
        <v>133</v>
      </c>
      <c r="AO88" s="112" t="s">
        <v>133</v>
      </c>
      <c r="AP88" s="105" t="s">
        <v>133</v>
      </c>
      <c r="AQ88" s="112" t="s">
        <v>133</v>
      </c>
      <c r="AR88" s="112" t="s">
        <v>133</v>
      </c>
      <c r="AS88" s="112" t="s">
        <v>133</v>
      </c>
      <c r="AT88" s="112" t="s">
        <v>133</v>
      </c>
      <c r="AU88" s="137" t="s">
        <v>133</v>
      </c>
      <c r="AV88" s="124" t="s">
        <v>133</v>
      </c>
      <c r="AW88" s="33" t="s">
        <v>133</v>
      </c>
      <c r="AX88" s="33" t="s">
        <v>133</v>
      </c>
      <c r="AY88" s="62" t="s">
        <v>133</v>
      </c>
    </row>
    <row r="89" spans="1:51" s="38" customFormat="1" ht="14.25" customHeight="1" x14ac:dyDescent="0.2">
      <c r="A89" s="172" t="s">
        <v>97</v>
      </c>
      <c r="B89" s="49" t="s">
        <v>35</v>
      </c>
      <c r="C89" s="183" t="s">
        <v>84</v>
      </c>
      <c r="D89" s="63">
        <f t="shared" ca="1" si="33"/>
        <v>10390</v>
      </c>
      <c r="E89" s="112">
        <f t="shared" ca="1" si="33"/>
        <v>3.9</v>
      </c>
      <c r="F89" s="105">
        <f t="shared" ca="1" si="33"/>
        <v>9985</v>
      </c>
      <c r="G89" s="112">
        <f t="shared" ca="1" si="34"/>
        <v>8.1</v>
      </c>
      <c r="H89" s="112">
        <f t="shared" ca="1" si="34"/>
        <v>6.5</v>
      </c>
      <c r="I89" s="112">
        <f t="shared" ca="1" si="35"/>
        <v>61.4</v>
      </c>
      <c r="J89" s="112">
        <f t="shared" ca="1" si="35"/>
        <v>79.3</v>
      </c>
      <c r="K89" s="137">
        <f t="shared" ca="1" si="35"/>
        <v>85.3</v>
      </c>
      <c r="L89" s="105">
        <f t="shared" ca="1" si="30"/>
        <v>5610</v>
      </c>
      <c r="M89" s="33">
        <f t="shared" ca="1" si="30"/>
        <v>13000</v>
      </c>
      <c r="N89" s="33">
        <f t="shared" ca="1" si="30"/>
        <v>19500</v>
      </c>
      <c r="O89" s="62">
        <f t="shared" ca="1" si="30"/>
        <v>21000</v>
      </c>
      <c r="P89" s="63">
        <f t="shared" ca="1" si="38"/>
        <v>10390</v>
      </c>
      <c r="Q89" s="112">
        <f t="shared" ca="1" si="38"/>
        <v>4.2</v>
      </c>
      <c r="R89" s="105">
        <f t="shared" ca="1" si="38"/>
        <v>9955</v>
      </c>
      <c r="S89" s="112">
        <f t="shared" ca="1" si="38"/>
        <v>9.7000000000000011</v>
      </c>
      <c r="T89" s="112">
        <f t="shared" ca="1" si="38"/>
        <v>5.2</v>
      </c>
      <c r="U89" s="112">
        <f t="shared" ca="1" si="38"/>
        <v>69.100000000000009</v>
      </c>
      <c r="V89" s="112">
        <f t="shared" ca="1" si="38"/>
        <v>81.600000000000009</v>
      </c>
      <c r="W89" s="137">
        <f t="shared" ca="1" si="38"/>
        <v>85.1</v>
      </c>
      <c r="X89" s="124">
        <f t="shared" ca="1" si="31"/>
        <v>6695</v>
      </c>
      <c r="Y89" s="33">
        <f t="shared" ca="1" si="31"/>
        <v>16500</v>
      </c>
      <c r="Z89" s="33">
        <f t="shared" ca="1" si="31"/>
        <v>22500</v>
      </c>
      <c r="AA89" s="62">
        <f t="shared" ca="1" si="31"/>
        <v>25500</v>
      </c>
      <c r="AB89" s="63">
        <f t="shared" ca="1" si="37"/>
        <v>10390</v>
      </c>
      <c r="AC89" s="112">
        <f t="shared" ca="1" si="37"/>
        <v>4.5</v>
      </c>
      <c r="AD89" s="105">
        <f t="shared" ca="1" si="37"/>
        <v>9925</v>
      </c>
      <c r="AE89" s="112">
        <f t="shared" ca="1" si="37"/>
        <v>11.600000000000001</v>
      </c>
      <c r="AF89" s="112">
        <f t="shared" ca="1" si="37"/>
        <v>5.7</v>
      </c>
      <c r="AG89" s="112">
        <f t="shared" ca="1" si="37"/>
        <v>73.099999999999994</v>
      </c>
      <c r="AH89" s="112">
        <f t="shared" ca="1" si="37"/>
        <v>80.800000000000011</v>
      </c>
      <c r="AI89" s="137">
        <f t="shared" ca="1" si="37"/>
        <v>82.7</v>
      </c>
      <c r="AJ89" s="124">
        <f t="shared" ca="1" si="32"/>
        <v>7045</v>
      </c>
      <c r="AK89" s="33">
        <f t="shared" ca="1" si="32"/>
        <v>17000</v>
      </c>
      <c r="AL89" s="33">
        <f t="shared" ca="1" si="32"/>
        <v>25000</v>
      </c>
      <c r="AM89" s="62">
        <f t="shared" ca="1" si="32"/>
        <v>29500</v>
      </c>
      <c r="AN89" s="63" t="s">
        <v>133</v>
      </c>
      <c r="AO89" s="112" t="s">
        <v>133</v>
      </c>
      <c r="AP89" s="105" t="s">
        <v>133</v>
      </c>
      <c r="AQ89" s="112" t="s">
        <v>133</v>
      </c>
      <c r="AR89" s="112" t="s">
        <v>133</v>
      </c>
      <c r="AS89" s="112" t="s">
        <v>133</v>
      </c>
      <c r="AT89" s="112" t="s">
        <v>133</v>
      </c>
      <c r="AU89" s="137" t="s">
        <v>133</v>
      </c>
      <c r="AV89" s="124" t="s">
        <v>133</v>
      </c>
      <c r="AW89" s="33" t="s">
        <v>133</v>
      </c>
      <c r="AX89" s="33" t="s">
        <v>133</v>
      </c>
      <c r="AY89" s="62" t="s">
        <v>133</v>
      </c>
    </row>
    <row r="90" spans="1:51" s="38" customFormat="1" ht="14.25" customHeight="1" x14ac:dyDescent="0.2">
      <c r="A90" s="172" t="s">
        <v>97</v>
      </c>
      <c r="B90" s="49" t="s">
        <v>36</v>
      </c>
      <c r="C90" s="183" t="s">
        <v>85</v>
      </c>
      <c r="D90" s="63">
        <f t="shared" ca="1" si="33"/>
        <v>4930</v>
      </c>
      <c r="E90" s="112">
        <f t="shared" ca="1" si="33"/>
        <v>4.3999999999999995</v>
      </c>
      <c r="F90" s="105">
        <f t="shared" ca="1" si="33"/>
        <v>4715</v>
      </c>
      <c r="G90" s="112">
        <f t="shared" ca="1" si="34"/>
        <v>10.7</v>
      </c>
      <c r="H90" s="112">
        <f t="shared" ca="1" si="34"/>
        <v>7.1000000000000005</v>
      </c>
      <c r="I90" s="112">
        <f t="shared" ca="1" si="35"/>
        <v>44.4</v>
      </c>
      <c r="J90" s="112">
        <f t="shared" ca="1" si="35"/>
        <v>69.600000000000009</v>
      </c>
      <c r="K90" s="137">
        <f t="shared" ca="1" si="35"/>
        <v>82.300000000000011</v>
      </c>
      <c r="L90" s="105">
        <f t="shared" ca="1" si="30"/>
        <v>1870</v>
      </c>
      <c r="M90" s="33">
        <f t="shared" ca="1" si="30"/>
        <v>12500</v>
      </c>
      <c r="N90" s="33">
        <f t="shared" ca="1" si="30"/>
        <v>19500</v>
      </c>
      <c r="O90" s="62">
        <f t="shared" ca="1" si="30"/>
        <v>30500</v>
      </c>
      <c r="P90" s="63">
        <f t="shared" ca="1" si="38"/>
        <v>4930</v>
      </c>
      <c r="Q90" s="112">
        <f t="shared" ca="1" si="38"/>
        <v>5.2</v>
      </c>
      <c r="R90" s="105">
        <f t="shared" ca="1" si="38"/>
        <v>4675</v>
      </c>
      <c r="S90" s="112">
        <f t="shared" ca="1" si="38"/>
        <v>14.100000000000001</v>
      </c>
      <c r="T90" s="112">
        <f t="shared" ca="1" si="38"/>
        <v>6.4</v>
      </c>
      <c r="U90" s="112">
        <f t="shared" ca="1" si="38"/>
        <v>54.900000000000006</v>
      </c>
      <c r="V90" s="112">
        <f t="shared" ca="1" si="38"/>
        <v>71.899999999999991</v>
      </c>
      <c r="W90" s="137">
        <f t="shared" ca="1" si="38"/>
        <v>79.5</v>
      </c>
      <c r="X90" s="124">
        <f t="shared" ca="1" si="31"/>
        <v>2395</v>
      </c>
      <c r="Y90" s="33">
        <f t="shared" ca="1" si="31"/>
        <v>14500</v>
      </c>
      <c r="Z90" s="33">
        <f t="shared" ca="1" si="31"/>
        <v>22500</v>
      </c>
      <c r="AA90" s="62">
        <f t="shared" ca="1" si="31"/>
        <v>32500</v>
      </c>
      <c r="AB90" s="63">
        <f t="shared" ca="1" si="37"/>
        <v>4930</v>
      </c>
      <c r="AC90" s="112">
        <f t="shared" ca="1" si="37"/>
        <v>5.7</v>
      </c>
      <c r="AD90" s="105">
        <f t="shared" ca="1" si="37"/>
        <v>4650</v>
      </c>
      <c r="AE90" s="112">
        <f t="shared" ca="1" si="37"/>
        <v>17.5</v>
      </c>
      <c r="AF90" s="112">
        <f t="shared" ca="1" si="37"/>
        <v>7.6</v>
      </c>
      <c r="AG90" s="112">
        <f t="shared" ca="1" si="37"/>
        <v>59.9</v>
      </c>
      <c r="AH90" s="112">
        <f t="shared" ca="1" si="37"/>
        <v>70.899999999999991</v>
      </c>
      <c r="AI90" s="137">
        <f t="shared" ca="1" si="37"/>
        <v>74.900000000000006</v>
      </c>
      <c r="AJ90" s="124">
        <f t="shared" ca="1" si="32"/>
        <v>2585</v>
      </c>
      <c r="AK90" s="33">
        <f t="shared" ca="1" si="32"/>
        <v>15500</v>
      </c>
      <c r="AL90" s="33">
        <f t="shared" ca="1" si="32"/>
        <v>24000</v>
      </c>
      <c r="AM90" s="62">
        <f t="shared" ca="1" si="32"/>
        <v>34000</v>
      </c>
      <c r="AN90" s="63" t="s">
        <v>133</v>
      </c>
      <c r="AO90" s="112" t="s">
        <v>133</v>
      </c>
      <c r="AP90" s="105" t="s">
        <v>133</v>
      </c>
      <c r="AQ90" s="112" t="s">
        <v>133</v>
      </c>
      <c r="AR90" s="112" t="s">
        <v>133</v>
      </c>
      <c r="AS90" s="112" t="s">
        <v>133</v>
      </c>
      <c r="AT90" s="112" t="s">
        <v>133</v>
      </c>
      <c r="AU90" s="137" t="s">
        <v>133</v>
      </c>
      <c r="AV90" s="124" t="s">
        <v>133</v>
      </c>
      <c r="AW90" s="33" t="s">
        <v>133</v>
      </c>
      <c r="AX90" s="33" t="s">
        <v>133</v>
      </c>
      <c r="AY90" s="62" t="s">
        <v>133</v>
      </c>
    </row>
    <row r="91" spans="1:51" s="38" customFormat="1" ht="14.25" customHeight="1" x14ac:dyDescent="0.2">
      <c r="A91" s="172" t="s">
        <v>96</v>
      </c>
      <c r="B91" s="49">
        <v>1</v>
      </c>
      <c r="C91" s="183" t="s">
        <v>63</v>
      </c>
      <c r="D91" s="63">
        <f t="shared" ca="1" si="33"/>
        <v>6175</v>
      </c>
      <c r="E91" s="112">
        <f t="shared" ca="1" si="33"/>
        <v>2.4</v>
      </c>
      <c r="F91" s="105">
        <f t="shared" ca="1" si="33"/>
        <v>6025</v>
      </c>
      <c r="G91" s="112">
        <f t="shared" ca="1" si="34"/>
        <v>9.4</v>
      </c>
      <c r="H91" s="112">
        <f t="shared" ca="1" si="34"/>
        <v>10.100000000000001</v>
      </c>
      <c r="I91" s="112">
        <f t="shared" ca="1" si="35"/>
        <v>67.900000000000006</v>
      </c>
      <c r="J91" s="112">
        <f t="shared" ca="1" si="35"/>
        <v>74.7</v>
      </c>
      <c r="K91" s="137">
        <f t="shared" ca="1" si="35"/>
        <v>80.600000000000009</v>
      </c>
      <c r="L91" s="105">
        <f t="shared" ref="L91:O110" ca="1" si="39">IFERROR(VLOOKUP($A91&amp;$B91,INDIRECT($BE$14),L$8,FALSE),"")</f>
        <v>4020</v>
      </c>
      <c r="M91" s="33">
        <f t="shared" ca="1" si="39"/>
        <v>32500</v>
      </c>
      <c r="N91" s="33">
        <f t="shared" ca="1" si="39"/>
        <v>35500</v>
      </c>
      <c r="O91" s="62">
        <f t="shared" ca="1" si="39"/>
        <v>37500</v>
      </c>
      <c r="P91" s="63">
        <f t="shared" ca="1" si="38"/>
        <v>6175</v>
      </c>
      <c r="Q91" s="112">
        <f t="shared" ca="1" si="38"/>
        <v>2.5</v>
      </c>
      <c r="R91" s="105">
        <f t="shared" ca="1" si="38"/>
        <v>6020</v>
      </c>
      <c r="S91" s="112">
        <f t="shared" ca="1" si="38"/>
        <v>12.2</v>
      </c>
      <c r="T91" s="112">
        <f t="shared" ca="1" si="38"/>
        <v>9.6</v>
      </c>
      <c r="U91" s="112">
        <f t="shared" ca="1" si="38"/>
        <v>62.2</v>
      </c>
      <c r="V91" s="112">
        <f t="shared" ca="1" si="38"/>
        <v>74.7</v>
      </c>
      <c r="W91" s="137">
        <f t="shared" ca="1" si="38"/>
        <v>78.100000000000009</v>
      </c>
      <c r="X91" s="124">
        <f t="shared" ref="X91:AA110" ca="1" si="40">IFERROR(VLOOKUP($A91&amp;$B91,INDIRECT($BE$14),X$8,FALSE),"")</f>
        <v>3635</v>
      </c>
      <c r="Y91" s="33">
        <f t="shared" ca="1" si="40"/>
        <v>41500</v>
      </c>
      <c r="Z91" s="33">
        <f t="shared" ca="1" si="40"/>
        <v>44000</v>
      </c>
      <c r="AA91" s="62">
        <f t="shared" ca="1" si="40"/>
        <v>46000</v>
      </c>
      <c r="AB91" s="63">
        <f t="shared" ca="1" si="37"/>
        <v>6175</v>
      </c>
      <c r="AC91" s="112">
        <f t="shared" ca="1" si="37"/>
        <v>2.5</v>
      </c>
      <c r="AD91" s="105">
        <f t="shared" ca="1" si="37"/>
        <v>6020</v>
      </c>
      <c r="AE91" s="112">
        <f t="shared" ca="1" si="37"/>
        <v>12.3</v>
      </c>
      <c r="AF91" s="112">
        <f t="shared" ca="1" si="37"/>
        <v>10.200000000000001</v>
      </c>
      <c r="AG91" s="112">
        <f t="shared" ca="1" si="37"/>
        <v>62</v>
      </c>
      <c r="AH91" s="112">
        <f t="shared" ca="1" si="37"/>
        <v>74</v>
      </c>
      <c r="AI91" s="137">
        <f t="shared" ca="1" si="37"/>
        <v>77.5</v>
      </c>
      <c r="AJ91" s="124">
        <f t="shared" ref="AJ91:AM110" ca="1" si="41">IFERROR(VLOOKUP($A91&amp;$B91,INDIRECT($BE$14),AJ$8,FALSE),"")</f>
        <v>3635</v>
      </c>
      <c r="AK91" s="33">
        <f t="shared" ca="1" si="41"/>
        <v>37500</v>
      </c>
      <c r="AL91" s="33">
        <f t="shared" ca="1" si="41"/>
        <v>47500</v>
      </c>
      <c r="AM91" s="62">
        <f t="shared" ca="1" si="41"/>
        <v>51500</v>
      </c>
      <c r="AN91" s="63" t="s">
        <v>133</v>
      </c>
      <c r="AO91" s="112" t="s">
        <v>133</v>
      </c>
      <c r="AP91" s="105" t="s">
        <v>133</v>
      </c>
      <c r="AQ91" s="112" t="s">
        <v>133</v>
      </c>
      <c r="AR91" s="112" t="s">
        <v>133</v>
      </c>
      <c r="AS91" s="112" t="s">
        <v>133</v>
      </c>
      <c r="AT91" s="112" t="s">
        <v>133</v>
      </c>
      <c r="AU91" s="137" t="s">
        <v>133</v>
      </c>
      <c r="AV91" s="124" t="s">
        <v>133</v>
      </c>
      <c r="AW91" s="33" t="s">
        <v>133</v>
      </c>
      <c r="AX91" s="33" t="s">
        <v>133</v>
      </c>
      <c r="AY91" s="62" t="s">
        <v>133</v>
      </c>
    </row>
    <row r="92" spans="1:51" s="38" customFormat="1" ht="14.25" customHeight="1" x14ac:dyDescent="0.2">
      <c r="A92" s="172" t="s">
        <v>96</v>
      </c>
      <c r="B92" s="49">
        <v>2</v>
      </c>
      <c r="C92" s="183" t="s">
        <v>64</v>
      </c>
      <c r="D92" s="63">
        <f t="shared" ca="1" si="33"/>
        <v>23490</v>
      </c>
      <c r="E92" s="112">
        <f t="shared" ca="1" si="33"/>
        <v>5</v>
      </c>
      <c r="F92" s="105">
        <f t="shared" ca="1" si="33"/>
        <v>22310</v>
      </c>
      <c r="G92" s="112">
        <f t="shared" ca="1" si="34"/>
        <v>9.1999999999999993</v>
      </c>
      <c r="H92" s="112">
        <f t="shared" ca="1" si="34"/>
        <v>6.4</v>
      </c>
      <c r="I92" s="112">
        <f t="shared" ca="1" si="35"/>
        <v>54</v>
      </c>
      <c r="J92" s="112">
        <f t="shared" ca="1" si="35"/>
        <v>74.5</v>
      </c>
      <c r="K92" s="137">
        <f t="shared" ca="1" si="35"/>
        <v>84.399999999999991</v>
      </c>
      <c r="L92" s="105">
        <f t="shared" ca="1" si="39"/>
        <v>11495</v>
      </c>
      <c r="M92" s="33">
        <f t="shared" ca="1" si="39"/>
        <v>18000</v>
      </c>
      <c r="N92" s="33">
        <f t="shared" ca="1" si="39"/>
        <v>22500</v>
      </c>
      <c r="O92" s="62">
        <f t="shared" ca="1" si="39"/>
        <v>27500</v>
      </c>
      <c r="P92" s="63">
        <f t="shared" ca="1" si="38"/>
        <v>23490</v>
      </c>
      <c r="Q92" s="112">
        <f t="shared" ca="1" si="38"/>
        <v>5.4</v>
      </c>
      <c r="R92" s="105">
        <f t="shared" ca="1" si="38"/>
        <v>22215</v>
      </c>
      <c r="S92" s="112">
        <f t="shared" ca="1" si="38"/>
        <v>10.6</v>
      </c>
      <c r="T92" s="112">
        <f t="shared" ca="1" si="38"/>
        <v>5.9</v>
      </c>
      <c r="U92" s="112">
        <f t="shared" ca="1" si="38"/>
        <v>53.900000000000006</v>
      </c>
      <c r="V92" s="112">
        <f t="shared" ca="1" si="38"/>
        <v>75.900000000000006</v>
      </c>
      <c r="W92" s="137">
        <f t="shared" ca="1" si="38"/>
        <v>83.5</v>
      </c>
      <c r="X92" s="124">
        <f t="shared" ca="1" si="40"/>
        <v>11640</v>
      </c>
      <c r="Y92" s="33">
        <f t="shared" ca="1" si="40"/>
        <v>20000</v>
      </c>
      <c r="Z92" s="33">
        <f t="shared" ca="1" si="40"/>
        <v>25500</v>
      </c>
      <c r="AA92" s="62">
        <f t="shared" ca="1" si="40"/>
        <v>32000</v>
      </c>
      <c r="AB92" s="63">
        <f t="shared" ca="1" si="37"/>
        <v>23490</v>
      </c>
      <c r="AC92" s="112">
        <f t="shared" ca="1" si="37"/>
        <v>6</v>
      </c>
      <c r="AD92" s="105">
        <f t="shared" ca="1" si="37"/>
        <v>22075</v>
      </c>
      <c r="AE92" s="112">
        <f t="shared" ca="1" si="37"/>
        <v>13</v>
      </c>
      <c r="AF92" s="112">
        <f t="shared" ca="1" si="37"/>
        <v>4.7</v>
      </c>
      <c r="AG92" s="112">
        <f t="shared" ca="1" si="37"/>
        <v>60.9</v>
      </c>
      <c r="AH92" s="112">
        <f t="shared" ca="1" si="37"/>
        <v>77.600000000000009</v>
      </c>
      <c r="AI92" s="137">
        <f t="shared" ca="1" si="37"/>
        <v>82.300000000000011</v>
      </c>
      <c r="AJ92" s="124">
        <f t="shared" ca="1" si="41"/>
        <v>13010</v>
      </c>
      <c r="AK92" s="33">
        <f t="shared" ca="1" si="41"/>
        <v>21000</v>
      </c>
      <c r="AL92" s="33">
        <f t="shared" ca="1" si="41"/>
        <v>27500</v>
      </c>
      <c r="AM92" s="62">
        <f t="shared" ca="1" si="41"/>
        <v>34000</v>
      </c>
      <c r="AN92" s="63" t="s">
        <v>133</v>
      </c>
      <c r="AO92" s="112" t="s">
        <v>133</v>
      </c>
      <c r="AP92" s="105" t="s">
        <v>133</v>
      </c>
      <c r="AQ92" s="112" t="s">
        <v>133</v>
      </c>
      <c r="AR92" s="112" t="s">
        <v>133</v>
      </c>
      <c r="AS92" s="112" t="s">
        <v>133</v>
      </c>
      <c r="AT92" s="112" t="s">
        <v>133</v>
      </c>
      <c r="AU92" s="137" t="s">
        <v>133</v>
      </c>
      <c r="AV92" s="124" t="s">
        <v>133</v>
      </c>
      <c r="AW92" s="33" t="s">
        <v>133</v>
      </c>
      <c r="AX92" s="33" t="s">
        <v>133</v>
      </c>
      <c r="AY92" s="62" t="s">
        <v>133</v>
      </c>
    </row>
    <row r="93" spans="1:51" s="38" customFormat="1" ht="14.25" customHeight="1" x14ac:dyDescent="0.2">
      <c r="A93" s="172" t="s">
        <v>96</v>
      </c>
      <c r="B93" s="49">
        <v>3</v>
      </c>
      <c r="C93" s="183" t="s">
        <v>65</v>
      </c>
      <c r="D93" s="63">
        <f t="shared" ca="1" si="33"/>
        <v>23630</v>
      </c>
      <c r="E93" s="112">
        <f t="shared" ca="1" si="33"/>
        <v>2</v>
      </c>
      <c r="F93" s="105">
        <f t="shared" ca="1" si="33"/>
        <v>23165</v>
      </c>
      <c r="G93" s="112">
        <f t="shared" ca="1" si="34"/>
        <v>7.2000000000000011</v>
      </c>
      <c r="H93" s="112">
        <f t="shared" ca="1" si="34"/>
        <v>9.1999999999999993</v>
      </c>
      <c r="I93" s="112">
        <f t="shared" ca="1" si="35"/>
        <v>48.9</v>
      </c>
      <c r="J93" s="112">
        <f t="shared" ca="1" si="35"/>
        <v>70.5</v>
      </c>
      <c r="K93" s="137">
        <f t="shared" ca="1" si="35"/>
        <v>83.6</v>
      </c>
      <c r="L93" s="105">
        <f t="shared" ca="1" si="39"/>
        <v>10615</v>
      </c>
      <c r="M93" s="33">
        <f t="shared" ca="1" si="39"/>
        <v>11000</v>
      </c>
      <c r="N93" s="33">
        <f t="shared" ca="1" si="39"/>
        <v>15000</v>
      </c>
      <c r="O93" s="62">
        <f t="shared" ca="1" si="39"/>
        <v>19500</v>
      </c>
      <c r="P93" s="63">
        <f t="shared" ca="1" si="38"/>
        <v>23630</v>
      </c>
      <c r="Q93" s="112">
        <f t="shared" ca="1" si="38"/>
        <v>2.1999999999999997</v>
      </c>
      <c r="R93" s="105">
        <f t="shared" ca="1" si="38"/>
        <v>23110</v>
      </c>
      <c r="S93" s="112">
        <f t="shared" ca="1" si="38"/>
        <v>8.4</v>
      </c>
      <c r="T93" s="112">
        <f t="shared" ca="1" si="38"/>
        <v>6.7</v>
      </c>
      <c r="U93" s="112">
        <f t="shared" ca="1" si="38"/>
        <v>56.2</v>
      </c>
      <c r="V93" s="112">
        <f t="shared" ca="1" si="38"/>
        <v>75.8</v>
      </c>
      <c r="W93" s="137">
        <f t="shared" ca="1" si="38"/>
        <v>84.899999999999991</v>
      </c>
      <c r="X93" s="124">
        <f t="shared" ca="1" si="40"/>
        <v>12660</v>
      </c>
      <c r="Y93" s="33">
        <f t="shared" ca="1" si="40"/>
        <v>15000</v>
      </c>
      <c r="Z93" s="33">
        <f t="shared" ca="1" si="40"/>
        <v>20000</v>
      </c>
      <c r="AA93" s="62">
        <f t="shared" ca="1" si="40"/>
        <v>25000</v>
      </c>
      <c r="AB93" s="63">
        <f t="shared" ca="1" si="37"/>
        <v>23630</v>
      </c>
      <c r="AC93" s="112">
        <f t="shared" ca="1" si="37"/>
        <v>2.4</v>
      </c>
      <c r="AD93" s="105">
        <f t="shared" ca="1" si="37"/>
        <v>23055</v>
      </c>
      <c r="AE93" s="112">
        <f t="shared" ca="1" si="37"/>
        <v>11.5</v>
      </c>
      <c r="AF93" s="112">
        <f t="shared" ca="1" si="37"/>
        <v>6.4</v>
      </c>
      <c r="AG93" s="112">
        <f t="shared" ca="1" si="37"/>
        <v>62.6</v>
      </c>
      <c r="AH93" s="112">
        <f t="shared" ca="1" si="37"/>
        <v>76.900000000000006</v>
      </c>
      <c r="AI93" s="137">
        <f t="shared" ca="1" si="37"/>
        <v>82.100000000000009</v>
      </c>
      <c r="AJ93" s="124">
        <f t="shared" ca="1" si="41"/>
        <v>13985</v>
      </c>
      <c r="AK93" s="33">
        <f t="shared" ca="1" si="41"/>
        <v>18000</v>
      </c>
      <c r="AL93" s="33">
        <f t="shared" ca="1" si="41"/>
        <v>23500</v>
      </c>
      <c r="AM93" s="62">
        <f t="shared" ca="1" si="41"/>
        <v>29000</v>
      </c>
      <c r="AN93" s="63" t="s">
        <v>133</v>
      </c>
      <c r="AO93" s="112" t="s">
        <v>133</v>
      </c>
      <c r="AP93" s="105" t="s">
        <v>133</v>
      </c>
      <c r="AQ93" s="112" t="s">
        <v>133</v>
      </c>
      <c r="AR93" s="112" t="s">
        <v>133</v>
      </c>
      <c r="AS93" s="112" t="s">
        <v>133</v>
      </c>
      <c r="AT93" s="112" t="s">
        <v>133</v>
      </c>
      <c r="AU93" s="137" t="s">
        <v>133</v>
      </c>
      <c r="AV93" s="124" t="s">
        <v>133</v>
      </c>
      <c r="AW93" s="33" t="s">
        <v>133</v>
      </c>
      <c r="AX93" s="33" t="s">
        <v>133</v>
      </c>
      <c r="AY93" s="62" t="s">
        <v>133</v>
      </c>
    </row>
    <row r="94" spans="1:51" s="38" customFormat="1" ht="14.25" customHeight="1" x14ac:dyDescent="0.2">
      <c r="A94" s="172" t="s">
        <v>96</v>
      </c>
      <c r="B94" s="49">
        <v>4</v>
      </c>
      <c r="C94" s="183" t="s">
        <v>66</v>
      </c>
      <c r="D94" s="63">
        <f t="shared" ca="1" si="33"/>
        <v>480</v>
      </c>
      <c r="E94" s="112">
        <f t="shared" ca="1" si="33"/>
        <v>3.3000000000000003</v>
      </c>
      <c r="F94" s="105">
        <f t="shared" ca="1" si="33"/>
        <v>465</v>
      </c>
      <c r="G94" s="112">
        <f t="shared" ca="1" si="34"/>
        <v>9</v>
      </c>
      <c r="H94" s="112">
        <f t="shared" ca="1" si="34"/>
        <v>7.1000000000000005</v>
      </c>
      <c r="I94" s="112">
        <f t="shared" ca="1" si="35"/>
        <v>68</v>
      </c>
      <c r="J94" s="112">
        <f t="shared" ca="1" si="35"/>
        <v>76.400000000000006</v>
      </c>
      <c r="K94" s="137">
        <f t="shared" ca="1" si="35"/>
        <v>83.899999999999991</v>
      </c>
      <c r="L94" s="105">
        <f t="shared" ca="1" si="39"/>
        <v>305</v>
      </c>
      <c r="M94" s="33">
        <f t="shared" ca="1" si="39"/>
        <v>23000</v>
      </c>
      <c r="N94" s="33">
        <f t="shared" ca="1" si="39"/>
        <v>26000</v>
      </c>
      <c r="O94" s="62">
        <f t="shared" ca="1" si="39"/>
        <v>29500</v>
      </c>
      <c r="P94" s="63">
        <f t="shared" ca="1" si="38"/>
        <v>480</v>
      </c>
      <c r="Q94" s="112">
        <f t="shared" ca="1" si="38"/>
        <v>3.3000000000000003</v>
      </c>
      <c r="R94" s="105">
        <f t="shared" ca="1" si="38"/>
        <v>465</v>
      </c>
      <c r="S94" s="112">
        <f t="shared" ca="1" si="38"/>
        <v>10.3</v>
      </c>
      <c r="T94" s="112">
        <f t="shared" ca="1" si="38"/>
        <v>6.9</v>
      </c>
      <c r="U94" s="112">
        <f t="shared" ca="1" si="38"/>
        <v>61.6</v>
      </c>
      <c r="V94" s="112">
        <f t="shared" ca="1" si="38"/>
        <v>77</v>
      </c>
      <c r="W94" s="137">
        <f t="shared" ca="1" si="38"/>
        <v>82.800000000000011</v>
      </c>
      <c r="X94" s="124">
        <f t="shared" ca="1" si="40"/>
        <v>285</v>
      </c>
      <c r="Y94" s="33">
        <f t="shared" ca="1" si="40"/>
        <v>28500</v>
      </c>
      <c r="Z94" s="33">
        <f t="shared" ca="1" si="40"/>
        <v>32000</v>
      </c>
      <c r="AA94" s="62">
        <f t="shared" ca="1" si="40"/>
        <v>36000</v>
      </c>
      <c r="AB94" s="63">
        <f t="shared" ca="1" si="37"/>
        <v>480</v>
      </c>
      <c r="AC94" s="112">
        <f t="shared" ca="1" si="37"/>
        <v>3.9</v>
      </c>
      <c r="AD94" s="105">
        <f t="shared" ca="1" si="37"/>
        <v>465</v>
      </c>
      <c r="AE94" s="112">
        <f t="shared" ca="1" si="37"/>
        <v>13.8</v>
      </c>
      <c r="AF94" s="112">
        <f t="shared" ca="1" si="37"/>
        <v>6.3</v>
      </c>
      <c r="AG94" s="112">
        <f t="shared" ca="1" si="37"/>
        <v>62.6</v>
      </c>
      <c r="AH94" s="112">
        <f t="shared" ca="1" si="37"/>
        <v>76.900000000000006</v>
      </c>
      <c r="AI94" s="137">
        <f t="shared" ca="1" si="37"/>
        <v>79.900000000000006</v>
      </c>
      <c r="AJ94" s="124">
        <f t="shared" ca="1" si="41"/>
        <v>285</v>
      </c>
      <c r="AK94" s="33">
        <f t="shared" ca="1" si="41"/>
        <v>27000</v>
      </c>
      <c r="AL94" s="33">
        <f t="shared" ca="1" si="41"/>
        <v>35000</v>
      </c>
      <c r="AM94" s="62">
        <f t="shared" ca="1" si="41"/>
        <v>40000</v>
      </c>
      <c r="AN94" s="63" t="s">
        <v>133</v>
      </c>
      <c r="AO94" s="112" t="s">
        <v>133</v>
      </c>
      <c r="AP94" s="105" t="s">
        <v>133</v>
      </c>
      <c r="AQ94" s="112" t="s">
        <v>133</v>
      </c>
      <c r="AR94" s="112" t="s">
        <v>133</v>
      </c>
      <c r="AS94" s="112" t="s">
        <v>133</v>
      </c>
      <c r="AT94" s="112" t="s">
        <v>133</v>
      </c>
      <c r="AU94" s="137" t="s">
        <v>133</v>
      </c>
      <c r="AV94" s="124" t="s">
        <v>133</v>
      </c>
      <c r="AW94" s="33" t="s">
        <v>133</v>
      </c>
      <c r="AX94" s="33" t="s">
        <v>133</v>
      </c>
      <c r="AY94" s="62" t="s">
        <v>133</v>
      </c>
    </row>
    <row r="95" spans="1:51" s="38" customFormat="1" ht="14.25" customHeight="1" x14ac:dyDescent="0.2">
      <c r="A95" s="172" t="s">
        <v>96</v>
      </c>
      <c r="B95" s="49">
        <v>5</v>
      </c>
      <c r="C95" s="183" t="s">
        <v>67</v>
      </c>
      <c r="D95" s="63">
        <f t="shared" ca="1" si="33"/>
        <v>1720</v>
      </c>
      <c r="E95" s="112">
        <f t="shared" ca="1" si="33"/>
        <v>2.9000000000000004</v>
      </c>
      <c r="F95" s="105">
        <f t="shared" ca="1" si="33"/>
        <v>1675</v>
      </c>
      <c r="G95" s="112">
        <f t="shared" ca="1" si="34"/>
        <v>9.9</v>
      </c>
      <c r="H95" s="112">
        <f t="shared" ca="1" si="34"/>
        <v>12.7</v>
      </c>
      <c r="I95" s="112">
        <f t="shared" ca="1" si="35"/>
        <v>58.199999999999996</v>
      </c>
      <c r="J95" s="112">
        <f t="shared" ca="1" si="35"/>
        <v>70.100000000000009</v>
      </c>
      <c r="K95" s="137">
        <f t="shared" ca="1" si="35"/>
        <v>77.400000000000006</v>
      </c>
      <c r="L95" s="105">
        <f t="shared" ca="1" si="39"/>
        <v>900</v>
      </c>
      <c r="M95" s="33">
        <f t="shared" ca="1" si="39"/>
        <v>11000</v>
      </c>
      <c r="N95" s="33">
        <f t="shared" ca="1" si="39"/>
        <v>15000</v>
      </c>
      <c r="O95" s="62">
        <f t="shared" ca="1" si="39"/>
        <v>19500</v>
      </c>
      <c r="P95" s="63">
        <f t="shared" ca="1" si="38"/>
        <v>1720</v>
      </c>
      <c r="Q95" s="112">
        <f t="shared" ca="1" si="38"/>
        <v>2.9000000000000004</v>
      </c>
      <c r="R95" s="105">
        <f t="shared" ca="1" si="38"/>
        <v>1670</v>
      </c>
      <c r="S95" s="112">
        <f t="shared" ca="1" si="38"/>
        <v>11.3</v>
      </c>
      <c r="T95" s="112">
        <f t="shared" ca="1" si="38"/>
        <v>6.9</v>
      </c>
      <c r="U95" s="112">
        <f t="shared" ca="1" si="38"/>
        <v>63.800000000000004</v>
      </c>
      <c r="V95" s="112">
        <f t="shared" ca="1" si="38"/>
        <v>76</v>
      </c>
      <c r="W95" s="137">
        <f t="shared" ca="1" si="38"/>
        <v>81.900000000000006</v>
      </c>
      <c r="X95" s="124">
        <f t="shared" ca="1" si="40"/>
        <v>1035</v>
      </c>
      <c r="Y95" s="33">
        <f t="shared" ca="1" si="40"/>
        <v>14000</v>
      </c>
      <c r="Z95" s="33">
        <f t="shared" ca="1" si="40"/>
        <v>18500</v>
      </c>
      <c r="AA95" s="62">
        <f t="shared" ca="1" si="40"/>
        <v>24500</v>
      </c>
      <c r="AB95" s="63">
        <f t="shared" ca="1" si="37"/>
        <v>1720</v>
      </c>
      <c r="AC95" s="112">
        <f t="shared" ca="1" si="37"/>
        <v>3.1</v>
      </c>
      <c r="AD95" s="105">
        <f t="shared" ca="1" si="37"/>
        <v>1670</v>
      </c>
      <c r="AE95" s="112">
        <f t="shared" ca="1" si="37"/>
        <v>15.299999999999999</v>
      </c>
      <c r="AF95" s="112">
        <f t="shared" ca="1" si="37"/>
        <v>5.8000000000000007</v>
      </c>
      <c r="AG95" s="112">
        <f t="shared" ca="1" si="37"/>
        <v>67.600000000000009</v>
      </c>
      <c r="AH95" s="112">
        <f t="shared" ca="1" si="37"/>
        <v>76.400000000000006</v>
      </c>
      <c r="AI95" s="137">
        <f t="shared" ca="1" si="37"/>
        <v>78.900000000000006</v>
      </c>
      <c r="AJ95" s="124">
        <f t="shared" ca="1" si="41"/>
        <v>1100</v>
      </c>
      <c r="AK95" s="33">
        <f t="shared" ca="1" si="41"/>
        <v>15500</v>
      </c>
      <c r="AL95" s="33">
        <f t="shared" ca="1" si="41"/>
        <v>21000</v>
      </c>
      <c r="AM95" s="62">
        <f t="shared" ca="1" si="41"/>
        <v>28000</v>
      </c>
      <c r="AN95" s="63" t="s">
        <v>133</v>
      </c>
      <c r="AO95" s="112" t="s">
        <v>133</v>
      </c>
      <c r="AP95" s="105" t="s">
        <v>133</v>
      </c>
      <c r="AQ95" s="112" t="s">
        <v>133</v>
      </c>
      <c r="AR95" s="112" t="s">
        <v>133</v>
      </c>
      <c r="AS95" s="112" t="s">
        <v>133</v>
      </c>
      <c r="AT95" s="112" t="s">
        <v>133</v>
      </c>
      <c r="AU95" s="137" t="s">
        <v>133</v>
      </c>
      <c r="AV95" s="124" t="s">
        <v>133</v>
      </c>
      <c r="AW95" s="33" t="s">
        <v>133</v>
      </c>
      <c r="AX95" s="33" t="s">
        <v>133</v>
      </c>
      <c r="AY95" s="62" t="s">
        <v>133</v>
      </c>
    </row>
    <row r="96" spans="1:51" s="38" customFormat="1" ht="14.25" customHeight="1" x14ac:dyDescent="0.2">
      <c r="A96" s="172" t="s">
        <v>96</v>
      </c>
      <c r="B96" s="49">
        <v>6</v>
      </c>
      <c r="C96" s="183" t="s">
        <v>68</v>
      </c>
      <c r="D96" s="63">
        <f t="shared" ca="1" si="33"/>
        <v>9665</v>
      </c>
      <c r="E96" s="112">
        <f t="shared" ca="1" si="33"/>
        <v>1.7000000000000002</v>
      </c>
      <c r="F96" s="105">
        <f t="shared" ca="1" si="33"/>
        <v>9500</v>
      </c>
      <c r="G96" s="112">
        <f t="shared" ca="1" si="34"/>
        <v>7.1000000000000005</v>
      </c>
      <c r="H96" s="112">
        <f t="shared" ca="1" si="34"/>
        <v>8.7999999999999989</v>
      </c>
      <c r="I96" s="112">
        <f t="shared" ca="1" si="35"/>
        <v>46.5</v>
      </c>
      <c r="J96" s="112">
        <f t="shared" ca="1" si="35"/>
        <v>68.800000000000011</v>
      </c>
      <c r="K96" s="137">
        <f t="shared" ca="1" si="35"/>
        <v>84.1</v>
      </c>
      <c r="L96" s="105">
        <f t="shared" ca="1" si="39"/>
        <v>4140</v>
      </c>
      <c r="M96" s="33">
        <f t="shared" ca="1" si="39"/>
        <v>12500</v>
      </c>
      <c r="N96" s="33">
        <f t="shared" ca="1" si="39"/>
        <v>17000</v>
      </c>
      <c r="O96" s="62">
        <f t="shared" ca="1" si="39"/>
        <v>22500</v>
      </c>
      <c r="P96" s="63">
        <f t="shared" ca="1" si="38"/>
        <v>9665</v>
      </c>
      <c r="Q96" s="112">
        <f t="shared" ca="1" si="38"/>
        <v>2</v>
      </c>
      <c r="R96" s="105">
        <f t="shared" ca="1" si="38"/>
        <v>9470</v>
      </c>
      <c r="S96" s="112">
        <f t="shared" ca="1" si="38"/>
        <v>8.4</v>
      </c>
      <c r="T96" s="112">
        <f t="shared" ca="1" si="38"/>
        <v>5.9</v>
      </c>
      <c r="U96" s="112">
        <f t="shared" ca="1" si="38"/>
        <v>56.900000000000006</v>
      </c>
      <c r="V96" s="112">
        <f t="shared" ca="1" si="38"/>
        <v>75.8</v>
      </c>
      <c r="W96" s="137">
        <f t="shared" ca="1" si="38"/>
        <v>85.7</v>
      </c>
      <c r="X96" s="124">
        <f t="shared" ca="1" si="40"/>
        <v>5245</v>
      </c>
      <c r="Y96" s="33">
        <f t="shared" ca="1" si="40"/>
        <v>17000</v>
      </c>
      <c r="Z96" s="33">
        <f t="shared" ca="1" si="40"/>
        <v>22500</v>
      </c>
      <c r="AA96" s="62">
        <f t="shared" ca="1" si="40"/>
        <v>28000</v>
      </c>
      <c r="AB96" s="63">
        <f t="shared" ca="1" si="37"/>
        <v>9665</v>
      </c>
      <c r="AC96" s="112">
        <f t="shared" ca="1" si="37"/>
        <v>2.1999999999999997</v>
      </c>
      <c r="AD96" s="105">
        <f t="shared" ca="1" si="37"/>
        <v>9450</v>
      </c>
      <c r="AE96" s="112">
        <f t="shared" ca="1" si="37"/>
        <v>12.1</v>
      </c>
      <c r="AF96" s="112">
        <f t="shared" ca="1" si="37"/>
        <v>6.1</v>
      </c>
      <c r="AG96" s="112">
        <f t="shared" ca="1" si="37"/>
        <v>65.5</v>
      </c>
      <c r="AH96" s="112">
        <f t="shared" ca="1" si="37"/>
        <v>76.8</v>
      </c>
      <c r="AI96" s="137">
        <f t="shared" ca="1" si="37"/>
        <v>81.800000000000011</v>
      </c>
      <c r="AJ96" s="124">
        <f t="shared" ca="1" si="41"/>
        <v>5980</v>
      </c>
      <c r="AK96" s="33">
        <f t="shared" ca="1" si="41"/>
        <v>20500</v>
      </c>
      <c r="AL96" s="33">
        <f t="shared" ca="1" si="41"/>
        <v>26500</v>
      </c>
      <c r="AM96" s="62">
        <f t="shared" ca="1" si="41"/>
        <v>33500</v>
      </c>
      <c r="AN96" s="63" t="s">
        <v>133</v>
      </c>
      <c r="AO96" s="112" t="s">
        <v>133</v>
      </c>
      <c r="AP96" s="105" t="s">
        <v>133</v>
      </c>
      <c r="AQ96" s="112" t="s">
        <v>133</v>
      </c>
      <c r="AR96" s="112" t="s">
        <v>133</v>
      </c>
      <c r="AS96" s="112" t="s">
        <v>133</v>
      </c>
      <c r="AT96" s="112" t="s">
        <v>133</v>
      </c>
      <c r="AU96" s="137" t="s">
        <v>133</v>
      </c>
      <c r="AV96" s="124" t="s">
        <v>133</v>
      </c>
      <c r="AW96" s="33" t="s">
        <v>133</v>
      </c>
      <c r="AX96" s="33" t="s">
        <v>133</v>
      </c>
      <c r="AY96" s="62" t="s">
        <v>133</v>
      </c>
    </row>
    <row r="97" spans="1:51" s="38" customFormat="1" ht="14.25" customHeight="1" x14ac:dyDescent="0.2">
      <c r="A97" s="172" t="s">
        <v>96</v>
      </c>
      <c r="B97" s="49">
        <v>7</v>
      </c>
      <c r="C97" s="183" t="s">
        <v>69</v>
      </c>
      <c r="D97" s="63">
        <f t="shared" ca="1" si="33"/>
        <v>4080</v>
      </c>
      <c r="E97" s="112">
        <f t="shared" ca="1" si="33"/>
        <v>1.7000000000000002</v>
      </c>
      <c r="F97" s="105">
        <f t="shared" ca="1" si="33"/>
        <v>4010</v>
      </c>
      <c r="G97" s="112">
        <f t="shared" ca="1" si="34"/>
        <v>7.7</v>
      </c>
      <c r="H97" s="112">
        <f t="shared" ca="1" si="34"/>
        <v>7.9</v>
      </c>
      <c r="I97" s="112">
        <f t="shared" ca="1" si="35"/>
        <v>51.4</v>
      </c>
      <c r="J97" s="112">
        <f t="shared" ca="1" si="35"/>
        <v>72.399999999999991</v>
      </c>
      <c r="K97" s="137">
        <f t="shared" ca="1" si="35"/>
        <v>84.399999999999991</v>
      </c>
      <c r="L97" s="105">
        <f t="shared" ca="1" si="39"/>
        <v>1940</v>
      </c>
      <c r="M97" s="33">
        <f t="shared" ca="1" si="39"/>
        <v>15000</v>
      </c>
      <c r="N97" s="33">
        <f t="shared" ca="1" si="39"/>
        <v>21000</v>
      </c>
      <c r="O97" s="62">
        <f t="shared" ca="1" si="39"/>
        <v>27000</v>
      </c>
      <c r="P97" s="63">
        <f t="shared" ca="1" si="38"/>
        <v>4080</v>
      </c>
      <c r="Q97" s="112">
        <f t="shared" ca="1" si="38"/>
        <v>2.1</v>
      </c>
      <c r="R97" s="105">
        <f t="shared" ca="1" si="38"/>
        <v>3995</v>
      </c>
      <c r="S97" s="112">
        <f t="shared" ca="1" si="38"/>
        <v>9.5</v>
      </c>
      <c r="T97" s="112">
        <f t="shared" ca="1" si="38"/>
        <v>5.3</v>
      </c>
      <c r="U97" s="112">
        <f t="shared" ca="1" si="38"/>
        <v>64.900000000000006</v>
      </c>
      <c r="V97" s="112">
        <f t="shared" ca="1" si="38"/>
        <v>78.8</v>
      </c>
      <c r="W97" s="137">
        <f t="shared" ca="1" si="38"/>
        <v>85.2</v>
      </c>
      <c r="X97" s="124">
        <f t="shared" ca="1" si="40"/>
        <v>2545</v>
      </c>
      <c r="Y97" s="33">
        <f t="shared" ca="1" si="40"/>
        <v>21000</v>
      </c>
      <c r="Z97" s="33">
        <f t="shared" ca="1" si="40"/>
        <v>27000</v>
      </c>
      <c r="AA97" s="62">
        <f t="shared" ca="1" si="40"/>
        <v>35000</v>
      </c>
      <c r="AB97" s="63">
        <f t="shared" ca="1" si="37"/>
        <v>4080</v>
      </c>
      <c r="AC97" s="112">
        <f t="shared" ca="1" si="37"/>
        <v>2.4</v>
      </c>
      <c r="AD97" s="105">
        <f t="shared" ca="1" si="37"/>
        <v>3985</v>
      </c>
      <c r="AE97" s="112">
        <f t="shared" ca="1" si="37"/>
        <v>12.7</v>
      </c>
      <c r="AF97" s="112">
        <f t="shared" ca="1" si="37"/>
        <v>5.6000000000000005</v>
      </c>
      <c r="AG97" s="112">
        <f t="shared" ca="1" si="37"/>
        <v>69</v>
      </c>
      <c r="AH97" s="112">
        <f t="shared" ca="1" si="37"/>
        <v>78.400000000000006</v>
      </c>
      <c r="AI97" s="137">
        <f t="shared" ca="1" si="37"/>
        <v>81.600000000000009</v>
      </c>
      <c r="AJ97" s="124">
        <f t="shared" ca="1" si="41"/>
        <v>2685</v>
      </c>
      <c r="AK97" s="33">
        <f t="shared" ca="1" si="41"/>
        <v>24500</v>
      </c>
      <c r="AL97" s="33">
        <f t="shared" ca="1" si="41"/>
        <v>32000</v>
      </c>
      <c r="AM97" s="62">
        <f t="shared" ca="1" si="41"/>
        <v>44500</v>
      </c>
      <c r="AN97" s="63" t="s">
        <v>133</v>
      </c>
      <c r="AO97" s="112" t="s">
        <v>133</v>
      </c>
      <c r="AP97" s="105" t="s">
        <v>133</v>
      </c>
      <c r="AQ97" s="112" t="s">
        <v>133</v>
      </c>
      <c r="AR97" s="112" t="s">
        <v>133</v>
      </c>
      <c r="AS97" s="112" t="s">
        <v>133</v>
      </c>
      <c r="AT97" s="112" t="s">
        <v>133</v>
      </c>
      <c r="AU97" s="137" t="s">
        <v>133</v>
      </c>
      <c r="AV97" s="124" t="s">
        <v>133</v>
      </c>
      <c r="AW97" s="33" t="s">
        <v>133</v>
      </c>
      <c r="AX97" s="33" t="s">
        <v>133</v>
      </c>
      <c r="AY97" s="62" t="s">
        <v>133</v>
      </c>
    </row>
    <row r="98" spans="1:51" s="38" customFormat="1" ht="14.25" customHeight="1" x14ac:dyDescent="0.2">
      <c r="A98" s="172" t="s">
        <v>96</v>
      </c>
      <c r="B98" s="49">
        <v>8</v>
      </c>
      <c r="C98" s="183" t="s">
        <v>70</v>
      </c>
      <c r="D98" s="63">
        <f t="shared" ca="1" si="33"/>
        <v>10475</v>
      </c>
      <c r="E98" s="112">
        <f t="shared" ca="1" si="33"/>
        <v>2.2999999999999998</v>
      </c>
      <c r="F98" s="105">
        <f t="shared" ca="1" si="33"/>
        <v>10235</v>
      </c>
      <c r="G98" s="112">
        <f t="shared" ca="1" si="34"/>
        <v>9</v>
      </c>
      <c r="H98" s="112">
        <f t="shared" ca="1" si="34"/>
        <v>13.5</v>
      </c>
      <c r="I98" s="112">
        <f t="shared" ca="1" si="35"/>
        <v>63</v>
      </c>
      <c r="J98" s="112">
        <f t="shared" ca="1" si="35"/>
        <v>71.5</v>
      </c>
      <c r="K98" s="137">
        <f t="shared" ca="1" si="35"/>
        <v>77.5</v>
      </c>
      <c r="L98" s="105">
        <f t="shared" ca="1" si="39"/>
        <v>5935</v>
      </c>
      <c r="M98" s="33">
        <f t="shared" ca="1" si="39"/>
        <v>13500</v>
      </c>
      <c r="N98" s="33">
        <f t="shared" ca="1" si="39"/>
        <v>19000</v>
      </c>
      <c r="O98" s="62">
        <f t="shared" ca="1" si="39"/>
        <v>24500</v>
      </c>
      <c r="P98" s="63">
        <f t="shared" ca="1" si="38"/>
        <v>10475</v>
      </c>
      <c r="Q98" s="112">
        <f t="shared" ca="1" si="38"/>
        <v>2.5</v>
      </c>
      <c r="R98" s="105">
        <f t="shared" ca="1" si="38"/>
        <v>10210</v>
      </c>
      <c r="S98" s="112">
        <f t="shared" ca="1" si="38"/>
        <v>11.700000000000001</v>
      </c>
      <c r="T98" s="112">
        <f t="shared" ca="1" si="38"/>
        <v>8.7000000000000011</v>
      </c>
      <c r="U98" s="112">
        <f t="shared" ca="1" si="38"/>
        <v>71.3</v>
      </c>
      <c r="V98" s="112">
        <f t="shared" ca="1" si="38"/>
        <v>77.100000000000009</v>
      </c>
      <c r="W98" s="137">
        <f t="shared" ca="1" si="38"/>
        <v>79.600000000000009</v>
      </c>
      <c r="X98" s="124">
        <f t="shared" ca="1" si="40"/>
        <v>7075</v>
      </c>
      <c r="Y98" s="33">
        <f t="shared" ca="1" si="40"/>
        <v>17000</v>
      </c>
      <c r="Z98" s="33">
        <f t="shared" ca="1" si="40"/>
        <v>23000</v>
      </c>
      <c r="AA98" s="62">
        <f t="shared" ca="1" si="40"/>
        <v>30000</v>
      </c>
      <c r="AB98" s="63">
        <f t="shared" ca="1" si="37"/>
        <v>10475</v>
      </c>
      <c r="AC98" s="112">
        <f t="shared" ca="1" si="37"/>
        <v>2.6</v>
      </c>
      <c r="AD98" s="105">
        <f t="shared" ca="1" si="37"/>
        <v>10200</v>
      </c>
      <c r="AE98" s="112">
        <f t="shared" ca="1" si="37"/>
        <v>14.100000000000001</v>
      </c>
      <c r="AF98" s="112">
        <f t="shared" ca="1" si="37"/>
        <v>8</v>
      </c>
      <c r="AG98" s="112">
        <f t="shared" ca="1" si="37"/>
        <v>72.8</v>
      </c>
      <c r="AH98" s="112">
        <f t="shared" ca="1" si="37"/>
        <v>76.5</v>
      </c>
      <c r="AI98" s="137">
        <f t="shared" ca="1" si="37"/>
        <v>77.900000000000006</v>
      </c>
      <c r="AJ98" s="124">
        <f t="shared" ca="1" si="41"/>
        <v>7200</v>
      </c>
      <c r="AK98" s="33">
        <f t="shared" ca="1" si="41"/>
        <v>19500</v>
      </c>
      <c r="AL98" s="33">
        <f t="shared" ca="1" si="41"/>
        <v>27000</v>
      </c>
      <c r="AM98" s="62">
        <f t="shared" ca="1" si="41"/>
        <v>35500</v>
      </c>
      <c r="AN98" s="63" t="s">
        <v>133</v>
      </c>
      <c r="AO98" s="112" t="s">
        <v>133</v>
      </c>
      <c r="AP98" s="105" t="s">
        <v>133</v>
      </c>
      <c r="AQ98" s="112" t="s">
        <v>133</v>
      </c>
      <c r="AR98" s="112" t="s">
        <v>133</v>
      </c>
      <c r="AS98" s="112" t="s">
        <v>133</v>
      </c>
      <c r="AT98" s="112" t="s">
        <v>133</v>
      </c>
      <c r="AU98" s="137" t="s">
        <v>133</v>
      </c>
      <c r="AV98" s="124" t="s">
        <v>133</v>
      </c>
      <c r="AW98" s="33" t="s">
        <v>133</v>
      </c>
      <c r="AX98" s="33" t="s">
        <v>133</v>
      </c>
      <c r="AY98" s="62" t="s">
        <v>133</v>
      </c>
    </row>
    <row r="99" spans="1:51" s="38" customFormat="1" ht="14.25" customHeight="1" x14ac:dyDescent="0.2">
      <c r="A99" s="172" t="s">
        <v>96</v>
      </c>
      <c r="B99" s="49">
        <v>9</v>
      </c>
      <c r="C99" s="183" t="s">
        <v>73</v>
      </c>
      <c r="D99" s="63">
        <f t="shared" ca="1" si="33"/>
        <v>11180</v>
      </c>
      <c r="E99" s="112">
        <f t="shared" ca="1" si="33"/>
        <v>2.1999999999999997</v>
      </c>
      <c r="F99" s="105">
        <f t="shared" ca="1" si="33"/>
        <v>10930</v>
      </c>
      <c r="G99" s="112">
        <f t="shared" ca="1" si="34"/>
        <v>9.4</v>
      </c>
      <c r="H99" s="112">
        <f t="shared" ca="1" si="34"/>
        <v>10.3</v>
      </c>
      <c r="I99" s="112">
        <f t="shared" ca="1" si="35"/>
        <v>61.4</v>
      </c>
      <c r="J99" s="112">
        <f t="shared" ca="1" si="35"/>
        <v>72.8</v>
      </c>
      <c r="K99" s="137">
        <f t="shared" ca="1" si="35"/>
        <v>80.300000000000011</v>
      </c>
      <c r="L99" s="105">
        <f t="shared" ca="1" si="39"/>
        <v>6260</v>
      </c>
      <c r="M99" s="33">
        <f t="shared" ca="1" si="39"/>
        <v>15500</v>
      </c>
      <c r="N99" s="33">
        <f t="shared" ca="1" si="39"/>
        <v>22500</v>
      </c>
      <c r="O99" s="62">
        <f t="shared" ca="1" si="39"/>
        <v>27500</v>
      </c>
      <c r="P99" s="63">
        <f t="shared" ca="1" si="38"/>
        <v>11180</v>
      </c>
      <c r="Q99" s="112">
        <f t="shared" ca="1" si="38"/>
        <v>2.5</v>
      </c>
      <c r="R99" s="105">
        <f t="shared" ca="1" si="38"/>
        <v>10895</v>
      </c>
      <c r="S99" s="112">
        <f t="shared" ca="1" si="38"/>
        <v>11.4</v>
      </c>
      <c r="T99" s="112">
        <f t="shared" ca="1" si="38"/>
        <v>6.9</v>
      </c>
      <c r="U99" s="112">
        <f t="shared" ca="1" si="38"/>
        <v>67.7</v>
      </c>
      <c r="V99" s="112">
        <f t="shared" ca="1" si="38"/>
        <v>77.3</v>
      </c>
      <c r="W99" s="137">
        <f t="shared" ca="1" si="38"/>
        <v>81.7</v>
      </c>
      <c r="X99" s="124">
        <f t="shared" ca="1" si="40"/>
        <v>7180</v>
      </c>
      <c r="Y99" s="33">
        <f t="shared" ca="1" si="40"/>
        <v>20000</v>
      </c>
      <c r="Z99" s="33">
        <f t="shared" ca="1" si="40"/>
        <v>26500</v>
      </c>
      <c r="AA99" s="62">
        <f t="shared" ca="1" si="40"/>
        <v>33000</v>
      </c>
      <c r="AB99" s="63">
        <f t="shared" ca="1" si="36"/>
        <v>11180</v>
      </c>
      <c r="AC99" s="112">
        <f t="shared" ca="1" si="36"/>
        <v>2.6</v>
      </c>
      <c r="AD99" s="105">
        <f t="shared" ca="1" si="36"/>
        <v>10885</v>
      </c>
      <c r="AE99" s="112">
        <f t="shared" ca="1" si="36"/>
        <v>14.000000000000002</v>
      </c>
      <c r="AF99" s="112">
        <f t="shared" ca="1" si="36"/>
        <v>6.5</v>
      </c>
      <c r="AG99" s="112">
        <f t="shared" ca="1" si="36"/>
        <v>70</v>
      </c>
      <c r="AH99" s="112">
        <f t="shared" ca="1" si="36"/>
        <v>77.100000000000009</v>
      </c>
      <c r="AI99" s="137">
        <f t="shared" ca="1" si="36"/>
        <v>79.5</v>
      </c>
      <c r="AJ99" s="124">
        <f t="shared" ca="1" si="41"/>
        <v>7385</v>
      </c>
      <c r="AK99" s="33">
        <f t="shared" ca="1" si="41"/>
        <v>23500</v>
      </c>
      <c r="AL99" s="33">
        <f t="shared" ca="1" si="41"/>
        <v>31500</v>
      </c>
      <c r="AM99" s="62">
        <f t="shared" ca="1" si="41"/>
        <v>40000</v>
      </c>
      <c r="AN99" s="63" t="s">
        <v>133</v>
      </c>
      <c r="AO99" s="112" t="s">
        <v>133</v>
      </c>
      <c r="AP99" s="105" t="s">
        <v>133</v>
      </c>
      <c r="AQ99" s="112" t="s">
        <v>133</v>
      </c>
      <c r="AR99" s="112" t="s">
        <v>133</v>
      </c>
      <c r="AS99" s="112" t="s">
        <v>133</v>
      </c>
      <c r="AT99" s="112" t="s">
        <v>133</v>
      </c>
      <c r="AU99" s="137" t="s">
        <v>133</v>
      </c>
      <c r="AV99" s="124" t="s">
        <v>133</v>
      </c>
      <c r="AW99" s="33" t="s">
        <v>133</v>
      </c>
      <c r="AX99" s="33" t="s">
        <v>133</v>
      </c>
      <c r="AY99" s="62" t="s">
        <v>133</v>
      </c>
    </row>
    <row r="100" spans="1:51" s="38" customFormat="1" ht="14.25" customHeight="1" x14ac:dyDescent="0.2">
      <c r="A100" s="172" t="s">
        <v>96</v>
      </c>
      <c r="B100" s="49" t="s">
        <v>28</v>
      </c>
      <c r="C100" s="183" t="s">
        <v>75</v>
      </c>
      <c r="D100" s="63">
        <f t="shared" ca="1" si="33"/>
        <v>5840</v>
      </c>
      <c r="E100" s="112">
        <f t="shared" ca="1" si="33"/>
        <v>2.8000000000000003</v>
      </c>
      <c r="F100" s="105">
        <f t="shared" ca="1" si="33"/>
        <v>5675</v>
      </c>
      <c r="G100" s="112">
        <f t="shared" ca="1" si="34"/>
        <v>8.3000000000000007</v>
      </c>
      <c r="H100" s="112">
        <f t="shared" ca="1" si="34"/>
        <v>8.7999999999999989</v>
      </c>
      <c r="I100" s="112">
        <f t="shared" ca="1" si="35"/>
        <v>52.300000000000004</v>
      </c>
      <c r="J100" s="112">
        <f t="shared" ca="1" si="35"/>
        <v>69</v>
      </c>
      <c r="K100" s="137">
        <f t="shared" ca="1" si="35"/>
        <v>82.800000000000011</v>
      </c>
      <c r="L100" s="105">
        <f t="shared" ca="1" si="39"/>
        <v>2740</v>
      </c>
      <c r="M100" s="33">
        <f t="shared" ca="1" si="39"/>
        <v>16000</v>
      </c>
      <c r="N100" s="33">
        <f t="shared" ca="1" si="39"/>
        <v>22500</v>
      </c>
      <c r="O100" s="62">
        <f t="shared" ca="1" si="39"/>
        <v>28000</v>
      </c>
      <c r="P100" s="63">
        <f t="shared" ca="1" si="38"/>
        <v>5840</v>
      </c>
      <c r="Q100" s="112">
        <f t="shared" ca="1" si="38"/>
        <v>2.9000000000000004</v>
      </c>
      <c r="R100" s="105">
        <f t="shared" ca="1" si="38"/>
        <v>5670</v>
      </c>
      <c r="S100" s="112">
        <f t="shared" ca="1" si="38"/>
        <v>10.6</v>
      </c>
      <c r="T100" s="112">
        <f t="shared" ca="1" si="38"/>
        <v>6.7</v>
      </c>
      <c r="U100" s="112">
        <f t="shared" ca="1" si="38"/>
        <v>58.199999999999996</v>
      </c>
      <c r="V100" s="112">
        <f t="shared" ca="1" si="38"/>
        <v>74.099999999999994</v>
      </c>
      <c r="W100" s="137">
        <f t="shared" ca="1" si="38"/>
        <v>82.800000000000011</v>
      </c>
      <c r="X100" s="124">
        <f t="shared" ca="1" si="40"/>
        <v>3205</v>
      </c>
      <c r="Y100" s="33">
        <f t="shared" ca="1" si="40"/>
        <v>19500</v>
      </c>
      <c r="Z100" s="33">
        <f t="shared" ca="1" si="40"/>
        <v>25500</v>
      </c>
      <c r="AA100" s="62">
        <f t="shared" ca="1" si="40"/>
        <v>32000</v>
      </c>
      <c r="AB100" s="63">
        <f t="shared" ca="1" si="36"/>
        <v>5840</v>
      </c>
      <c r="AC100" s="112">
        <f t="shared" ca="1" si="36"/>
        <v>3.2</v>
      </c>
      <c r="AD100" s="105">
        <f t="shared" ca="1" si="36"/>
        <v>5650</v>
      </c>
      <c r="AE100" s="112">
        <f t="shared" ca="1" si="36"/>
        <v>14.000000000000002</v>
      </c>
      <c r="AF100" s="112">
        <f t="shared" ca="1" si="36"/>
        <v>6.4</v>
      </c>
      <c r="AG100" s="112">
        <f t="shared" ca="1" si="36"/>
        <v>67.900000000000006</v>
      </c>
      <c r="AH100" s="112">
        <f t="shared" ca="1" si="36"/>
        <v>77</v>
      </c>
      <c r="AI100" s="137">
        <f t="shared" ca="1" si="36"/>
        <v>79.600000000000009</v>
      </c>
      <c r="AJ100" s="124">
        <f t="shared" ca="1" si="41"/>
        <v>3675</v>
      </c>
      <c r="AK100" s="33">
        <f t="shared" ca="1" si="41"/>
        <v>22000</v>
      </c>
      <c r="AL100" s="33">
        <f t="shared" ca="1" si="41"/>
        <v>28500</v>
      </c>
      <c r="AM100" s="62">
        <f t="shared" ca="1" si="41"/>
        <v>37500</v>
      </c>
      <c r="AN100" s="63" t="s">
        <v>133</v>
      </c>
      <c r="AO100" s="112" t="s">
        <v>133</v>
      </c>
      <c r="AP100" s="105" t="s">
        <v>133</v>
      </c>
      <c r="AQ100" s="112" t="s">
        <v>133</v>
      </c>
      <c r="AR100" s="112" t="s">
        <v>133</v>
      </c>
      <c r="AS100" s="112" t="s">
        <v>133</v>
      </c>
      <c r="AT100" s="112" t="s">
        <v>133</v>
      </c>
      <c r="AU100" s="137" t="s">
        <v>133</v>
      </c>
      <c r="AV100" s="124" t="s">
        <v>133</v>
      </c>
      <c r="AW100" s="33" t="s">
        <v>133</v>
      </c>
      <c r="AX100" s="33" t="s">
        <v>133</v>
      </c>
      <c r="AY100" s="62" t="s">
        <v>133</v>
      </c>
    </row>
    <row r="101" spans="1:51" s="38" customFormat="1" ht="14.25" customHeight="1" x14ac:dyDescent="0.2">
      <c r="A101" s="172" t="s">
        <v>96</v>
      </c>
      <c r="B101" s="49" t="s">
        <v>29</v>
      </c>
      <c r="C101" s="183" t="s">
        <v>76</v>
      </c>
      <c r="D101" s="63">
        <f t="shared" ca="1" si="33"/>
        <v>20810</v>
      </c>
      <c r="E101" s="112">
        <f t="shared" ca="1" si="33"/>
        <v>2.7</v>
      </c>
      <c r="F101" s="105">
        <f t="shared" ca="1" si="33"/>
        <v>20250</v>
      </c>
      <c r="G101" s="112">
        <f t="shared" ca="1" si="34"/>
        <v>8.3000000000000007</v>
      </c>
      <c r="H101" s="112">
        <f t="shared" ca="1" si="34"/>
        <v>10.200000000000001</v>
      </c>
      <c r="I101" s="112">
        <f t="shared" ca="1" si="35"/>
        <v>56.300000000000004</v>
      </c>
      <c r="J101" s="112">
        <f t="shared" ca="1" si="35"/>
        <v>72.899999999999991</v>
      </c>
      <c r="K101" s="137">
        <f t="shared" ca="1" si="35"/>
        <v>81.5</v>
      </c>
      <c r="L101" s="105">
        <f t="shared" ca="1" si="39"/>
        <v>10665</v>
      </c>
      <c r="M101" s="33">
        <f t="shared" ca="1" si="39"/>
        <v>12000</v>
      </c>
      <c r="N101" s="33">
        <f t="shared" ca="1" si="39"/>
        <v>17500</v>
      </c>
      <c r="O101" s="62">
        <f t="shared" ca="1" si="39"/>
        <v>23500</v>
      </c>
      <c r="P101" s="63">
        <f t="shared" ca="1" si="38"/>
        <v>20810</v>
      </c>
      <c r="Q101" s="112">
        <f t="shared" ca="1" si="38"/>
        <v>2.9000000000000004</v>
      </c>
      <c r="R101" s="105">
        <f t="shared" ca="1" si="38"/>
        <v>20200</v>
      </c>
      <c r="S101" s="112">
        <f t="shared" ca="1" si="38"/>
        <v>9.4</v>
      </c>
      <c r="T101" s="112">
        <f t="shared" ca="1" si="38"/>
        <v>8</v>
      </c>
      <c r="U101" s="112">
        <f t="shared" ca="1" si="38"/>
        <v>61.7</v>
      </c>
      <c r="V101" s="112">
        <f t="shared" ca="1" si="38"/>
        <v>77.2</v>
      </c>
      <c r="W101" s="137">
        <f t="shared" ca="1" si="38"/>
        <v>82.600000000000009</v>
      </c>
      <c r="X101" s="124">
        <f t="shared" ca="1" si="40"/>
        <v>12090</v>
      </c>
      <c r="Y101" s="33">
        <f t="shared" ca="1" si="40"/>
        <v>15500</v>
      </c>
      <c r="Z101" s="33">
        <f t="shared" ca="1" si="40"/>
        <v>21500</v>
      </c>
      <c r="AA101" s="62">
        <f t="shared" ca="1" si="40"/>
        <v>27500</v>
      </c>
      <c r="AB101" s="63">
        <f t="shared" ca="1" si="36"/>
        <v>20810</v>
      </c>
      <c r="AC101" s="112">
        <f t="shared" ca="1" si="36"/>
        <v>3.2</v>
      </c>
      <c r="AD101" s="105">
        <f t="shared" ca="1" si="36"/>
        <v>20155</v>
      </c>
      <c r="AE101" s="112">
        <f t="shared" ca="1" si="36"/>
        <v>12.1</v>
      </c>
      <c r="AF101" s="112">
        <f t="shared" ca="1" si="36"/>
        <v>7.1000000000000005</v>
      </c>
      <c r="AG101" s="112">
        <f t="shared" ca="1" si="36"/>
        <v>66.900000000000006</v>
      </c>
      <c r="AH101" s="112">
        <f t="shared" ca="1" si="36"/>
        <v>77.7</v>
      </c>
      <c r="AI101" s="137">
        <f t="shared" ca="1" si="36"/>
        <v>80.800000000000011</v>
      </c>
      <c r="AJ101" s="124">
        <f t="shared" ca="1" si="41"/>
        <v>13030</v>
      </c>
      <c r="AK101" s="33">
        <f t="shared" ca="1" si="41"/>
        <v>18000</v>
      </c>
      <c r="AL101" s="33">
        <f t="shared" ca="1" si="41"/>
        <v>24500</v>
      </c>
      <c r="AM101" s="62">
        <f t="shared" ca="1" si="41"/>
        <v>31000</v>
      </c>
      <c r="AN101" s="63" t="s">
        <v>133</v>
      </c>
      <c r="AO101" s="112" t="s">
        <v>133</v>
      </c>
      <c r="AP101" s="105" t="s">
        <v>133</v>
      </c>
      <c r="AQ101" s="112" t="s">
        <v>133</v>
      </c>
      <c r="AR101" s="112" t="s">
        <v>133</v>
      </c>
      <c r="AS101" s="112" t="s">
        <v>133</v>
      </c>
      <c r="AT101" s="112" t="s">
        <v>133</v>
      </c>
      <c r="AU101" s="137" t="s">
        <v>133</v>
      </c>
      <c r="AV101" s="124" t="s">
        <v>133</v>
      </c>
      <c r="AW101" s="33" t="s">
        <v>133</v>
      </c>
      <c r="AX101" s="33" t="s">
        <v>133</v>
      </c>
      <c r="AY101" s="62" t="s">
        <v>133</v>
      </c>
    </row>
    <row r="102" spans="1:51" s="38" customFormat="1" ht="14.25" customHeight="1" x14ac:dyDescent="0.2">
      <c r="A102" s="172" t="s">
        <v>96</v>
      </c>
      <c r="B102" s="49" t="s">
        <v>37</v>
      </c>
      <c r="C102" s="183" t="s">
        <v>77</v>
      </c>
      <c r="D102" s="63">
        <f t="shared" ca="1" si="33"/>
        <v>4050</v>
      </c>
      <c r="E102" s="112">
        <f t="shared" ca="1" si="33"/>
        <v>2.1</v>
      </c>
      <c r="F102" s="105">
        <f t="shared" ca="1" si="33"/>
        <v>3965</v>
      </c>
      <c r="G102" s="112">
        <f t="shared" ca="1" si="34"/>
        <v>9.9</v>
      </c>
      <c r="H102" s="112">
        <f t="shared" ca="1" si="34"/>
        <v>10.200000000000001</v>
      </c>
      <c r="I102" s="112">
        <f t="shared" ca="1" si="35"/>
        <v>60.4</v>
      </c>
      <c r="J102" s="112">
        <f t="shared" ca="1" si="35"/>
        <v>70.8</v>
      </c>
      <c r="K102" s="137">
        <f t="shared" ca="1" si="35"/>
        <v>79.900000000000006</v>
      </c>
      <c r="L102" s="105">
        <f t="shared" ca="1" si="39"/>
        <v>2230</v>
      </c>
      <c r="M102" s="33">
        <f t="shared" ca="1" si="39"/>
        <v>15000</v>
      </c>
      <c r="N102" s="33">
        <f t="shared" ca="1" si="39"/>
        <v>21500</v>
      </c>
      <c r="O102" s="62">
        <f t="shared" ca="1" si="39"/>
        <v>28500</v>
      </c>
      <c r="P102" s="63">
        <f t="shared" ca="1" si="38"/>
        <v>4050</v>
      </c>
      <c r="Q102" s="112">
        <f t="shared" ca="1" si="38"/>
        <v>2.6</v>
      </c>
      <c r="R102" s="105">
        <f t="shared" ca="1" si="38"/>
        <v>3945</v>
      </c>
      <c r="S102" s="112">
        <f t="shared" ca="1" si="38"/>
        <v>11.600000000000001</v>
      </c>
      <c r="T102" s="112">
        <f t="shared" ca="1" si="38"/>
        <v>6.5</v>
      </c>
      <c r="U102" s="112">
        <f t="shared" ca="1" si="38"/>
        <v>72.8</v>
      </c>
      <c r="V102" s="112">
        <f t="shared" ca="1" si="38"/>
        <v>79</v>
      </c>
      <c r="W102" s="137">
        <f t="shared" ca="1" si="38"/>
        <v>81.900000000000006</v>
      </c>
      <c r="X102" s="124">
        <f t="shared" ca="1" si="40"/>
        <v>2810</v>
      </c>
      <c r="Y102" s="33">
        <f t="shared" ca="1" si="40"/>
        <v>21500</v>
      </c>
      <c r="Z102" s="33">
        <f t="shared" ca="1" si="40"/>
        <v>28500</v>
      </c>
      <c r="AA102" s="62">
        <f t="shared" ca="1" si="40"/>
        <v>38000</v>
      </c>
      <c r="AB102" s="63">
        <f t="shared" ca="1" si="36"/>
        <v>4050</v>
      </c>
      <c r="AC102" s="112">
        <f t="shared" ca="1" si="36"/>
        <v>2.6</v>
      </c>
      <c r="AD102" s="105">
        <f t="shared" ca="1" si="36"/>
        <v>3940</v>
      </c>
      <c r="AE102" s="112">
        <f t="shared" ca="1" si="36"/>
        <v>14.100000000000001</v>
      </c>
      <c r="AF102" s="112">
        <f t="shared" ca="1" si="36"/>
        <v>6.6000000000000005</v>
      </c>
      <c r="AG102" s="112">
        <f t="shared" ca="1" si="36"/>
        <v>73.7</v>
      </c>
      <c r="AH102" s="112">
        <f t="shared" ca="1" si="36"/>
        <v>77.8</v>
      </c>
      <c r="AI102" s="137">
        <f t="shared" ca="1" si="36"/>
        <v>79.3</v>
      </c>
      <c r="AJ102" s="124">
        <f t="shared" ca="1" si="41"/>
        <v>2830</v>
      </c>
      <c r="AK102" s="33">
        <f t="shared" ca="1" si="41"/>
        <v>25500</v>
      </c>
      <c r="AL102" s="33">
        <f t="shared" ca="1" si="41"/>
        <v>35500</v>
      </c>
      <c r="AM102" s="62">
        <f t="shared" ca="1" si="41"/>
        <v>49500</v>
      </c>
      <c r="AN102" s="63" t="s">
        <v>133</v>
      </c>
      <c r="AO102" s="112" t="s">
        <v>133</v>
      </c>
      <c r="AP102" s="105" t="s">
        <v>133</v>
      </c>
      <c r="AQ102" s="112" t="s">
        <v>133</v>
      </c>
      <c r="AR102" s="112" t="s">
        <v>133</v>
      </c>
      <c r="AS102" s="112" t="s">
        <v>133</v>
      </c>
      <c r="AT102" s="112" t="s">
        <v>133</v>
      </c>
      <c r="AU102" s="137" t="s">
        <v>133</v>
      </c>
      <c r="AV102" s="124" t="s">
        <v>133</v>
      </c>
      <c r="AW102" s="33" t="s">
        <v>133</v>
      </c>
      <c r="AX102" s="33" t="s">
        <v>133</v>
      </c>
      <c r="AY102" s="62" t="s">
        <v>133</v>
      </c>
    </row>
    <row r="103" spans="1:51" s="38" customFormat="1" ht="14.25" customHeight="1" x14ac:dyDescent="0.2">
      <c r="A103" s="172" t="s">
        <v>96</v>
      </c>
      <c r="B103" s="49" t="s">
        <v>30</v>
      </c>
      <c r="C103" s="183" t="s">
        <v>78</v>
      </c>
      <c r="D103" s="63">
        <f t="shared" ca="1" si="33"/>
        <v>10940</v>
      </c>
      <c r="E103" s="112">
        <f t="shared" ca="1" si="33"/>
        <v>2.5</v>
      </c>
      <c r="F103" s="105">
        <f t="shared" ca="1" si="33"/>
        <v>10665</v>
      </c>
      <c r="G103" s="112">
        <f t="shared" ca="1" si="34"/>
        <v>9</v>
      </c>
      <c r="H103" s="112">
        <f t="shared" ca="1" si="34"/>
        <v>13.900000000000002</v>
      </c>
      <c r="I103" s="112">
        <f t="shared" ca="1" si="35"/>
        <v>48.6</v>
      </c>
      <c r="J103" s="112">
        <f t="shared" ca="1" si="35"/>
        <v>65.600000000000009</v>
      </c>
      <c r="K103" s="137">
        <f t="shared" ca="1" si="35"/>
        <v>77.100000000000009</v>
      </c>
      <c r="L103" s="105">
        <f t="shared" ca="1" si="39"/>
        <v>4775</v>
      </c>
      <c r="M103" s="33">
        <f t="shared" ca="1" si="39"/>
        <v>9500</v>
      </c>
      <c r="N103" s="33">
        <f t="shared" ca="1" si="39"/>
        <v>14500</v>
      </c>
      <c r="O103" s="62">
        <f t="shared" ca="1" si="39"/>
        <v>20000</v>
      </c>
      <c r="P103" s="63">
        <f t="shared" ca="1" si="38"/>
        <v>10940</v>
      </c>
      <c r="Q103" s="112">
        <f t="shared" ca="1" si="38"/>
        <v>3.1</v>
      </c>
      <c r="R103" s="105">
        <f t="shared" ca="1" si="38"/>
        <v>10595</v>
      </c>
      <c r="S103" s="112">
        <f t="shared" ca="1" si="38"/>
        <v>10.9</v>
      </c>
      <c r="T103" s="112">
        <f t="shared" ca="1" si="38"/>
        <v>8.7000000000000011</v>
      </c>
      <c r="U103" s="112">
        <f t="shared" ca="1" si="38"/>
        <v>68.7</v>
      </c>
      <c r="V103" s="112">
        <f t="shared" ca="1" si="38"/>
        <v>76.900000000000006</v>
      </c>
      <c r="W103" s="137">
        <f t="shared" ca="1" si="38"/>
        <v>80.400000000000006</v>
      </c>
      <c r="X103" s="124">
        <f t="shared" ca="1" si="40"/>
        <v>7105</v>
      </c>
      <c r="Y103" s="33">
        <f t="shared" ca="1" si="40"/>
        <v>16000</v>
      </c>
      <c r="Z103" s="33">
        <f t="shared" ca="1" si="40"/>
        <v>20000</v>
      </c>
      <c r="AA103" s="62">
        <f t="shared" ca="1" si="40"/>
        <v>27500</v>
      </c>
      <c r="AB103" s="63">
        <f t="shared" ca="1" si="36"/>
        <v>10940</v>
      </c>
      <c r="AC103" s="112">
        <f t="shared" ca="1" si="36"/>
        <v>3.3000000000000003</v>
      </c>
      <c r="AD103" s="105">
        <f t="shared" ca="1" si="36"/>
        <v>10575</v>
      </c>
      <c r="AE103" s="112">
        <f t="shared" ca="1" si="36"/>
        <v>13.5</v>
      </c>
      <c r="AF103" s="112">
        <f t="shared" ca="1" si="36"/>
        <v>7.8</v>
      </c>
      <c r="AG103" s="112">
        <f t="shared" ca="1" si="36"/>
        <v>71.399999999999991</v>
      </c>
      <c r="AH103" s="112">
        <f t="shared" ca="1" si="36"/>
        <v>76.7</v>
      </c>
      <c r="AI103" s="137">
        <f t="shared" ca="1" si="36"/>
        <v>78.600000000000009</v>
      </c>
      <c r="AJ103" s="124">
        <f t="shared" ca="1" si="41"/>
        <v>7330</v>
      </c>
      <c r="AK103" s="33">
        <f t="shared" ca="1" si="41"/>
        <v>18500</v>
      </c>
      <c r="AL103" s="33">
        <f t="shared" ca="1" si="41"/>
        <v>25000</v>
      </c>
      <c r="AM103" s="62">
        <f t="shared" ca="1" si="41"/>
        <v>35000</v>
      </c>
      <c r="AN103" s="63" t="s">
        <v>133</v>
      </c>
      <c r="AO103" s="112" t="s">
        <v>133</v>
      </c>
      <c r="AP103" s="105" t="s">
        <v>133</v>
      </c>
      <c r="AQ103" s="112" t="s">
        <v>133</v>
      </c>
      <c r="AR103" s="112" t="s">
        <v>133</v>
      </c>
      <c r="AS103" s="112" t="s">
        <v>133</v>
      </c>
      <c r="AT103" s="112" t="s">
        <v>133</v>
      </c>
      <c r="AU103" s="137" t="s">
        <v>133</v>
      </c>
      <c r="AV103" s="124" t="s">
        <v>133</v>
      </c>
      <c r="AW103" s="33" t="s">
        <v>133</v>
      </c>
      <c r="AX103" s="33" t="s">
        <v>133</v>
      </c>
      <c r="AY103" s="62" t="s">
        <v>133</v>
      </c>
    </row>
    <row r="104" spans="1:51" s="38" customFormat="1" ht="14.25" customHeight="1" x14ac:dyDescent="0.2">
      <c r="A104" s="172" t="s">
        <v>96</v>
      </c>
      <c r="B104" s="49" t="s">
        <v>31</v>
      </c>
      <c r="C104" s="183" t="s">
        <v>79</v>
      </c>
      <c r="D104" s="63">
        <f t="shared" ca="1" si="33"/>
        <v>25805</v>
      </c>
      <c r="E104" s="112">
        <f t="shared" ca="1" si="33"/>
        <v>3.2</v>
      </c>
      <c r="F104" s="105">
        <f t="shared" ca="1" si="33"/>
        <v>24975</v>
      </c>
      <c r="G104" s="112">
        <f t="shared" ca="1" si="34"/>
        <v>9.9</v>
      </c>
      <c r="H104" s="112">
        <f t="shared" ca="1" si="34"/>
        <v>11.600000000000001</v>
      </c>
      <c r="I104" s="112">
        <f t="shared" ca="1" si="35"/>
        <v>66.2</v>
      </c>
      <c r="J104" s="112">
        <f t="shared" ca="1" si="35"/>
        <v>73.8</v>
      </c>
      <c r="K104" s="137">
        <f t="shared" ca="1" si="35"/>
        <v>78.400000000000006</v>
      </c>
      <c r="L104" s="105">
        <f t="shared" ca="1" si="39"/>
        <v>15305</v>
      </c>
      <c r="M104" s="33">
        <f t="shared" ca="1" si="39"/>
        <v>13000</v>
      </c>
      <c r="N104" s="33">
        <f t="shared" ca="1" si="39"/>
        <v>17500</v>
      </c>
      <c r="O104" s="62">
        <f t="shared" ca="1" si="39"/>
        <v>22500</v>
      </c>
      <c r="P104" s="63">
        <f t="shared" ca="1" si="38"/>
        <v>25805</v>
      </c>
      <c r="Q104" s="112">
        <f t="shared" ca="1" si="38"/>
        <v>3.6000000000000005</v>
      </c>
      <c r="R104" s="105">
        <f t="shared" ca="1" si="38"/>
        <v>24870</v>
      </c>
      <c r="S104" s="112">
        <f t="shared" ca="1" si="38"/>
        <v>11.200000000000001</v>
      </c>
      <c r="T104" s="112">
        <f t="shared" ca="1" si="38"/>
        <v>8.2000000000000011</v>
      </c>
      <c r="U104" s="112">
        <f t="shared" ca="1" si="38"/>
        <v>72.8</v>
      </c>
      <c r="V104" s="112">
        <f t="shared" ca="1" si="38"/>
        <v>78.5</v>
      </c>
      <c r="W104" s="137">
        <f t="shared" ca="1" si="38"/>
        <v>80.5</v>
      </c>
      <c r="X104" s="124">
        <f t="shared" ca="1" si="40"/>
        <v>17615</v>
      </c>
      <c r="Y104" s="33">
        <f t="shared" ca="1" si="40"/>
        <v>17000</v>
      </c>
      <c r="Z104" s="33">
        <f t="shared" ca="1" si="40"/>
        <v>22500</v>
      </c>
      <c r="AA104" s="62">
        <f t="shared" ca="1" si="40"/>
        <v>29000</v>
      </c>
      <c r="AB104" s="63">
        <f t="shared" ca="1" si="36"/>
        <v>25805</v>
      </c>
      <c r="AC104" s="112">
        <f t="shared" ca="1" si="36"/>
        <v>3.6999999999999997</v>
      </c>
      <c r="AD104" s="105">
        <f t="shared" ca="1" si="36"/>
        <v>24840</v>
      </c>
      <c r="AE104" s="112">
        <f t="shared" ca="1" si="36"/>
        <v>14.3</v>
      </c>
      <c r="AF104" s="112">
        <f t="shared" ca="1" si="36"/>
        <v>7.5</v>
      </c>
      <c r="AG104" s="112">
        <f t="shared" ca="1" si="36"/>
        <v>73.7</v>
      </c>
      <c r="AH104" s="112">
        <f t="shared" ca="1" si="36"/>
        <v>77.100000000000009</v>
      </c>
      <c r="AI104" s="137">
        <f t="shared" ca="1" si="36"/>
        <v>78.2</v>
      </c>
      <c r="AJ104" s="124">
        <f t="shared" ca="1" si="41"/>
        <v>17670</v>
      </c>
      <c r="AK104" s="33">
        <f t="shared" ca="1" si="41"/>
        <v>19000</v>
      </c>
      <c r="AL104" s="33">
        <f t="shared" ca="1" si="41"/>
        <v>26000</v>
      </c>
      <c r="AM104" s="62">
        <f t="shared" ca="1" si="41"/>
        <v>35500</v>
      </c>
      <c r="AN104" s="63" t="s">
        <v>133</v>
      </c>
      <c r="AO104" s="112" t="s">
        <v>133</v>
      </c>
      <c r="AP104" s="105" t="s">
        <v>133</v>
      </c>
      <c r="AQ104" s="112" t="s">
        <v>133</v>
      </c>
      <c r="AR104" s="112" t="s">
        <v>133</v>
      </c>
      <c r="AS104" s="112" t="s">
        <v>133</v>
      </c>
      <c r="AT104" s="112" t="s">
        <v>133</v>
      </c>
      <c r="AU104" s="137" t="s">
        <v>133</v>
      </c>
      <c r="AV104" s="124" t="s">
        <v>133</v>
      </c>
      <c r="AW104" s="33" t="s">
        <v>133</v>
      </c>
      <c r="AX104" s="33" t="s">
        <v>133</v>
      </c>
      <c r="AY104" s="62" t="s">
        <v>133</v>
      </c>
    </row>
    <row r="105" spans="1:51" s="38" customFormat="1" ht="14.25" customHeight="1" x14ac:dyDescent="0.2">
      <c r="A105" s="172" t="s">
        <v>96</v>
      </c>
      <c r="B105" s="49" t="s">
        <v>32</v>
      </c>
      <c r="C105" s="183" t="s">
        <v>80</v>
      </c>
      <c r="D105" s="63">
        <f t="shared" ca="1" si="33"/>
        <v>7740</v>
      </c>
      <c r="E105" s="112">
        <f t="shared" ca="1" si="33"/>
        <v>1.8000000000000003</v>
      </c>
      <c r="F105" s="105">
        <f t="shared" ca="1" si="33"/>
        <v>7600</v>
      </c>
      <c r="G105" s="112">
        <f t="shared" ca="1" si="34"/>
        <v>8.2000000000000011</v>
      </c>
      <c r="H105" s="112">
        <f t="shared" ca="1" si="34"/>
        <v>15.9</v>
      </c>
      <c r="I105" s="112">
        <f t="shared" ca="1" si="35"/>
        <v>64.900000000000006</v>
      </c>
      <c r="J105" s="112">
        <f t="shared" ca="1" si="35"/>
        <v>71.5</v>
      </c>
      <c r="K105" s="137">
        <f t="shared" ca="1" si="35"/>
        <v>75.900000000000006</v>
      </c>
      <c r="L105" s="105">
        <f t="shared" ca="1" si="39"/>
        <v>4550</v>
      </c>
      <c r="M105" s="33">
        <f t="shared" ca="1" si="39"/>
        <v>9500</v>
      </c>
      <c r="N105" s="33">
        <f t="shared" ca="1" si="39"/>
        <v>14000</v>
      </c>
      <c r="O105" s="62">
        <f t="shared" ca="1" si="39"/>
        <v>18000</v>
      </c>
      <c r="P105" s="63">
        <f t="shared" ca="1" si="38"/>
        <v>7740</v>
      </c>
      <c r="Q105" s="112">
        <f t="shared" ca="1" si="38"/>
        <v>2</v>
      </c>
      <c r="R105" s="105">
        <f t="shared" ca="1" si="38"/>
        <v>7580</v>
      </c>
      <c r="S105" s="112">
        <f t="shared" ca="1" si="38"/>
        <v>9.7000000000000011</v>
      </c>
      <c r="T105" s="112">
        <f t="shared" ca="1" si="38"/>
        <v>10.7</v>
      </c>
      <c r="U105" s="112">
        <f t="shared" ca="1" si="38"/>
        <v>71.399999999999991</v>
      </c>
      <c r="V105" s="112">
        <f t="shared" ca="1" si="38"/>
        <v>77.3</v>
      </c>
      <c r="W105" s="137">
        <f t="shared" ca="1" si="38"/>
        <v>79.600000000000009</v>
      </c>
      <c r="X105" s="124">
        <f t="shared" ca="1" si="40"/>
        <v>5265</v>
      </c>
      <c r="Y105" s="33">
        <f t="shared" ca="1" si="40"/>
        <v>14000</v>
      </c>
      <c r="Z105" s="33">
        <f t="shared" ca="1" si="40"/>
        <v>18500</v>
      </c>
      <c r="AA105" s="62">
        <f t="shared" ca="1" si="40"/>
        <v>23500</v>
      </c>
      <c r="AB105" s="63">
        <f t="shared" ca="1" si="36"/>
        <v>7740</v>
      </c>
      <c r="AC105" s="112">
        <f t="shared" ca="1" si="36"/>
        <v>2.1</v>
      </c>
      <c r="AD105" s="105">
        <f t="shared" ca="1" si="36"/>
        <v>7580</v>
      </c>
      <c r="AE105" s="112">
        <f t="shared" ca="1" si="36"/>
        <v>12.6</v>
      </c>
      <c r="AF105" s="112">
        <f t="shared" ca="1" si="36"/>
        <v>9.1</v>
      </c>
      <c r="AG105" s="112">
        <f t="shared" ca="1" si="36"/>
        <v>72.7</v>
      </c>
      <c r="AH105" s="112">
        <f t="shared" ca="1" si="36"/>
        <v>77</v>
      </c>
      <c r="AI105" s="137">
        <f t="shared" ca="1" si="36"/>
        <v>78.3</v>
      </c>
      <c r="AJ105" s="124">
        <f t="shared" ca="1" si="41"/>
        <v>5325</v>
      </c>
      <c r="AK105" s="33">
        <f t="shared" ca="1" si="41"/>
        <v>17000</v>
      </c>
      <c r="AL105" s="33">
        <f t="shared" ca="1" si="41"/>
        <v>22500</v>
      </c>
      <c r="AM105" s="62">
        <f t="shared" ca="1" si="41"/>
        <v>28500</v>
      </c>
      <c r="AN105" s="63" t="s">
        <v>133</v>
      </c>
      <c r="AO105" s="112" t="s">
        <v>133</v>
      </c>
      <c r="AP105" s="105" t="s">
        <v>133</v>
      </c>
      <c r="AQ105" s="112" t="s">
        <v>133</v>
      </c>
      <c r="AR105" s="112" t="s">
        <v>133</v>
      </c>
      <c r="AS105" s="112" t="s">
        <v>133</v>
      </c>
      <c r="AT105" s="112" t="s">
        <v>133</v>
      </c>
      <c r="AU105" s="137" t="s">
        <v>133</v>
      </c>
      <c r="AV105" s="124" t="s">
        <v>133</v>
      </c>
      <c r="AW105" s="33" t="s">
        <v>133</v>
      </c>
      <c r="AX105" s="33" t="s">
        <v>133</v>
      </c>
      <c r="AY105" s="62" t="s">
        <v>133</v>
      </c>
    </row>
    <row r="106" spans="1:51" s="38" customFormat="1" ht="14.25" customHeight="1" x14ac:dyDescent="0.2">
      <c r="A106" s="172" t="s">
        <v>96</v>
      </c>
      <c r="B106" s="49" t="s">
        <v>27</v>
      </c>
      <c r="C106" s="183" t="s">
        <v>81</v>
      </c>
      <c r="D106" s="63">
        <f t="shared" ca="1" si="33"/>
        <v>16525</v>
      </c>
      <c r="E106" s="112">
        <f t="shared" ca="1" si="33"/>
        <v>1.9</v>
      </c>
      <c r="F106" s="105">
        <f t="shared" ca="1" si="33"/>
        <v>16210</v>
      </c>
      <c r="G106" s="112">
        <f t="shared" ca="1" si="34"/>
        <v>10.100000000000001</v>
      </c>
      <c r="H106" s="112">
        <f t="shared" ca="1" si="34"/>
        <v>11.8</v>
      </c>
      <c r="I106" s="112">
        <f t="shared" ca="1" si="35"/>
        <v>47.5</v>
      </c>
      <c r="J106" s="112">
        <f t="shared" ca="1" si="35"/>
        <v>66</v>
      </c>
      <c r="K106" s="137">
        <f t="shared" ca="1" si="35"/>
        <v>78.2</v>
      </c>
      <c r="L106" s="105">
        <f t="shared" ca="1" si="39"/>
        <v>7110</v>
      </c>
      <c r="M106" s="33">
        <f t="shared" ca="1" si="39"/>
        <v>10000</v>
      </c>
      <c r="N106" s="33">
        <f t="shared" ca="1" si="39"/>
        <v>15000</v>
      </c>
      <c r="O106" s="62">
        <f t="shared" ca="1" si="39"/>
        <v>20000</v>
      </c>
      <c r="P106" s="63">
        <f t="shared" ca="1" si="38"/>
        <v>16525</v>
      </c>
      <c r="Q106" s="112">
        <f t="shared" ca="1" si="38"/>
        <v>2.2999999999999998</v>
      </c>
      <c r="R106" s="105">
        <f t="shared" ca="1" si="38"/>
        <v>16140</v>
      </c>
      <c r="S106" s="112">
        <f t="shared" ca="1" si="38"/>
        <v>11.4</v>
      </c>
      <c r="T106" s="112">
        <f t="shared" ca="1" si="38"/>
        <v>8.5</v>
      </c>
      <c r="U106" s="112">
        <f t="shared" ca="1" si="38"/>
        <v>60.099999999999994</v>
      </c>
      <c r="V106" s="112">
        <f t="shared" ca="1" si="38"/>
        <v>73.7</v>
      </c>
      <c r="W106" s="137">
        <f t="shared" ca="1" si="38"/>
        <v>80.100000000000009</v>
      </c>
      <c r="X106" s="124">
        <f t="shared" ca="1" si="40"/>
        <v>9360</v>
      </c>
      <c r="Y106" s="33">
        <f t="shared" ca="1" si="40"/>
        <v>15500</v>
      </c>
      <c r="Z106" s="33">
        <f t="shared" ca="1" si="40"/>
        <v>21000</v>
      </c>
      <c r="AA106" s="62">
        <f t="shared" ca="1" si="40"/>
        <v>26000</v>
      </c>
      <c r="AB106" s="63">
        <f t="shared" ca="1" si="36"/>
        <v>16525</v>
      </c>
      <c r="AC106" s="112">
        <f t="shared" ca="1" si="36"/>
        <v>2.6</v>
      </c>
      <c r="AD106" s="105">
        <f t="shared" ca="1" si="36"/>
        <v>16100</v>
      </c>
      <c r="AE106" s="112">
        <f t="shared" ca="1" si="36"/>
        <v>15</v>
      </c>
      <c r="AF106" s="112">
        <f t="shared" ca="1" si="36"/>
        <v>7.6</v>
      </c>
      <c r="AG106" s="112">
        <f t="shared" ca="1" si="36"/>
        <v>65.400000000000006</v>
      </c>
      <c r="AH106" s="112">
        <f t="shared" ca="1" si="36"/>
        <v>74.099999999999994</v>
      </c>
      <c r="AI106" s="137">
        <f t="shared" ca="1" si="36"/>
        <v>77.400000000000006</v>
      </c>
      <c r="AJ106" s="124">
        <f t="shared" ca="1" si="41"/>
        <v>10130</v>
      </c>
      <c r="AK106" s="33">
        <f t="shared" ca="1" si="41"/>
        <v>18000</v>
      </c>
      <c r="AL106" s="33">
        <f t="shared" ca="1" si="41"/>
        <v>24500</v>
      </c>
      <c r="AM106" s="62">
        <f t="shared" ca="1" si="41"/>
        <v>31000</v>
      </c>
      <c r="AN106" s="63" t="s">
        <v>133</v>
      </c>
      <c r="AO106" s="112" t="s">
        <v>133</v>
      </c>
      <c r="AP106" s="105" t="s">
        <v>133</v>
      </c>
      <c r="AQ106" s="112" t="s">
        <v>133</v>
      </c>
      <c r="AR106" s="112" t="s">
        <v>133</v>
      </c>
      <c r="AS106" s="112" t="s">
        <v>133</v>
      </c>
      <c r="AT106" s="112" t="s">
        <v>133</v>
      </c>
      <c r="AU106" s="137" t="s">
        <v>133</v>
      </c>
      <c r="AV106" s="124" t="s">
        <v>133</v>
      </c>
      <c r="AW106" s="33" t="s">
        <v>133</v>
      </c>
      <c r="AX106" s="33" t="s">
        <v>133</v>
      </c>
      <c r="AY106" s="62" t="s">
        <v>133</v>
      </c>
    </row>
    <row r="107" spans="1:51" s="38" customFormat="1" ht="14.25" customHeight="1" x14ac:dyDescent="0.2">
      <c r="A107" s="172" t="s">
        <v>96</v>
      </c>
      <c r="B107" s="49" t="s">
        <v>33</v>
      </c>
      <c r="C107" s="183" t="s">
        <v>82</v>
      </c>
      <c r="D107" s="63">
        <f t="shared" ca="1" si="33"/>
        <v>13725</v>
      </c>
      <c r="E107" s="112">
        <f t="shared" ca="1" si="33"/>
        <v>1.9</v>
      </c>
      <c r="F107" s="105">
        <f t="shared" ca="1" si="33"/>
        <v>13465</v>
      </c>
      <c r="G107" s="112">
        <f t="shared" ca="1" si="34"/>
        <v>8.7999999999999989</v>
      </c>
      <c r="H107" s="112">
        <f t="shared" ca="1" si="34"/>
        <v>11.700000000000001</v>
      </c>
      <c r="I107" s="112">
        <f t="shared" ca="1" si="35"/>
        <v>45.9</v>
      </c>
      <c r="J107" s="112">
        <f t="shared" ca="1" si="35"/>
        <v>65.2</v>
      </c>
      <c r="K107" s="137">
        <f t="shared" ca="1" si="35"/>
        <v>79.400000000000006</v>
      </c>
      <c r="L107" s="105">
        <f t="shared" ca="1" si="39"/>
        <v>5710</v>
      </c>
      <c r="M107" s="33">
        <f t="shared" ca="1" si="39"/>
        <v>9500</v>
      </c>
      <c r="N107" s="33">
        <f t="shared" ca="1" si="39"/>
        <v>14500</v>
      </c>
      <c r="O107" s="62">
        <f t="shared" ca="1" si="39"/>
        <v>19500</v>
      </c>
      <c r="P107" s="63">
        <f t="shared" ca="1" si="38"/>
        <v>13725</v>
      </c>
      <c r="Q107" s="112">
        <f t="shared" ca="1" si="38"/>
        <v>2.2999999999999998</v>
      </c>
      <c r="R107" s="105">
        <f t="shared" ca="1" si="38"/>
        <v>13410</v>
      </c>
      <c r="S107" s="112">
        <f t="shared" ca="1" si="38"/>
        <v>10.200000000000001</v>
      </c>
      <c r="T107" s="112">
        <f t="shared" ca="1" si="38"/>
        <v>8.2000000000000011</v>
      </c>
      <c r="U107" s="112">
        <f t="shared" ca="1" si="38"/>
        <v>60.3</v>
      </c>
      <c r="V107" s="112">
        <f t="shared" ca="1" si="38"/>
        <v>75.099999999999994</v>
      </c>
      <c r="W107" s="137">
        <f t="shared" ca="1" si="38"/>
        <v>81.600000000000009</v>
      </c>
      <c r="X107" s="124">
        <f t="shared" ca="1" si="40"/>
        <v>7775</v>
      </c>
      <c r="Y107" s="33">
        <f t="shared" ca="1" si="40"/>
        <v>15000</v>
      </c>
      <c r="Z107" s="33">
        <f t="shared" ca="1" si="40"/>
        <v>20500</v>
      </c>
      <c r="AA107" s="62">
        <f t="shared" ca="1" si="40"/>
        <v>26000</v>
      </c>
      <c r="AB107" s="63">
        <f t="shared" ca="1" si="36"/>
        <v>13725</v>
      </c>
      <c r="AC107" s="112">
        <f t="shared" ca="1" si="36"/>
        <v>2.5</v>
      </c>
      <c r="AD107" s="105">
        <f t="shared" ca="1" si="36"/>
        <v>13390</v>
      </c>
      <c r="AE107" s="112">
        <f t="shared" ca="1" si="36"/>
        <v>13.100000000000001</v>
      </c>
      <c r="AF107" s="112">
        <f t="shared" ca="1" si="36"/>
        <v>7.2000000000000011</v>
      </c>
      <c r="AG107" s="112">
        <f t="shared" ca="1" si="36"/>
        <v>66.400000000000006</v>
      </c>
      <c r="AH107" s="112">
        <f t="shared" ca="1" si="36"/>
        <v>75.900000000000006</v>
      </c>
      <c r="AI107" s="137">
        <f t="shared" ca="1" si="36"/>
        <v>79.7</v>
      </c>
      <c r="AJ107" s="124">
        <f t="shared" ca="1" si="41"/>
        <v>8520</v>
      </c>
      <c r="AK107" s="33">
        <f t="shared" ca="1" si="41"/>
        <v>17500</v>
      </c>
      <c r="AL107" s="33">
        <f t="shared" ca="1" si="41"/>
        <v>24500</v>
      </c>
      <c r="AM107" s="62">
        <f t="shared" ca="1" si="41"/>
        <v>32000</v>
      </c>
      <c r="AN107" s="63" t="s">
        <v>133</v>
      </c>
      <c r="AO107" s="112" t="s">
        <v>133</v>
      </c>
      <c r="AP107" s="105" t="s">
        <v>133</v>
      </c>
      <c r="AQ107" s="112" t="s">
        <v>133</v>
      </c>
      <c r="AR107" s="112" t="s">
        <v>133</v>
      </c>
      <c r="AS107" s="112" t="s">
        <v>133</v>
      </c>
      <c r="AT107" s="112" t="s">
        <v>133</v>
      </c>
      <c r="AU107" s="137" t="s">
        <v>133</v>
      </c>
      <c r="AV107" s="124" t="s">
        <v>133</v>
      </c>
      <c r="AW107" s="33" t="s">
        <v>133</v>
      </c>
      <c r="AX107" s="33" t="s">
        <v>133</v>
      </c>
      <c r="AY107" s="62" t="s">
        <v>133</v>
      </c>
    </row>
    <row r="108" spans="1:51" s="38" customFormat="1" ht="14.25" customHeight="1" x14ac:dyDescent="0.2">
      <c r="A108" s="172" t="s">
        <v>96</v>
      </c>
      <c r="B108" s="49" t="s">
        <v>34</v>
      </c>
      <c r="C108" s="183" t="s">
        <v>83</v>
      </c>
      <c r="D108" s="63">
        <f t="shared" ca="1" si="33"/>
        <v>27650</v>
      </c>
      <c r="E108" s="112">
        <f t="shared" ca="1" si="33"/>
        <v>2.5</v>
      </c>
      <c r="F108" s="105">
        <f t="shared" ca="1" si="33"/>
        <v>26965</v>
      </c>
      <c r="G108" s="112">
        <f t="shared" ca="1" si="34"/>
        <v>10</v>
      </c>
      <c r="H108" s="112">
        <f t="shared" ca="1" si="34"/>
        <v>15.5</v>
      </c>
      <c r="I108" s="112">
        <f t="shared" ca="1" si="35"/>
        <v>58.9</v>
      </c>
      <c r="J108" s="112">
        <f t="shared" ca="1" si="35"/>
        <v>68.600000000000009</v>
      </c>
      <c r="K108" s="137">
        <f t="shared" ca="1" si="35"/>
        <v>74.400000000000006</v>
      </c>
      <c r="L108" s="105">
        <f t="shared" ca="1" si="39"/>
        <v>14400</v>
      </c>
      <c r="M108" s="33">
        <f t="shared" ca="1" si="39"/>
        <v>7500</v>
      </c>
      <c r="N108" s="33">
        <f t="shared" ca="1" si="39"/>
        <v>12500</v>
      </c>
      <c r="O108" s="62">
        <f t="shared" ca="1" si="39"/>
        <v>17000</v>
      </c>
      <c r="P108" s="63">
        <f t="shared" ca="1" si="38"/>
        <v>27650</v>
      </c>
      <c r="Q108" s="112">
        <f t="shared" ca="1" si="38"/>
        <v>2.7</v>
      </c>
      <c r="R108" s="105">
        <f t="shared" ca="1" si="38"/>
        <v>26900</v>
      </c>
      <c r="S108" s="112">
        <f t="shared" ca="1" si="38"/>
        <v>12.5</v>
      </c>
      <c r="T108" s="112">
        <f t="shared" ca="1" si="38"/>
        <v>11.1</v>
      </c>
      <c r="U108" s="112">
        <f t="shared" ca="1" si="38"/>
        <v>65.600000000000009</v>
      </c>
      <c r="V108" s="112">
        <f t="shared" ca="1" si="38"/>
        <v>73.099999999999994</v>
      </c>
      <c r="W108" s="137">
        <f t="shared" ca="1" si="38"/>
        <v>76.400000000000006</v>
      </c>
      <c r="X108" s="124">
        <f t="shared" ca="1" si="40"/>
        <v>16840</v>
      </c>
      <c r="Y108" s="33">
        <f t="shared" ca="1" si="40"/>
        <v>11500</v>
      </c>
      <c r="Z108" s="33">
        <f t="shared" ca="1" si="40"/>
        <v>17000</v>
      </c>
      <c r="AA108" s="62">
        <f t="shared" ca="1" si="40"/>
        <v>22500</v>
      </c>
      <c r="AB108" s="63">
        <f t="shared" ca="1" si="36"/>
        <v>27650</v>
      </c>
      <c r="AC108" s="112">
        <f t="shared" ca="1" si="36"/>
        <v>2.9000000000000004</v>
      </c>
      <c r="AD108" s="105">
        <f t="shared" ca="1" si="36"/>
        <v>26855</v>
      </c>
      <c r="AE108" s="112">
        <f t="shared" ca="1" si="36"/>
        <v>16.600000000000001</v>
      </c>
      <c r="AF108" s="112">
        <f t="shared" ca="1" si="36"/>
        <v>9.7000000000000011</v>
      </c>
      <c r="AG108" s="112">
        <f t="shared" ca="1" si="36"/>
        <v>67.2</v>
      </c>
      <c r="AH108" s="112">
        <f t="shared" ca="1" si="36"/>
        <v>71.8</v>
      </c>
      <c r="AI108" s="137">
        <f t="shared" ca="1" si="36"/>
        <v>73.599999999999994</v>
      </c>
      <c r="AJ108" s="124">
        <f t="shared" ca="1" si="41"/>
        <v>17165</v>
      </c>
      <c r="AK108" s="33">
        <f t="shared" ca="1" si="41"/>
        <v>13500</v>
      </c>
      <c r="AL108" s="33">
        <f t="shared" ca="1" si="41"/>
        <v>20000</v>
      </c>
      <c r="AM108" s="62">
        <f t="shared" ca="1" si="41"/>
        <v>26500</v>
      </c>
      <c r="AN108" s="63" t="s">
        <v>133</v>
      </c>
      <c r="AO108" s="112" t="s">
        <v>133</v>
      </c>
      <c r="AP108" s="105" t="s">
        <v>133</v>
      </c>
      <c r="AQ108" s="112" t="s">
        <v>133</v>
      </c>
      <c r="AR108" s="112" t="s">
        <v>133</v>
      </c>
      <c r="AS108" s="112" t="s">
        <v>133</v>
      </c>
      <c r="AT108" s="112" t="s">
        <v>133</v>
      </c>
      <c r="AU108" s="137" t="s">
        <v>133</v>
      </c>
      <c r="AV108" s="124" t="s">
        <v>133</v>
      </c>
      <c r="AW108" s="33" t="s">
        <v>133</v>
      </c>
      <c r="AX108" s="33" t="s">
        <v>133</v>
      </c>
      <c r="AY108" s="62" t="s">
        <v>133</v>
      </c>
    </row>
    <row r="109" spans="1:51" s="38" customFormat="1" ht="14.25" customHeight="1" x14ac:dyDescent="0.2">
      <c r="A109" s="172" t="s">
        <v>96</v>
      </c>
      <c r="B109" s="49" t="s">
        <v>35</v>
      </c>
      <c r="C109" s="183" t="s">
        <v>84</v>
      </c>
      <c r="D109" s="63">
        <f t="shared" ca="1" si="33"/>
        <v>11260</v>
      </c>
      <c r="E109" s="112">
        <f t="shared" ca="1" si="33"/>
        <v>3</v>
      </c>
      <c r="F109" s="105">
        <f t="shared" ca="1" si="33"/>
        <v>10925</v>
      </c>
      <c r="G109" s="112">
        <f t="shared" ca="1" si="34"/>
        <v>7.7</v>
      </c>
      <c r="H109" s="112">
        <f t="shared" ca="1" si="34"/>
        <v>6</v>
      </c>
      <c r="I109" s="112">
        <f t="shared" ca="1" si="35"/>
        <v>61.4</v>
      </c>
      <c r="J109" s="112">
        <f t="shared" ca="1" si="35"/>
        <v>80.2</v>
      </c>
      <c r="K109" s="137">
        <f t="shared" ca="1" si="35"/>
        <v>86.3</v>
      </c>
      <c r="L109" s="105">
        <f t="shared" ca="1" si="39"/>
        <v>6330</v>
      </c>
      <c r="M109" s="33">
        <f t="shared" ca="1" si="39"/>
        <v>13000</v>
      </c>
      <c r="N109" s="33">
        <f t="shared" ca="1" si="39"/>
        <v>19000</v>
      </c>
      <c r="O109" s="62">
        <f t="shared" ca="1" si="39"/>
        <v>21000</v>
      </c>
      <c r="P109" s="63">
        <f t="shared" ca="1" si="38"/>
        <v>11260</v>
      </c>
      <c r="Q109" s="112">
        <f t="shared" ca="1" si="38"/>
        <v>3.5000000000000004</v>
      </c>
      <c r="R109" s="105">
        <f t="shared" ca="1" si="38"/>
        <v>10870</v>
      </c>
      <c r="S109" s="112">
        <f t="shared" ca="1" si="38"/>
        <v>9.1</v>
      </c>
      <c r="T109" s="112">
        <f t="shared" ca="1" si="38"/>
        <v>5.7</v>
      </c>
      <c r="U109" s="112">
        <f t="shared" ca="1" si="38"/>
        <v>71.099999999999994</v>
      </c>
      <c r="V109" s="112">
        <f t="shared" ca="1" si="38"/>
        <v>82.100000000000009</v>
      </c>
      <c r="W109" s="137">
        <f t="shared" ca="1" si="38"/>
        <v>85.2</v>
      </c>
      <c r="X109" s="124">
        <f t="shared" ca="1" si="40"/>
        <v>7590</v>
      </c>
      <c r="Y109" s="33">
        <f t="shared" ca="1" si="40"/>
        <v>15500</v>
      </c>
      <c r="Z109" s="33">
        <f t="shared" ca="1" si="40"/>
        <v>23000</v>
      </c>
      <c r="AA109" s="62">
        <f t="shared" ca="1" si="40"/>
        <v>25500</v>
      </c>
      <c r="AB109" s="63">
        <f t="shared" ca="1" si="36"/>
        <v>11260</v>
      </c>
      <c r="AC109" s="112">
        <f t="shared" ca="1" si="36"/>
        <v>3.6999999999999997</v>
      </c>
      <c r="AD109" s="105">
        <f t="shared" ca="1" si="36"/>
        <v>10845</v>
      </c>
      <c r="AE109" s="112">
        <f t="shared" ca="1" si="36"/>
        <v>12.5</v>
      </c>
      <c r="AF109" s="112">
        <f t="shared" ca="1" si="36"/>
        <v>5.1000000000000005</v>
      </c>
      <c r="AG109" s="112">
        <f t="shared" ca="1" si="36"/>
        <v>74.7</v>
      </c>
      <c r="AH109" s="112">
        <f t="shared" ca="1" si="36"/>
        <v>80.900000000000006</v>
      </c>
      <c r="AI109" s="137">
        <f t="shared" ca="1" si="36"/>
        <v>82.4</v>
      </c>
      <c r="AJ109" s="124">
        <f t="shared" ca="1" si="41"/>
        <v>7915</v>
      </c>
      <c r="AK109" s="33">
        <f t="shared" ca="1" si="41"/>
        <v>17000</v>
      </c>
      <c r="AL109" s="33">
        <f t="shared" ca="1" si="41"/>
        <v>24500</v>
      </c>
      <c r="AM109" s="62">
        <f t="shared" ca="1" si="41"/>
        <v>29000</v>
      </c>
      <c r="AN109" s="63" t="s">
        <v>133</v>
      </c>
      <c r="AO109" s="112" t="s">
        <v>133</v>
      </c>
      <c r="AP109" s="105" t="s">
        <v>133</v>
      </c>
      <c r="AQ109" s="112" t="s">
        <v>133</v>
      </c>
      <c r="AR109" s="112" t="s">
        <v>133</v>
      </c>
      <c r="AS109" s="112" t="s">
        <v>133</v>
      </c>
      <c r="AT109" s="112" t="s">
        <v>133</v>
      </c>
      <c r="AU109" s="137" t="s">
        <v>133</v>
      </c>
      <c r="AV109" s="124" t="s">
        <v>133</v>
      </c>
      <c r="AW109" s="33" t="s">
        <v>133</v>
      </c>
      <c r="AX109" s="33" t="s">
        <v>133</v>
      </c>
      <c r="AY109" s="62" t="s">
        <v>133</v>
      </c>
    </row>
    <row r="110" spans="1:51" s="38" customFormat="1" ht="14.25" customHeight="1" x14ac:dyDescent="0.2">
      <c r="A110" s="172" t="s">
        <v>96</v>
      </c>
      <c r="B110" s="49" t="s">
        <v>36</v>
      </c>
      <c r="C110" s="183" t="s">
        <v>85</v>
      </c>
      <c r="D110" s="63">
        <f t="shared" ca="1" si="33"/>
        <v>4915</v>
      </c>
      <c r="E110" s="112">
        <f t="shared" ca="1" si="33"/>
        <v>3</v>
      </c>
      <c r="F110" s="105">
        <f t="shared" ca="1" si="33"/>
        <v>4770</v>
      </c>
      <c r="G110" s="112">
        <f t="shared" ca="1" si="34"/>
        <v>9.9</v>
      </c>
      <c r="H110" s="112">
        <f t="shared" ca="1" si="34"/>
        <v>6.5</v>
      </c>
      <c r="I110" s="112">
        <f t="shared" ca="1" si="35"/>
        <v>44.800000000000004</v>
      </c>
      <c r="J110" s="112">
        <f t="shared" ca="1" si="35"/>
        <v>71</v>
      </c>
      <c r="K110" s="137">
        <f t="shared" ca="1" si="35"/>
        <v>83.6</v>
      </c>
      <c r="L110" s="105">
        <f t="shared" ca="1" si="39"/>
        <v>1940</v>
      </c>
      <c r="M110" s="33">
        <f t="shared" ca="1" si="39"/>
        <v>12500</v>
      </c>
      <c r="N110" s="33">
        <f t="shared" ca="1" si="39"/>
        <v>20500</v>
      </c>
      <c r="O110" s="62">
        <f t="shared" ca="1" si="39"/>
        <v>30500</v>
      </c>
      <c r="P110" s="63">
        <f t="shared" ca="1" si="38"/>
        <v>4915</v>
      </c>
      <c r="Q110" s="112">
        <f t="shared" ca="1" si="38"/>
        <v>3.6999999999999997</v>
      </c>
      <c r="R110" s="105">
        <f t="shared" ca="1" si="38"/>
        <v>4730</v>
      </c>
      <c r="S110" s="112">
        <f t="shared" ca="1" si="38"/>
        <v>13.5</v>
      </c>
      <c r="T110" s="112">
        <f t="shared" ca="1" si="38"/>
        <v>6.6000000000000005</v>
      </c>
      <c r="U110" s="112">
        <f t="shared" ca="1" si="38"/>
        <v>56.500000000000007</v>
      </c>
      <c r="V110" s="112">
        <f t="shared" ca="1" si="38"/>
        <v>73.2</v>
      </c>
      <c r="W110" s="137">
        <f t="shared" ca="1" si="38"/>
        <v>79.900000000000006</v>
      </c>
      <c r="X110" s="124">
        <f t="shared" ca="1" si="40"/>
        <v>2500</v>
      </c>
      <c r="Y110" s="33">
        <f t="shared" ca="1" si="40"/>
        <v>14000</v>
      </c>
      <c r="Z110" s="33">
        <f t="shared" ca="1" si="40"/>
        <v>22000</v>
      </c>
      <c r="AA110" s="62">
        <f t="shared" ca="1" si="40"/>
        <v>31500</v>
      </c>
      <c r="AB110" s="63">
        <f t="shared" ca="1" si="36"/>
        <v>4915</v>
      </c>
      <c r="AC110" s="112">
        <f t="shared" ca="1" si="36"/>
        <v>3.9</v>
      </c>
      <c r="AD110" s="105">
        <f t="shared" ca="1" si="36"/>
        <v>4720</v>
      </c>
      <c r="AE110" s="112">
        <f t="shared" ca="1" si="36"/>
        <v>17</v>
      </c>
      <c r="AF110" s="112">
        <f t="shared" ca="1" si="36"/>
        <v>6.7</v>
      </c>
      <c r="AG110" s="112">
        <f t="shared" ca="1" si="36"/>
        <v>63.1</v>
      </c>
      <c r="AH110" s="112">
        <f t="shared" ca="1" si="36"/>
        <v>72.599999999999994</v>
      </c>
      <c r="AI110" s="137">
        <f t="shared" ca="1" si="36"/>
        <v>76.3</v>
      </c>
      <c r="AJ110" s="124">
        <f t="shared" ca="1" si="41"/>
        <v>2785</v>
      </c>
      <c r="AK110" s="33">
        <f t="shared" ca="1" si="41"/>
        <v>14000</v>
      </c>
      <c r="AL110" s="33">
        <f t="shared" ca="1" si="41"/>
        <v>23500</v>
      </c>
      <c r="AM110" s="62">
        <f t="shared" ca="1" si="41"/>
        <v>33500</v>
      </c>
      <c r="AN110" s="63" t="s">
        <v>133</v>
      </c>
      <c r="AO110" s="112" t="s">
        <v>133</v>
      </c>
      <c r="AP110" s="105" t="s">
        <v>133</v>
      </c>
      <c r="AQ110" s="112" t="s">
        <v>133</v>
      </c>
      <c r="AR110" s="112" t="s">
        <v>133</v>
      </c>
      <c r="AS110" s="112" t="s">
        <v>133</v>
      </c>
      <c r="AT110" s="112" t="s">
        <v>133</v>
      </c>
      <c r="AU110" s="137" t="s">
        <v>133</v>
      </c>
      <c r="AV110" s="124" t="s">
        <v>133</v>
      </c>
      <c r="AW110" s="33" t="s">
        <v>133</v>
      </c>
      <c r="AX110" s="33" t="s">
        <v>133</v>
      </c>
      <c r="AY110" s="62" t="s">
        <v>133</v>
      </c>
    </row>
    <row r="111" spans="1:51" s="38" customFormat="1" ht="14.25" customHeight="1" x14ac:dyDescent="0.2">
      <c r="A111" s="172" t="s">
        <v>26</v>
      </c>
      <c r="B111" s="49">
        <v>1</v>
      </c>
      <c r="C111" s="183" t="s">
        <v>63</v>
      </c>
      <c r="D111" s="63">
        <f t="shared" ca="1" si="33"/>
        <v>6675</v>
      </c>
      <c r="E111" s="112">
        <f t="shared" ca="1" si="33"/>
        <v>2.7</v>
      </c>
      <c r="F111" s="105">
        <f t="shared" ca="1" si="33"/>
        <v>6495</v>
      </c>
      <c r="G111" s="112">
        <f t="shared" ca="1" si="34"/>
        <v>6</v>
      </c>
      <c r="H111" s="112">
        <f t="shared" ca="1" si="34"/>
        <v>8.2000000000000011</v>
      </c>
      <c r="I111" s="112">
        <f t="shared" ca="1" si="35"/>
        <v>68.400000000000006</v>
      </c>
      <c r="J111" s="112">
        <f t="shared" ca="1" si="35"/>
        <v>77.400000000000006</v>
      </c>
      <c r="K111" s="137">
        <f t="shared" ca="1" si="35"/>
        <v>85.8</v>
      </c>
      <c r="L111" s="105">
        <f t="shared" ref="L111:O130" ca="1" si="42">IFERROR(VLOOKUP($A111&amp;$B111,INDIRECT($BE$14),L$8,FALSE),"")</f>
        <v>4425</v>
      </c>
      <c r="M111" s="33">
        <f t="shared" ca="1" si="42"/>
        <v>32500</v>
      </c>
      <c r="N111" s="33">
        <f t="shared" ca="1" si="42"/>
        <v>35500</v>
      </c>
      <c r="O111" s="62">
        <f t="shared" ca="1" si="42"/>
        <v>37500</v>
      </c>
      <c r="P111" s="63">
        <f t="shared" ca="1" si="38"/>
        <v>6675</v>
      </c>
      <c r="Q111" s="112">
        <f t="shared" ca="1" si="38"/>
        <v>2.6</v>
      </c>
      <c r="R111" s="105">
        <f t="shared" ca="1" si="38"/>
        <v>6500</v>
      </c>
      <c r="S111" s="112">
        <f t="shared" ca="1" si="38"/>
        <v>12.6</v>
      </c>
      <c r="T111" s="112">
        <f t="shared" ca="1" si="38"/>
        <v>8.4</v>
      </c>
      <c r="U111" s="112">
        <f t="shared" ca="1" si="38"/>
        <v>63</v>
      </c>
      <c r="V111" s="112">
        <f t="shared" ca="1" si="38"/>
        <v>75.8</v>
      </c>
      <c r="W111" s="137">
        <f t="shared" ca="1" si="38"/>
        <v>79</v>
      </c>
      <c r="X111" s="124">
        <f t="shared" ref="X111:AA130" ca="1" si="43">IFERROR(VLOOKUP($A111&amp;$B111,INDIRECT($BE$14),X$8,FALSE),"")</f>
        <v>3920</v>
      </c>
      <c r="Y111" s="33">
        <f t="shared" ca="1" si="43"/>
        <v>38500</v>
      </c>
      <c r="Z111" s="33">
        <f t="shared" ca="1" si="43"/>
        <v>43500</v>
      </c>
      <c r="AA111" s="62">
        <f t="shared" ca="1" si="43"/>
        <v>48000</v>
      </c>
      <c r="AB111" s="63">
        <f t="shared" ca="1" si="36"/>
        <v>6675</v>
      </c>
      <c r="AC111" s="112">
        <f t="shared" ca="1" si="36"/>
        <v>2.8000000000000003</v>
      </c>
      <c r="AD111" s="105">
        <f t="shared" ca="1" si="36"/>
        <v>6485</v>
      </c>
      <c r="AE111" s="112">
        <f t="shared" ca="1" si="36"/>
        <v>12</v>
      </c>
      <c r="AF111" s="112">
        <f t="shared" ca="1" si="36"/>
        <v>12.8</v>
      </c>
      <c r="AG111" s="112">
        <f t="shared" ca="1" si="36"/>
        <v>59.9</v>
      </c>
      <c r="AH111" s="112">
        <f t="shared" ca="1" si="36"/>
        <v>71.2</v>
      </c>
      <c r="AI111" s="137">
        <f t="shared" ca="1" si="36"/>
        <v>75.2</v>
      </c>
      <c r="AJ111" s="124">
        <f t="shared" ref="AJ111:AM130" ca="1" si="44">IFERROR(VLOOKUP($A111&amp;$B111,INDIRECT($BE$14),AJ$8,FALSE),"")</f>
        <v>3790</v>
      </c>
      <c r="AK111" s="33">
        <f t="shared" ca="1" si="44"/>
        <v>38500</v>
      </c>
      <c r="AL111" s="33">
        <f t="shared" ca="1" si="44"/>
        <v>46500</v>
      </c>
      <c r="AM111" s="62">
        <f t="shared" ca="1" si="44"/>
        <v>51500</v>
      </c>
      <c r="AN111" s="63" t="s">
        <v>133</v>
      </c>
      <c r="AO111" s="112" t="s">
        <v>133</v>
      </c>
      <c r="AP111" s="105" t="s">
        <v>133</v>
      </c>
      <c r="AQ111" s="112" t="s">
        <v>133</v>
      </c>
      <c r="AR111" s="112" t="s">
        <v>133</v>
      </c>
      <c r="AS111" s="112" t="s">
        <v>133</v>
      </c>
      <c r="AT111" s="112" t="s">
        <v>133</v>
      </c>
      <c r="AU111" s="137" t="s">
        <v>133</v>
      </c>
      <c r="AV111" s="124" t="s">
        <v>133</v>
      </c>
      <c r="AW111" s="33" t="s">
        <v>133</v>
      </c>
      <c r="AX111" s="33" t="s">
        <v>133</v>
      </c>
      <c r="AY111" s="62" t="s">
        <v>133</v>
      </c>
    </row>
    <row r="112" spans="1:51" s="38" customFormat="1" ht="14.25" customHeight="1" x14ac:dyDescent="0.2">
      <c r="A112" s="172" t="s">
        <v>26</v>
      </c>
      <c r="B112" s="49">
        <v>2</v>
      </c>
      <c r="C112" s="183" t="s">
        <v>64</v>
      </c>
      <c r="D112" s="63">
        <f t="shared" ca="1" si="33"/>
        <v>21890</v>
      </c>
      <c r="E112" s="112">
        <f t="shared" ca="1" si="33"/>
        <v>4.3000000000000007</v>
      </c>
      <c r="F112" s="105">
        <f t="shared" ca="1" si="33"/>
        <v>20950</v>
      </c>
      <c r="G112" s="112">
        <f t="shared" ca="1" si="34"/>
        <v>8.7999999999999989</v>
      </c>
      <c r="H112" s="112">
        <f t="shared" ca="1" si="34"/>
        <v>7.1000000000000005</v>
      </c>
      <c r="I112" s="112">
        <f t="shared" ca="1" si="35"/>
        <v>54.300000000000004</v>
      </c>
      <c r="J112" s="112">
        <f t="shared" ca="1" si="35"/>
        <v>74.2</v>
      </c>
      <c r="K112" s="137">
        <f t="shared" ca="1" si="35"/>
        <v>84.1</v>
      </c>
      <c r="L112" s="105">
        <f t="shared" ca="1" si="42"/>
        <v>11000</v>
      </c>
      <c r="M112" s="33">
        <f t="shared" ca="1" si="42"/>
        <v>18000</v>
      </c>
      <c r="N112" s="33">
        <f t="shared" ca="1" si="42"/>
        <v>23000</v>
      </c>
      <c r="O112" s="62">
        <f t="shared" ca="1" si="42"/>
        <v>28000</v>
      </c>
      <c r="P112" s="63">
        <f t="shared" ca="1" si="38"/>
        <v>21890</v>
      </c>
      <c r="Q112" s="112">
        <f t="shared" ca="1" si="38"/>
        <v>4.8</v>
      </c>
      <c r="R112" s="105">
        <f t="shared" ca="1" si="38"/>
        <v>20835</v>
      </c>
      <c r="S112" s="112">
        <f t="shared" ca="1" si="38"/>
        <v>10.9</v>
      </c>
      <c r="T112" s="112">
        <f t="shared" ca="1" si="38"/>
        <v>5.4</v>
      </c>
      <c r="U112" s="112">
        <f t="shared" ca="1" si="38"/>
        <v>55.600000000000009</v>
      </c>
      <c r="V112" s="112">
        <f t="shared" ca="1" si="38"/>
        <v>77.100000000000009</v>
      </c>
      <c r="W112" s="137">
        <f t="shared" ca="1" si="38"/>
        <v>83.7</v>
      </c>
      <c r="X112" s="124">
        <f t="shared" ca="1" si="43"/>
        <v>11035</v>
      </c>
      <c r="Y112" s="33">
        <f t="shared" ca="1" si="43"/>
        <v>19500</v>
      </c>
      <c r="Z112" s="33">
        <f t="shared" ca="1" si="43"/>
        <v>25500</v>
      </c>
      <c r="AA112" s="62">
        <f t="shared" ca="1" si="43"/>
        <v>32000</v>
      </c>
      <c r="AB112" s="63">
        <f t="shared" ca="1" si="36"/>
        <v>21890</v>
      </c>
      <c r="AC112" s="112">
        <f t="shared" ca="1" si="36"/>
        <v>5</v>
      </c>
      <c r="AD112" s="105">
        <f t="shared" ca="1" si="36"/>
        <v>20795</v>
      </c>
      <c r="AE112" s="112">
        <f t="shared" ca="1" si="36"/>
        <v>13.3</v>
      </c>
      <c r="AF112" s="112">
        <f t="shared" ca="1" si="36"/>
        <v>6.6000000000000005</v>
      </c>
      <c r="AG112" s="112">
        <f t="shared" ca="1" si="36"/>
        <v>59.3</v>
      </c>
      <c r="AH112" s="112">
        <f t="shared" ca="1" si="36"/>
        <v>75.599999999999994</v>
      </c>
      <c r="AI112" s="137">
        <f t="shared" ca="1" si="36"/>
        <v>80.100000000000009</v>
      </c>
      <c r="AJ112" s="124">
        <f t="shared" ca="1" si="44"/>
        <v>11930</v>
      </c>
      <c r="AK112" s="33">
        <f t="shared" ca="1" si="44"/>
        <v>21000</v>
      </c>
      <c r="AL112" s="33">
        <f t="shared" ca="1" si="44"/>
        <v>27500</v>
      </c>
      <c r="AM112" s="62">
        <f t="shared" ca="1" si="44"/>
        <v>34000</v>
      </c>
      <c r="AN112" s="63" t="s">
        <v>133</v>
      </c>
      <c r="AO112" s="112" t="s">
        <v>133</v>
      </c>
      <c r="AP112" s="105" t="s">
        <v>133</v>
      </c>
      <c r="AQ112" s="112" t="s">
        <v>133</v>
      </c>
      <c r="AR112" s="112" t="s">
        <v>133</v>
      </c>
      <c r="AS112" s="112" t="s">
        <v>133</v>
      </c>
      <c r="AT112" s="112" t="s">
        <v>133</v>
      </c>
      <c r="AU112" s="137" t="s">
        <v>133</v>
      </c>
      <c r="AV112" s="124" t="s">
        <v>133</v>
      </c>
      <c r="AW112" s="33" t="s">
        <v>133</v>
      </c>
      <c r="AX112" s="33" t="s">
        <v>133</v>
      </c>
      <c r="AY112" s="62" t="s">
        <v>133</v>
      </c>
    </row>
    <row r="113" spans="1:51" s="38" customFormat="1" ht="14.25" customHeight="1" x14ac:dyDescent="0.2">
      <c r="A113" s="172" t="s">
        <v>26</v>
      </c>
      <c r="B113" s="49">
        <v>3</v>
      </c>
      <c r="C113" s="183" t="s">
        <v>65</v>
      </c>
      <c r="D113" s="63">
        <f t="shared" ca="1" si="33"/>
        <v>23125</v>
      </c>
      <c r="E113" s="112">
        <f t="shared" ca="1" si="33"/>
        <v>1.7000000000000002</v>
      </c>
      <c r="F113" s="105">
        <f t="shared" ca="1" si="33"/>
        <v>22725</v>
      </c>
      <c r="G113" s="112">
        <f t="shared" ca="1" si="34"/>
        <v>6.2</v>
      </c>
      <c r="H113" s="112">
        <f t="shared" ca="1" si="34"/>
        <v>9.1</v>
      </c>
      <c r="I113" s="112">
        <f t="shared" ca="1" si="35"/>
        <v>49.1</v>
      </c>
      <c r="J113" s="112">
        <f t="shared" ca="1" si="35"/>
        <v>71.5</v>
      </c>
      <c r="K113" s="137">
        <f t="shared" ca="1" si="35"/>
        <v>84.7</v>
      </c>
      <c r="L113" s="105">
        <f t="shared" ca="1" si="42"/>
        <v>10700</v>
      </c>
      <c r="M113" s="33">
        <f t="shared" ca="1" si="42"/>
        <v>10000</v>
      </c>
      <c r="N113" s="33">
        <f t="shared" ca="1" si="42"/>
        <v>14500</v>
      </c>
      <c r="O113" s="62">
        <f t="shared" ca="1" si="42"/>
        <v>19000</v>
      </c>
      <c r="P113" s="63">
        <f t="shared" ca="1" si="38"/>
        <v>23125</v>
      </c>
      <c r="Q113" s="112">
        <f t="shared" ca="1" si="38"/>
        <v>2.1</v>
      </c>
      <c r="R113" s="105">
        <f t="shared" ca="1" si="38"/>
        <v>22640</v>
      </c>
      <c r="S113" s="112">
        <f t="shared" ca="1" si="38"/>
        <v>8.7000000000000011</v>
      </c>
      <c r="T113" s="112">
        <f t="shared" ca="1" si="38"/>
        <v>7.5</v>
      </c>
      <c r="U113" s="112">
        <f t="shared" ca="1" si="38"/>
        <v>57.300000000000004</v>
      </c>
      <c r="V113" s="112">
        <f t="shared" ca="1" si="38"/>
        <v>75.2</v>
      </c>
      <c r="W113" s="137">
        <f t="shared" ca="1" si="38"/>
        <v>83.7</v>
      </c>
      <c r="X113" s="124">
        <f t="shared" ca="1" si="43"/>
        <v>12580</v>
      </c>
      <c r="Y113" s="33">
        <f t="shared" ca="1" si="43"/>
        <v>14500</v>
      </c>
      <c r="Z113" s="33">
        <f t="shared" ca="1" si="43"/>
        <v>19500</v>
      </c>
      <c r="AA113" s="62">
        <f t="shared" ca="1" si="43"/>
        <v>24500</v>
      </c>
      <c r="AB113" s="63">
        <f t="shared" ca="1" si="36"/>
        <v>23125</v>
      </c>
      <c r="AC113" s="112">
        <f t="shared" ca="1" si="36"/>
        <v>2.2999999999999998</v>
      </c>
      <c r="AD113" s="105">
        <f t="shared" ca="1" si="36"/>
        <v>22595</v>
      </c>
      <c r="AE113" s="112">
        <f t="shared" ca="1" si="36"/>
        <v>11.9</v>
      </c>
      <c r="AF113" s="112">
        <f t="shared" ca="1" si="36"/>
        <v>7.0000000000000009</v>
      </c>
      <c r="AG113" s="112">
        <f t="shared" ca="1" si="36"/>
        <v>62</v>
      </c>
      <c r="AH113" s="112">
        <f t="shared" ca="1" si="36"/>
        <v>76</v>
      </c>
      <c r="AI113" s="137">
        <f t="shared" ca="1" si="36"/>
        <v>81.100000000000009</v>
      </c>
      <c r="AJ113" s="124">
        <f t="shared" ca="1" si="44"/>
        <v>13595</v>
      </c>
      <c r="AK113" s="33">
        <f t="shared" ca="1" si="44"/>
        <v>17500</v>
      </c>
      <c r="AL113" s="33">
        <f t="shared" ca="1" si="44"/>
        <v>23500</v>
      </c>
      <c r="AM113" s="62">
        <f t="shared" ca="1" si="44"/>
        <v>29500</v>
      </c>
      <c r="AN113" s="63" t="s">
        <v>133</v>
      </c>
      <c r="AO113" s="112" t="s">
        <v>133</v>
      </c>
      <c r="AP113" s="105" t="s">
        <v>133</v>
      </c>
      <c r="AQ113" s="112" t="s">
        <v>133</v>
      </c>
      <c r="AR113" s="112" t="s">
        <v>133</v>
      </c>
      <c r="AS113" s="112" t="s">
        <v>133</v>
      </c>
      <c r="AT113" s="112" t="s">
        <v>133</v>
      </c>
      <c r="AU113" s="137" t="s">
        <v>133</v>
      </c>
      <c r="AV113" s="124" t="s">
        <v>133</v>
      </c>
      <c r="AW113" s="33" t="s">
        <v>133</v>
      </c>
      <c r="AX113" s="33" t="s">
        <v>133</v>
      </c>
      <c r="AY113" s="62" t="s">
        <v>133</v>
      </c>
    </row>
    <row r="114" spans="1:51" s="38" customFormat="1" ht="14.25" customHeight="1" x14ac:dyDescent="0.2">
      <c r="A114" s="172" t="s">
        <v>26</v>
      </c>
      <c r="B114" s="49">
        <v>4</v>
      </c>
      <c r="C114" s="183" t="s">
        <v>66</v>
      </c>
      <c r="D114" s="63">
        <f t="shared" ca="1" si="33"/>
        <v>565</v>
      </c>
      <c r="E114" s="112">
        <f t="shared" ca="1" si="33"/>
        <v>3.5000000000000004</v>
      </c>
      <c r="F114" s="105">
        <f t="shared" ca="1" si="33"/>
        <v>545</v>
      </c>
      <c r="G114" s="112">
        <f t="shared" ca="1" si="34"/>
        <v>7.5</v>
      </c>
      <c r="H114" s="112">
        <f t="shared" ca="1" si="34"/>
        <v>10.8</v>
      </c>
      <c r="I114" s="112">
        <f t="shared" ca="1" si="35"/>
        <v>70.899999999999991</v>
      </c>
      <c r="J114" s="112">
        <f t="shared" ca="1" si="35"/>
        <v>78.600000000000009</v>
      </c>
      <c r="K114" s="137">
        <f t="shared" ca="1" si="35"/>
        <v>81.7</v>
      </c>
      <c r="L114" s="105">
        <f t="shared" ca="1" si="42"/>
        <v>375</v>
      </c>
      <c r="M114" s="33">
        <f t="shared" ca="1" si="42"/>
        <v>23000</v>
      </c>
      <c r="N114" s="33">
        <f t="shared" ca="1" si="42"/>
        <v>26000</v>
      </c>
      <c r="O114" s="62">
        <f t="shared" ca="1" si="42"/>
        <v>29000</v>
      </c>
      <c r="P114" s="63">
        <f t="shared" ca="1" si="38"/>
        <v>565</v>
      </c>
      <c r="Q114" s="112">
        <f t="shared" ca="1" si="38"/>
        <v>3.2</v>
      </c>
      <c r="R114" s="105">
        <f t="shared" ca="1" si="38"/>
        <v>550</v>
      </c>
      <c r="S114" s="112">
        <f t="shared" ca="1" si="38"/>
        <v>9.3000000000000007</v>
      </c>
      <c r="T114" s="112">
        <f t="shared" ca="1" si="38"/>
        <v>10.4</v>
      </c>
      <c r="U114" s="112">
        <f t="shared" ca="1" si="38"/>
        <v>67.2</v>
      </c>
      <c r="V114" s="112">
        <f t="shared" ref="P114:W146" ca="1" si="45">IFERROR(VLOOKUP($A114&amp;$B114,INDIRECT($BF$14),V$8,FALSE),"")</f>
        <v>76.900000000000006</v>
      </c>
      <c r="W114" s="137">
        <f t="shared" ca="1" si="45"/>
        <v>80.300000000000011</v>
      </c>
      <c r="X114" s="124">
        <f t="shared" ca="1" si="43"/>
        <v>365</v>
      </c>
      <c r="Y114" s="33">
        <f t="shared" ca="1" si="43"/>
        <v>27500</v>
      </c>
      <c r="Z114" s="33">
        <f t="shared" ca="1" si="43"/>
        <v>32000</v>
      </c>
      <c r="AA114" s="62">
        <f t="shared" ca="1" si="43"/>
        <v>35500</v>
      </c>
      <c r="AB114" s="63">
        <f t="shared" ca="1" si="36"/>
        <v>565</v>
      </c>
      <c r="AC114" s="112">
        <f t="shared" ca="1" si="36"/>
        <v>3.2</v>
      </c>
      <c r="AD114" s="105">
        <f t="shared" ca="1" si="36"/>
        <v>550</v>
      </c>
      <c r="AE114" s="112">
        <f t="shared" ca="1" si="36"/>
        <v>13.700000000000001</v>
      </c>
      <c r="AF114" s="112">
        <f t="shared" ca="1" si="36"/>
        <v>6.4</v>
      </c>
      <c r="AG114" s="112">
        <f t="shared" ca="1" si="36"/>
        <v>65</v>
      </c>
      <c r="AH114" s="112">
        <f t="shared" ca="1" si="36"/>
        <v>77</v>
      </c>
      <c r="AI114" s="137">
        <f t="shared" ca="1" si="36"/>
        <v>80</v>
      </c>
      <c r="AJ114" s="124">
        <f t="shared" ca="1" si="44"/>
        <v>340</v>
      </c>
      <c r="AK114" s="33">
        <f t="shared" ca="1" si="44"/>
        <v>29500</v>
      </c>
      <c r="AL114" s="33">
        <f t="shared" ca="1" si="44"/>
        <v>36500</v>
      </c>
      <c r="AM114" s="62">
        <f t="shared" ca="1" si="44"/>
        <v>40500</v>
      </c>
      <c r="AN114" s="63" t="s">
        <v>133</v>
      </c>
      <c r="AO114" s="112" t="s">
        <v>133</v>
      </c>
      <c r="AP114" s="105" t="s">
        <v>133</v>
      </c>
      <c r="AQ114" s="112" t="s">
        <v>133</v>
      </c>
      <c r="AR114" s="112" t="s">
        <v>133</v>
      </c>
      <c r="AS114" s="112" t="s">
        <v>133</v>
      </c>
      <c r="AT114" s="112" t="s">
        <v>133</v>
      </c>
      <c r="AU114" s="137" t="s">
        <v>133</v>
      </c>
      <c r="AV114" s="124" t="s">
        <v>133</v>
      </c>
      <c r="AW114" s="33" t="s">
        <v>133</v>
      </c>
      <c r="AX114" s="33" t="s">
        <v>133</v>
      </c>
      <c r="AY114" s="62" t="s">
        <v>133</v>
      </c>
    </row>
    <row r="115" spans="1:51" s="38" customFormat="1" ht="14.25" customHeight="1" x14ac:dyDescent="0.2">
      <c r="A115" s="172" t="s">
        <v>26</v>
      </c>
      <c r="B115" s="49">
        <v>5</v>
      </c>
      <c r="C115" s="183" t="s">
        <v>67</v>
      </c>
      <c r="D115" s="63">
        <f t="shared" ca="1" si="33"/>
        <v>1615</v>
      </c>
      <c r="E115" s="112">
        <f t="shared" ca="1" si="33"/>
        <v>2.4</v>
      </c>
      <c r="F115" s="105">
        <f t="shared" ca="1" si="33"/>
        <v>1575</v>
      </c>
      <c r="G115" s="112">
        <f t="shared" ca="1" si="34"/>
        <v>9.4</v>
      </c>
      <c r="H115" s="112">
        <f t="shared" ca="1" si="34"/>
        <v>11.5</v>
      </c>
      <c r="I115" s="112">
        <f t="shared" ca="1" si="35"/>
        <v>57.699999999999996</v>
      </c>
      <c r="J115" s="112">
        <f t="shared" ca="1" si="35"/>
        <v>71.3</v>
      </c>
      <c r="K115" s="137">
        <f t="shared" ca="1" si="35"/>
        <v>79.100000000000009</v>
      </c>
      <c r="L115" s="105">
        <f t="shared" ca="1" si="42"/>
        <v>865</v>
      </c>
      <c r="M115" s="33">
        <f t="shared" ca="1" si="42"/>
        <v>11000</v>
      </c>
      <c r="N115" s="33">
        <f t="shared" ca="1" si="42"/>
        <v>15000</v>
      </c>
      <c r="O115" s="62">
        <f t="shared" ca="1" si="42"/>
        <v>20000</v>
      </c>
      <c r="P115" s="63">
        <f t="shared" ca="1" si="45"/>
        <v>1615</v>
      </c>
      <c r="Q115" s="112">
        <f t="shared" ca="1" si="45"/>
        <v>2.7</v>
      </c>
      <c r="R115" s="105">
        <f t="shared" ca="1" si="45"/>
        <v>1570</v>
      </c>
      <c r="S115" s="112">
        <f t="shared" ca="1" si="45"/>
        <v>12</v>
      </c>
      <c r="T115" s="112">
        <f t="shared" ca="1" si="45"/>
        <v>8.9</v>
      </c>
      <c r="U115" s="112">
        <f t="shared" ca="1" si="45"/>
        <v>62.1</v>
      </c>
      <c r="V115" s="112">
        <f t="shared" ca="1" si="45"/>
        <v>73.2</v>
      </c>
      <c r="W115" s="137">
        <f t="shared" ca="1" si="45"/>
        <v>79.100000000000009</v>
      </c>
      <c r="X115" s="124">
        <f t="shared" ca="1" si="43"/>
        <v>945</v>
      </c>
      <c r="Y115" s="33">
        <f t="shared" ca="1" si="43"/>
        <v>14000</v>
      </c>
      <c r="Z115" s="33">
        <f t="shared" ca="1" si="43"/>
        <v>19000</v>
      </c>
      <c r="AA115" s="62">
        <f t="shared" ca="1" si="43"/>
        <v>24500</v>
      </c>
      <c r="AB115" s="63">
        <f t="shared" ca="1" si="36"/>
        <v>1615</v>
      </c>
      <c r="AC115" s="112">
        <f t="shared" ca="1" si="36"/>
        <v>2.8000000000000003</v>
      </c>
      <c r="AD115" s="105">
        <f t="shared" ca="1" si="36"/>
        <v>1565</v>
      </c>
      <c r="AE115" s="112">
        <f t="shared" ca="1" si="36"/>
        <v>14.3</v>
      </c>
      <c r="AF115" s="112">
        <f t="shared" ca="1" si="36"/>
        <v>7.6</v>
      </c>
      <c r="AG115" s="112">
        <f t="shared" ca="1" si="36"/>
        <v>67.7</v>
      </c>
      <c r="AH115" s="112">
        <f t="shared" ca="1" si="36"/>
        <v>75.8</v>
      </c>
      <c r="AI115" s="137">
        <f t="shared" ca="1" si="36"/>
        <v>78.100000000000009</v>
      </c>
      <c r="AJ115" s="124">
        <f t="shared" ca="1" si="44"/>
        <v>1025</v>
      </c>
      <c r="AK115" s="33">
        <f t="shared" ca="1" si="44"/>
        <v>16000</v>
      </c>
      <c r="AL115" s="33">
        <f t="shared" ca="1" si="44"/>
        <v>22000</v>
      </c>
      <c r="AM115" s="62">
        <f t="shared" ca="1" si="44"/>
        <v>28000</v>
      </c>
      <c r="AN115" s="63" t="s">
        <v>133</v>
      </c>
      <c r="AO115" s="112" t="s">
        <v>133</v>
      </c>
      <c r="AP115" s="105" t="s">
        <v>133</v>
      </c>
      <c r="AQ115" s="112" t="s">
        <v>133</v>
      </c>
      <c r="AR115" s="112" t="s">
        <v>133</v>
      </c>
      <c r="AS115" s="112" t="s">
        <v>133</v>
      </c>
      <c r="AT115" s="112" t="s">
        <v>133</v>
      </c>
      <c r="AU115" s="137" t="s">
        <v>133</v>
      </c>
      <c r="AV115" s="124" t="s">
        <v>133</v>
      </c>
      <c r="AW115" s="33" t="s">
        <v>133</v>
      </c>
      <c r="AX115" s="33" t="s">
        <v>133</v>
      </c>
      <c r="AY115" s="62" t="s">
        <v>133</v>
      </c>
    </row>
    <row r="116" spans="1:51" s="38" customFormat="1" ht="14.25" customHeight="1" x14ac:dyDescent="0.2">
      <c r="A116" s="172" t="s">
        <v>26</v>
      </c>
      <c r="B116" s="49">
        <v>6</v>
      </c>
      <c r="C116" s="183" t="s">
        <v>68</v>
      </c>
      <c r="D116" s="63">
        <f t="shared" ca="1" si="33"/>
        <v>10090</v>
      </c>
      <c r="E116" s="112">
        <f t="shared" ca="1" si="33"/>
        <v>1.2</v>
      </c>
      <c r="F116" s="105">
        <f t="shared" ca="1" si="33"/>
        <v>9965</v>
      </c>
      <c r="G116" s="112">
        <f t="shared" ca="1" si="34"/>
        <v>6.5</v>
      </c>
      <c r="H116" s="112">
        <f t="shared" ca="1" si="34"/>
        <v>8.7000000000000011</v>
      </c>
      <c r="I116" s="112">
        <f t="shared" ca="1" si="35"/>
        <v>44.7</v>
      </c>
      <c r="J116" s="112">
        <f t="shared" ca="1" si="35"/>
        <v>69</v>
      </c>
      <c r="K116" s="137">
        <f t="shared" ca="1" si="35"/>
        <v>84.8</v>
      </c>
      <c r="L116" s="105">
        <f t="shared" ca="1" si="42"/>
        <v>4285</v>
      </c>
      <c r="M116" s="33">
        <f t="shared" ca="1" si="42"/>
        <v>11500</v>
      </c>
      <c r="N116" s="33">
        <f t="shared" ca="1" si="42"/>
        <v>16500</v>
      </c>
      <c r="O116" s="62">
        <f t="shared" ca="1" si="42"/>
        <v>22000</v>
      </c>
      <c r="P116" s="63">
        <f t="shared" ca="1" si="45"/>
        <v>10090</v>
      </c>
      <c r="Q116" s="112">
        <f t="shared" ca="1" si="45"/>
        <v>1.5</v>
      </c>
      <c r="R116" s="105">
        <f t="shared" ca="1" si="45"/>
        <v>9940</v>
      </c>
      <c r="S116" s="112">
        <f t="shared" ca="1" si="45"/>
        <v>9.1999999999999993</v>
      </c>
      <c r="T116" s="112">
        <f t="shared" ca="1" si="45"/>
        <v>6.9</v>
      </c>
      <c r="U116" s="112">
        <f t="shared" ca="1" si="45"/>
        <v>56.7</v>
      </c>
      <c r="V116" s="112">
        <f t="shared" ca="1" si="45"/>
        <v>74.8</v>
      </c>
      <c r="W116" s="137">
        <f t="shared" ca="1" si="45"/>
        <v>84</v>
      </c>
      <c r="X116" s="124">
        <f t="shared" ca="1" si="43"/>
        <v>5470</v>
      </c>
      <c r="Y116" s="33">
        <f t="shared" ca="1" si="43"/>
        <v>17000</v>
      </c>
      <c r="Z116" s="33">
        <f t="shared" ca="1" si="43"/>
        <v>22500</v>
      </c>
      <c r="AA116" s="62">
        <f t="shared" ca="1" si="43"/>
        <v>28500</v>
      </c>
      <c r="AB116" s="63">
        <f t="shared" ca="1" si="36"/>
        <v>10090</v>
      </c>
      <c r="AC116" s="112">
        <f t="shared" ca="1" si="36"/>
        <v>1.6</v>
      </c>
      <c r="AD116" s="105">
        <f t="shared" ca="1" si="36"/>
        <v>9925</v>
      </c>
      <c r="AE116" s="112">
        <f t="shared" ca="1" si="36"/>
        <v>12.6</v>
      </c>
      <c r="AF116" s="112">
        <f t="shared" ca="1" si="36"/>
        <v>7.0000000000000009</v>
      </c>
      <c r="AG116" s="112">
        <f t="shared" ca="1" si="36"/>
        <v>64.5</v>
      </c>
      <c r="AH116" s="112">
        <f t="shared" ca="1" si="36"/>
        <v>75.599999999999994</v>
      </c>
      <c r="AI116" s="137">
        <f t="shared" ca="1" si="36"/>
        <v>80.5</v>
      </c>
      <c r="AJ116" s="124">
        <f t="shared" ca="1" si="44"/>
        <v>6210</v>
      </c>
      <c r="AK116" s="33">
        <f t="shared" ca="1" si="44"/>
        <v>20000</v>
      </c>
      <c r="AL116" s="33">
        <f t="shared" ca="1" si="44"/>
        <v>27000</v>
      </c>
      <c r="AM116" s="62">
        <f t="shared" ca="1" si="44"/>
        <v>34000</v>
      </c>
      <c r="AN116" s="63" t="s">
        <v>133</v>
      </c>
      <c r="AO116" s="112" t="s">
        <v>133</v>
      </c>
      <c r="AP116" s="105" t="s">
        <v>133</v>
      </c>
      <c r="AQ116" s="112" t="s">
        <v>133</v>
      </c>
      <c r="AR116" s="112" t="s">
        <v>133</v>
      </c>
      <c r="AS116" s="112" t="s">
        <v>133</v>
      </c>
      <c r="AT116" s="112" t="s">
        <v>133</v>
      </c>
      <c r="AU116" s="137" t="s">
        <v>133</v>
      </c>
      <c r="AV116" s="124" t="s">
        <v>133</v>
      </c>
      <c r="AW116" s="33" t="s">
        <v>133</v>
      </c>
      <c r="AX116" s="33" t="s">
        <v>133</v>
      </c>
      <c r="AY116" s="62" t="s">
        <v>133</v>
      </c>
    </row>
    <row r="117" spans="1:51" s="38" customFormat="1" ht="14.25" customHeight="1" x14ac:dyDescent="0.2">
      <c r="A117" s="172" t="s">
        <v>26</v>
      </c>
      <c r="B117" s="49">
        <v>7</v>
      </c>
      <c r="C117" s="183" t="s">
        <v>69</v>
      </c>
      <c r="D117" s="63">
        <f t="shared" ca="1" si="33"/>
        <v>4235</v>
      </c>
      <c r="E117" s="112">
        <f t="shared" ca="1" si="33"/>
        <v>1.4000000000000001</v>
      </c>
      <c r="F117" s="105">
        <f t="shared" ca="1" si="33"/>
        <v>4175</v>
      </c>
      <c r="G117" s="112">
        <f t="shared" ca="1" si="34"/>
        <v>7.2000000000000011</v>
      </c>
      <c r="H117" s="112">
        <f t="shared" ca="1" si="34"/>
        <v>7.6</v>
      </c>
      <c r="I117" s="112">
        <f t="shared" ca="1" si="35"/>
        <v>50.4</v>
      </c>
      <c r="J117" s="112">
        <f t="shared" ca="1" si="35"/>
        <v>72.2</v>
      </c>
      <c r="K117" s="137">
        <f t="shared" ca="1" si="35"/>
        <v>85.2</v>
      </c>
      <c r="L117" s="105">
        <f t="shared" ca="1" si="42"/>
        <v>2020</v>
      </c>
      <c r="M117" s="33">
        <f t="shared" ca="1" si="42"/>
        <v>14500</v>
      </c>
      <c r="N117" s="33">
        <f t="shared" ca="1" si="42"/>
        <v>20500</v>
      </c>
      <c r="O117" s="62">
        <f t="shared" ca="1" si="42"/>
        <v>27000</v>
      </c>
      <c r="P117" s="63">
        <f t="shared" ca="1" si="45"/>
        <v>4235</v>
      </c>
      <c r="Q117" s="112">
        <f t="shared" ca="1" si="45"/>
        <v>1.8000000000000003</v>
      </c>
      <c r="R117" s="105">
        <f t="shared" ca="1" si="45"/>
        <v>4155</v>
      </c>
      <c r="S117" s="112">
        <f t="shared" ca="1" si="45"/>
        <v>9.5</v>
      </c>
      <c r="T117" s="112">
        <f t="shared" ca="1" si="45"/>
        <v>6.3</v>
      </c>
      <c r="U117" s="112">
        <f t="shared" ca="1" si="45"/>
        <v>65.900000000000006</v>
      </c>
      <c r="V117" s="112">
        <f t="shared" ca="1" si="45"/>
        <v>78.400000000000006</v>
      </c>
      <c r="W117" s="137">
        <f t="shared" ca="1" si="45"/>
        <v>84.2</v>
      </c>
      <c r="X117" s="124">
        <f t="shared" ca="1" si="43"/>
        <v>2685</v>
      </c>
      <c r="Y117" s="33">
        <f t="shared" ca="1" si="43"/>
        <v>21500</v>
      </c>
      <c r="Z117" s="33">
        <f t="shared" ca="1" si="43"/>
        <v>27000</v>
      </c>
      <c r="AA117" s="62">
        <f t="shared" ca="1" si="43"/>
        <v>35000</v>
      </c>
      <c r="AB117" s="63">
        <f t="shared" ca="1" si="36"/>
        <v>4235</v>
      </c>
      <c r="AC117" s="112">
        <f t="shared" ca="1" si="36"/>
        <v>1.9</v>
      </c>
      <c r="AD117" s="105">
        <f t="shared" ca="1" si="36"/>
        <v>4150</v>
      </c>
      <c r="AE117" s="112">
        <f t="shared" ca="1" si="36"/>
        <v>11.700000000000001</v>
      </c>
      <c r="AF117" s="112">
        <f t="shared" ca="1" si="36"/>
        <v>7.6</v>
      </c>
      <c r="AG117" s="112">
        <f t="shared" ca="1" si="36"/>
        <v>69.7</v>
      </c>
      <c r="AH117" s="112">
        <f t="shared" ca="1" si="36"/>
        <v>77.5</v>
      </c>
      <c r="AI117" s="137">
        <f t="shared" ca="1" si="36"/>
        <v>80.7</v>
      </c>
      <c r="AJ117" s="124">
        <f t="shared" ca="1" si="44"/>
        <v>2830</v>
      </c>
      <c r="AK117" s="33">
        <f t="shared" ca="1" si="44"/>
        <v>25000</v>
      </c>
      <c r="AL117" s="33">
        <f t="shared" ca="1" si="44"/>
        <v>33000</v>
      </c>
      <c r="AM117" s="62">
        <f t="shared" ca="1" si="44"/>
        <v>45000</v>
      </c>
      <c r="AN117" s="63" t="s">
        <v>133</v>
      </c>
      <c r="AO117" s="112" t="s">
        <v>133</v>
      </c>
      <c r="AP117" s="105" t="s">
        <v>133</v>
      </c>
      <c r="AQ117" s="112" t="s">
        <v>133</v>
      </c>
      <c r="AR117" s="112" t="s">
        <v>133</v>
      </c>
      <c r="AS117" s="112" t="s">
        <v>133</v>
      </c>
      <c r="AT117" s="112" t="s">
        <v>133</v>
      </c>
      <c r="AU117" s="137" t="s">
        <v>133</v>
      </c>
      <c r="AV117" s="124" t="s">
        <v>133</v>
      </c>
      <c r="AW117" s="33" t="s">
        <v>133</v>
      </c>
      <c r="AX117" s="33" t="s">
        <v>133</v>
      </c>
      <c r="AY117" s="62" t="s">
        <v>133</v>
      </c>
    </row>
    <row r="118" spans="1:51" s="38" customFormat="1" ht="14.25" customHeight="1" x14ac:dyDescent="0.2">
      <c r="A118" s="172" t="s">
        <v>26</v>
      </c>
      <c r="B118" s="49">
        <v>8</v>
      </c>
      <c r="C118" s="183" t="s">
        <v>70</v>
      </c>
      <c r="D118" s="63">
        <f t="shared" ca="1" si="33"/>
        <v>9690</v>
      </c>
      <c r="E118" s="112">
        <f t="shared" ca="1" si="33"/>
        <v>2.4</v>
      </c>
      <c r="F118" s="105">
        <f t="shared" ca="1" si="33"/>
        <v>9460</v>
      </c>
      <c r="G118" s="112">
        <f t="shared" ca="1" si="34"/>
        <v>9.3000000000000007</v>
      </c>
      <c r="H118" s="112">
        <f t="shared" ca="1" si="34"/>
        <v>13.200000000000001</v>
      </c>
      <c r="I118" s="112">
        <f t="shared" ca="1" si="35"/>
        <v>62.2</v>
      </c>
      <c r="J118" s="112">
        <f t="shared" ca="1" si="35"/>
        <v>71.2</v>
      </c>
      <c r="K118" s="137">
        <f t="shared" ca="1" si="35"/>
        <v>77.5</v>
      </c>
      <c r="L118" s="105">
        <f t="shared" ca="1" si="42"/>
        <v>5600</v>
      </c>
      <c r="M118" s="33">
        <f t="shared" ca="1" si="42"/>
        <v>13000</v>
      </c>
      <c r="N118" s="33">
        <f t="shared" ca="1" si="42"/>
        <v>18000</v>
      </c>
      <c r="O118" s="62">
        <f t="shared" ca="1" si="42"/>
        <v>24000</v>
      </c>
      <c r="P118" s="63">
        <f t="shared" ca="1" si="45"/>
        <v>9690</v>
      </c>
      <c r="Q118" s="112">
        <f t="shared" ca="1" si="45"/>
        <v>2.7</v>
      </c>
      <c r="R118" s="105">
        <f t="shared" ca="1" si="45"/>
        <v>9425</v>
      </c>
      <c r="S118" s="112">
        <f t="shared" ca="1" si="45"/>
        <v>12</v>
      </c>
      <c r="T118" s="112">
        <f t="shared" ca="1" si="45"/>
        <v>10.6</v>
      </c>
      <c r="U118" s="112">
        <f t="shared" ca="1" si="45"/>
        <v>70.5</v>
      </c>
      <c r="V118" s="112">
        <f t="shared" ca="1" si="45"/>
        <v>75.400000000000006</v>
      </c>
      <c r="W118" s="137">
        <f t="shared" ca="1" si="45"/>
        <v>77.400000000000006</v>
      </c>
      <c r="X118" s="124">
        <f t="shared" ca="1" si="43"/>
        <v>6450</v>
      </c>
      <c r="Y118" s="33">
        <f t="shared" ca="1" si="43"/>
        <v>17500</v>
      </c>
      <c r="Z118" s="33">
        <f t="shared" ca="1" si="43"/>
        <v>23500</v>
      </c>
      <c r="AA118" s="62">
        <f t="shared" ca="1" si="43"/>
        <v>30000</v>
      </c>
      <c r="AB118" s="63">
        <f t="shared" ca="1" si="36"/>
        <v>9690</v>
      </c>
      <c r="AC118" s="112">
        <f t="shared" ca="1" si="36"/>
        <v>2.8000000000000003</v>
      </c>
      <c r="AD118" s="105">
        <f t="shared" ca="1" si="36"/>
        <v>9420</v>
      </c>
      <c r="AE118" s="112">
        <f t="shared" ca="1" si="36"/>
        <v>15.4</v>
      </c>
      <c r="AF118" s="112">
        <f t="shared" ca="1" si="36"/>
        <v>9</v>
      </c>
      <c r="AG118" s="112">
        <f t="shared" ca="1" si="36"/>
        <v>71.599999999999994</v>
      </c>
      <c r="AH118" s="112">
        <f t="shared" ca="1" si="36"/>
        <v>74.400000000000006</v>
      </c>
      <c r="AI118" s="137">
        <f t="shared" ca="1" si="36"/>
        <v>75.7</v>
      </c>
      <c r="AJ118" s="124">
        <f t="shared" ca="1" si="44"/>
        <v>6585</v>
      </c>
      <c r="AK118" s="33">
        <f t="shared" ca="1" si="44"/>
        <v>19500</v>
      </c>
      <c r="AL118" s="33">
        <f t="shared" ca="1" si="44"/>
        <v>27500</v>
      </c>
      <c r="AM118" s="62">
        <f t="shared" ca="1" si="44"/>
        <v>36000</v>
      </c>
      <c r="AN118" s="63" t="s">
        <v>133</v>
      </c>
      <c r="AO118" s="112" t="s">
        <v>133</v>
      </c>
      <c r="AP118" s="105" t="s">
        <v>133</v>
      </c>
      <c r="AQ118" s="112" t="s">
        <v>133</v>
      </c>
      <c r="AR118" s="112" t="s">
        <v>133</v>
      </c>
      <c r="AS118" s="112" t="s">
        <v>133</v>
      </c>
      <c r="AT118" s="112" t="s">
        <v>133</v>
      </c>
      <c r="AU118" s="137" t="s">
        <v>133</v>
      </c>
      <c r="AV118" s="124" t="s">
        <v>133</v>
      </c>
      <c r="AW118" s="33" t="s">
        <v>133</v>
      </c>
      <c r="AX118" s="33" t="s">
        <v>133</v>
      </c>
      <c r="AY118" s="62" t="s">
        <v>133</v>
      </c>
    </row>
    <row r="119" spans="1:51" s="38" customFormat="1" ht="14.25" customHeight="1" x14ac:dyDescent="0.2">
      <c r="A119" s="172" t="s">
        <v>26</v>
      </c>
      <c r="B119" s="49">
        <v>9</v>
      </c>
      <c r="C119" s="183" t="s">
        <v>73</v>
      </c>
      <c r="D119" s="63">
        <f t="shared" ca="1" si="33"/>
        <v>11445</v>
      </c>
      <c r="E119" s="112">
        <f t="shared" ca="1" si="33"/>
        <v>2.1999999999999997</v>
      </c>
      <c r="F119" s="105">
        <f t="shared" ca="1" si="33"/>
        <v>11190</v>
      </c>
      <c r="G119" s="112">
        <f t="shared" ca="1" si="34"/>
        <v>8.4</v>
      </c>
      <c r="H119" s="112">
        <f t="shared" ca="1" si="34"/>
        <v>10</v>
      </c>
      <c r="I119" s="112">
        <f t="shared" ca="1" si="35"/>
        <v>60.9</v>
      </c>
      <c r="J119" s="112">
        <f t="shared" ca="1" si="35"/>
        <v>73.3</v>
      </c>
      <c r="K119" s="137">
        <f t="shared" ca="1" si="35"/>
        <v>81.600000000000009</v>
      </c>
      <c r="L119" s="105">
        <f t="shared" ca="1" si="42"/>
        <v>6500</v>
      </c>
      <c r="M119" s="33">
        <f t="shared" ca="1" si="42"/>
        <v>14500</v>
      </c>
      <c r="N119" s="33">
        <f t="shared" ca="1" si="42"/>
        <v>22000</v>
      </c>
      <c r="O119" s="62">
        <f t="shared" ca="1" si="42"/>
        <v>27500</v>
      </c>
      <c r="P119" s="63">
        <f t="shared" ca="1" si="45"/>
        <v>11445</v>
      </c>
      <c r="Q119" s="112">
        <f t="shared" ca="1" si="45"/>
        <v>2.6</v>
      </c>
      <c r="R119" s="105">
        <f t="shared" ca="1" si="45"/>
        <v>11150</v>
      </c>
      <c r="S119" s="112">
        <f t="shared" ca="1" si="45"/>
        <v>11.5</v>
      </c>
      <c r="T119" s="112">
        <f t="shared" ca="1" si="45"/>
        <v>7.8</v>
      </c>
      <c r="U119" s="112">
        <f t="shared" ca="1" si="45"/>
        <v>67.400000000000006</v>
      </c>
      <c r="V119" s="112">
        <f t="shared" ca="1" si="45"/>
        <v>76.3</v>
      </c>
      <c r="W119" s="137">
        <f t="shared" ca="1" si="45"/>
        <v>80.7</v>
      </c>
      <c r="X119" s="124">
        <f t="shared" ca="1" si="43"/>
        <v>7305</v>
      </c>
      <c r="Y119" s="33">
        <f t="shared" ca="1" si="43"/>
        <v>20000</v>
      </c>
      <c r="Z119" s="33">
        <f t="shared" ca="1" si="43"/>
        <v>27000</v>
      </c>
      <c r="AA119" s="62">
        <f t="shared" ca="1" si="43"/>
        <v>33500</v>
      </c>
      <c r="AB119" s="63">
        <f t="shared" ca="1" si="36"/>
        <v>11445</v>
      </c>
      <c r="AC119" s="112">
        <f t="shared" ca="1" si="36"/>
        <v>2.7</v>
      </c>
      <c r="AD119" s="105">
        <f t="shared" ca="1" si="36"/>
        <v>11135</v>
      </c>
      <c r="AE119" s="112">
        <f t="shared" ca="1" si="36"/>
        <v>14.899999999999999</v>
      </c>
      <c r="AF119" s="112">
        <f t="shared" ca="1" si="36"/>
        <v>6.9</v>
      </c>
      <c r="AG119" s="112">
        <f t="shared" ca="1" si="36"/>
        <v>69.300000000000011</v>
      </c>
      <c r="AH119" s="112">
        <f t="shared" ca="1" si="36"/>
        <v>75.7</v>
      </c>
      <c r="AI119" s="137">
        <f t="shared" ca="1" si="36"/>
        <v>78.100000000000009</v>
      </c>
      <c r="AJ119" s="124">
        <f t="shared" ca="1" si="44"/>
        <v>7480</v>
      </c>
      <c r="AK119" s="33">
        <f t="shared" ca="1" si="44"/>
        <v>23000</v>
      </c>
      <c r="AL119" s="33">
        <f t="shared" ca="1" si="44"/>
        <v>31500</v>
      </c>
      <c r="AM119" s="62">
        <f t="shared" ca="1" si="44"/>
        <v>40000</v>
      </c>
      <c r="AN119" s="63" t="s">
        <v>133</v>
      </c>
      <c r="AO119" s="112" t="s">
        <v>133</v>
      </c>
      <c r="AP119" s="105" t="s">
        <v>133</v>
      </c>
      <c r="AQ119" s="112" t="s">
        <v>133</v>
      </c>
      <c r="AR119" s="112" t="s">
        <v>133</v>
      </c>
      <c r="AS119" s="112" t="s">
        <v>133</v>
      </c>
      <c r="AT119" s="112" t="s">
        <v>133</v>
      </c>
      <c r="AU119" s="137" t="s">
        <v>133</v>
      </c>
      <c r="AV119" s="124" t="s">
        <v>133</v>
      </c>
      <c r="AW119" s="33" t="s">
        <v>133</v>
      </c>
      <c r="AX119" s="33" t="s">
        <v>133</v>
      </c>
      <c r="AY119" s="62" t="s">
        <v>133</v>
      </c>
    </row>
    <row r="120" spans="1:51" s="38" customFormat="1" ht="14.25" customHeight="1" x14ac:dyDescent="0.2">
      <c r="A120" s="172" t="s">
        <v>26</v>
      </c>
      <c r="B120" s="49" t="s">
        <v>28</v>
      </c>
      <c r="C120" s="183" t="s">
        <v>75</v>
      </c>
      <c r="D120" s="63">
        <f t="shared" ca="1" si="33"/>
        <v>6010</v>
      </c>
      <c r="E120" s="112">
        <f t="shared" ca="1" si="33"/>
        <v>2.5</v>
      </c>
      <c r="F120" s="105">
        <f t="shared" ca="1" si="33"/>
        <v>5860</v>
      </c>
      <c r="G120" s="112">
        <f t="shared" ca="1" si="34"/>
        <v>8.3000000000000007</v>
      </c>
      <c r="H120" s="112">
        <f t="shared" ca="1" si="34"/>
        <v>9.3000000000000007</v>
      </c>
      <c r="I120" s="112">
        <f t="shared" ca="1" si="35"/>
        <v>56.2</v>
      </c>
      <c r="J120" s="112">
        <f t="shared" ca="1" si="35"/>
        <v>70.399999999999991</v>
      </c>
      <c r="K120" s="137">
        <f t="shared" ca="1" si="35"/>
        <v>82.4</v>
      </c>
      <c r="L120" s="105">
        <f t="shared" ca="1" si="42"/>
        <v>3150</v>
      </c>
      <c r="M120" s="33">
        <f t="shared" ca="1" si="42"/>
        <v>15000</v>
      </c>
      <c r="N120" s="33">
        <f t="shared" ca="1" si="42"/>
        <v>21000</v>
      </c>
      <c r="O120" s="62">
        <f t="shared" ca="1" si="42"/>
        <v>27000</v>
      </c>
      <c r="P120" s="63">
        <f t="shared" ca="1" si="45"/>
        <v>6010</v>
      </c>
      <c r="Q120" s="112">
        <f t="shared" ca="1" si="45"/>
        <v>2.7</v>
      </c>
      <c r="R120" s="105">
        <f t="shared" ca="1" si="45"/>
        <v>5845</v>
      </c>
      <c r="S120" s="112">
        <f t="shared" ca="1" si="45"/>
        <v>11.1</v>
      </c>
      <c r="T120" s="112">
        <f t="shared" ca="1" si="45"/>
        <v>8.2000000000000011</v>
      </c>
      <c r="U120" s="112">
        <f t="shared" ca="1" si="45"/>
        <v>59.3</v>
      </c>
      <c r="V120" s="112">
        <f t="shared" ca="1" si="45"/>
        <v>71.899999999999991</v>
      </c>
      <c r="W120" s="137">
        <f t="shared" ca="1" si="45"/>
        <v>80.7</v>
      </c>
      <c r="X120" s="124">
        <f t="shared" ca="1" si="43"/>
        <v>3355</v>
      </c>
      <c r="Y120" s="33">
        <f t="shared" ca="1" si="43"/>
        <v>19000</v>
      </c>
      <c r="Z120" s="33">
        <f t="shared" ca="1" si="43"/>
        <v>25500</v>
      </c>
      <c r="AA120" s="62">
        <f t="shared" ca="1" si="43"/>
        <v>32000</v>
      </c>
      <c r="AB120" s="63">
        <f t="shared" ca="1" si="36"/>
        <v>6010</v>
      </c>
      <c r="AC120" s="112">
        <f t="shared" ca="1" si="36"/>
        <v>2.8000000000000003</v>
      </c>
      <c r="AD120" s="105">
        <f t="shared" ca="1" si="36"/>
        <v>5840</v>
      </c>
      <c r="AE120" s="112">
        <f t="shared" ca="1" si="36"/>
        <v>15.4</v>
      </c>
      <c r="AF120" s="112">
        <f t="shared" ca="1" si="36"/>
        <v>6</v>
      </c>
      <c r="AG120" s="112">
        <f t="shared" ca="1" si="36"/>
        <v>67.900000000000006</v>
      </c>
      <c r="AH120" s="112">
        <f t="shared" ca="1" si="36"/>
        <v>76.2</v>
      </c>
      <c r="AI120" s="137">
        <f t="shared" ca="1" si="36"/>
        <v>78.600000000000009</v>
      </c>
      <c r="AJ120" s="124">
        <f t="shared" ca="1" si="44"/>
        <v>3845</v>
      </c>
      <c r="AK120" s="33">
        <f t="shared" ca="1" si="44"/>
        <v>22500</v>
      </c>
      <c r="AL120" s="33">
        <f t="shared" ca="1" si="44"/>
        <v>29500</v>
      </c>
      <c r="AM120" s="62">
        <f t="shared" ca="1" si="44"/>
        <v>39000</v>
      </c>
      <c r="AN120" s="63" t="s">
        <v>133</v>
      </c>
      <c r="AO120" s="112" t="s">
        <v>133</v>
      </c>
      <c r="AP120" s="105" t="s">
        <v>133</v>
      </c>
      <c r="AQ120" s="112" t="s">
        <v>133</v>
      </c>
      <c r="AR120" s="112" t="s">
        <v>133</v>
      </c>
      <c r="AS120" s="112" t="s">
        <v>133</v>
      </c>
      <c r="AT120" s="112" t="s">
        <v>133</v>
      </c>
      <c r="AU120" s="137" t="s">
        <v>133</v>
      </c>
      <c r="AV120" s="124" t="s">
        <v>133</v>
      </c>
      <c r="AW120" s="33" t="s">
        <v>133</v>
      </c>
      <c r="AX120" s="33" t="s">
        <v>133</v>
      </c>
      <c r="AY120" s="62" t="s">
        <v>133</v>
      </c>
    </row>
    <row r="121" spans="1:51" s="38" customFormat="1" ht="14.25" customHeight="1" x14ac:dyDescent="0.2">
      <c r="A121" s="172" t="s">
        <v>26</v>
      </c>
      <c r="B121" s="49" t="s">
        <v>29</v>
      </c>
      <c r="C121" s="183" t="s">
        <v>76</v>
      </c>
      <c r="D121" s="63">
        <f t="shared" ca="1" si="33"/>
        <v>20385</v>
      </c>
      <c r="E121" s="112">
        <f t="shared" ca="1" si="33"/>
        <v>2.1</v>
      </c>
      <c r="F121" s="105">
        <f t="shared" ca="1" si="33"/>
        <v>19945</v>
      </c>
      <c r="G121" s="112">
        <f t="shared" ca="1" si="34"/>
        <v>7.1000000000000005</v>
      </c>
      <c r="H121" s="112">
        <f t="shared" ca="1" si="34"/>
        <v>10.100000000000001</v>
      </c>
      <c r="I121" s="112">
        <f t="shared" ca="1" si="35"/>
        <v>55.800000000000004</v>
      </c>
      <c r="J121" s="112">
        <f t="shared" ca="1" si="35"/>
        <v>74</v>
      </c>
      <c r="K121" s="137">
        <f t="shared" ca="1" si="35"/>
        <v>82.9</v>
      </c>
      <c r="L121" s="105">
        <f t="shared" ca="1" si="42"/>
        <v>10665</v>
      </c>
      <c r="M121" s="33">
        <f t="shared" ca="1" si="42"/>
        <v>11500</v>
      </c>
      <c r="N121" s="33">
        <f t="shared" ca="1" si="42"/>
        <v>17000</v>
      </c>
      <c r="O121" s="62">
        <f t="shared" ca="1" si="42"/>
        <v>24000</v>
      </c>
      <c r="P121" s="63">
        <f t="shared" ca="1" si="45"/>
        <v>20385</v>
      </c>
      <c r="Q121" s="112">
        <f t="shared" ca="1" si="45"/>
        <v>2.4</v>
      </c>
      <c r="R121" s="105">
        <f t="shared" ca="1" si="45"/>
        <v>19895</v>
      </c>
      <c r="S121" s="112">
        <f t="shared" ca="1" si="45"/>
        <v>9.1999999999999993</v>
      </c>
      <c r="T121" s="112">
        <f t="shared" ca="1" si="45"/>
        <v>8.6000000000000014</v>
      </c>
      <c r="U121" s="112">
        <f t="shared" ca="1" si="45"/>
        <v>63.1</v>
      </c>
      <c r="V121" s="112">
        <f t="shared" ca="1" si="45"/>
        <v>77.600000000000009</v>
      </c>
      <c r="W121" s="137">
        <f t="shared" ca="1" si="45"/>
        <v>82.2</v>
      </c>
      <c r="X121" s="124">
        <f t="shared" ca="1" si="43"/>
        <v>12105</v>
      </c>
      <c r="Y121" s="33">
        <f t="shared" ca="1" si="43"/>
        <v>15500</v>
      </c>
      <c r="Z121" s="33">
        <f t="shared" ca="1" si="43"/>
        <v>21500</v>
      </c>
      <c r="AA121" s="62">
        <f t="shared" ca="1" si="43"/>
        <v>27000</v>
      </c>
      <c r="AB121" s="63">
        <f t="shared" ca="1" si="36"/>
        <v>20385</v>
      </c>
      <c r="AC121" s="112">
        <f t="shared" ca="1" si="36"/>
        <v>2.6</v>
      </c>
      <c r="AD121" s="105">
        <f t="shared" ca="1" si="36"/>
        <v>19860</v>
      </c>
      <c r="AE121" s="112">
        <f t="shared" ca="1" si="36"/>
        <v>12.3</v>
      </c>
      <c r="AF121" s="112">
        <f t="shared" ca="1" si="36"/>
        <v>7.7</v>
      </c>
      <c r="AG121" s="112">
        <f t="shared" ca="1" si="36"/>
        <v>67.300000000000011</v>
      </c>
      <c r="AH121" s="112">
        <f t="shared" ca="1" si="36"/>
        <v>77.100000000000009</v>
      </c>
      <c r="AI121" s="137">
        <f t="shared" ca="1" si="36"/>
        <v>80</v>
      </c>
      <c r="AJ121" s="124">
        <f t="shared" ca="1" si="44"/>
        <v>12915</v>
      </c>
      <c r="AK121" s="33">
        <f t="shared" ca="1" si="44"/>
        <v>18000</v>
      </c>
      <c r="AL121" s="33">
        <f t="shared" ca="1" si="44"/>
        <v>24500</v>
      </c>
      <c r="AM121" s="62">
        <f t="shared" ca="1" si="44"/>
        <v>31000</v>
      </c>
      <c r="AN121" s="63" t="s">
        <v>133</v>
      </c>
      <c r="AO121" s="112" t="s">
        <v>133</v>
      </c>
      <c r="AP121" s="105" t="s">
        <v>133</v>
      </c>
      <c r="AQ121" s="112" t="s">
        <v>133</v>
      </c>
      <c r="AR121" s="112" t="s">
        <v>133</v>
      </c>
      <c r="AS121" s="112" t="s">
        <v>133</v>
      </c>
      <c r="AT121" s="112" t="s">
        <v>133</v>
      </c>
      <c r="AU121" s="137" t="s">
        <v>133</v>
      </c>
      <c r="AV121" s="124" t="s">
        <v>133</v>
      </c>
      <c r="AW121" s="33" t="s">
        <v>133</v>
      </c>
      <c r="AX121" s="33" t="s">
        <v>133</v>
      </c>
      <c r="AY121" s="62" t="s">
        <v>133</v>
      </c>
    </row>
    <row r="122" spans="1:51" s="38" customFormat="1" ht="14.25" customHeight="1" x14ac:dyDescent="0.2">
      <c r="A122" s="172" t="s">
        <v>26</v>
      </c>
      <c r="B122" s="49" t="s">
        <v>37</v>
      </c>
      <c r="C122" s="183" t="s">
        <v>77</v>
      </c>
      <c r="D122" s="63">
        <f t="shared" ca="1" si="33"/>
        <v>3790</v>
      </c>
      <c r="E122" s="112">
        <f t="shared" ca="1" si="33"/>
        <v>2.1999999999999997</v>
      </c>
      <c r="F122" s="105">
        <f t="shared" ca="1" si="33"/>
        <v>3705</v>
      </c>
      <c r="G122" s="112">
        <f t="shared" ca="1" si="34"/>
        <v>8.1</v>
      </c>
      <c r="H122" s="112">
        <f t="shared" ca="1" si="34"/>
        <v>9.6</v>
      </c>
      <c r="I122" s="112">
        <f t="shared" ca="1" si="35"/>
        <v>60.099999999999994</v>
      </c>
      <c r="J122" s="112">
        <f t="shared" ca="1" si="35"/>
        <v>72.8</v>
      </c>
      <c r="K122" s="137">
        <f t="shared" ca="1" si="35"/>
        <v>82.300000000000011</v>
      </c>
      <c r="L122" s="105">
        <f t="shared" ca="1" si="42"/>
        <v>2140</v>
      </c>
      <c r="M122" s="33">
        <f t="shared" ca="1" si="42"/>
        <v>15500</v>
      </c>
      <c r="N122" s="33">
        <f t="shared" ca="1" si="42"/>
        <v>21500</v>
      </c>
      <c r="O122" s="62">
        <f t="shared" ca="1" si="42"/>
        <v>28000</v>
      </c>
      <c r="P122" s="63">
        <f t="shared" ca="1" si="45"/>
        <v>3790</v>
      </c>
      <c r="Q122" s="112">
        <f t="shared" ca="1" si="45"/>
        <v>2.4</v>
      </c>
      <c r="R122" s="105">
        <f t="shared" ca="1" si="45"/>
        <v>3695</v>
      </c>
      <c r="S122" s="112">
        <f t="shared" ca="1" si="45"/>
        <v>10.8</v>
      </c>
      <c r="T122" s="112">
        <f t="shared" ca="1" si="45"/>
        <v>9.5</v>
      </c>
      <c r="U122" s="112">
        <f t="shared" ca="1" si="45"/>
        <v>71.7</v>
      </c>
      <c r="V122" s="112">
        <f t="shared" ca="1" si="45"/>
        <v>77.2</v>
      </c>
      <c r="W122" s="137">
        <f t="shared" ca="1" si="45"/>
        <v>79.7</v>
      </c>
      <c r="X122" s="124">
        <f t="shared" ca="1" si="43"/>
        <v>2600</v>
      </c>
      <c r="Y122" s="33">
        <f t="shared" ca="1" si="43"/>
        <v>22000</v>
      </c>
      <c r="Z122" s="33">
        <f t="shared" ca="1" si="43"/>
        <v>29000</v>
      </c>
      <c r="AA122" s="62">
        <f t="shared" ca="1" si="43"/>
        <v>38500</v>
      </c>
      <c r="AB122" s="63">
        <f t="shared" ca="1" si="36"/>
        <v>3790</v>
      </c>
      <c r="AC122" s="112">
        <f t="shared" ca="1" si="36"/>
        <v>2.5</v>
      </c>
      <c r="AD122" s="105">
        <f t="shared" ca="1" si="36"/>
        <v>3695</v>
      </c>
      <c r="AE122" s="112">
        <f t="shared" ca="1" si="36"/>
        <v>14.200000000000001</v>
      </c>
      <c r="AF122" s="112">
        <f t="shared" ca="1" si="36"/>
        <v>7.1000000000000005</v>
      </c>
      <c r="AG122" s="112">
        <f t="shared" ca="1" si="36"/>
        <v>73.400000000000006</v>
      </c>
      <c r="AH122" s="112">
        <f t="shared" ca="1" si="36"/>
        <v>76.900000000000006</v>
      </c>
      <c r="AI122" s="137">
        <f t="shared" ca="1" si="36"/>
        <v>78.7</v>
      </c>
      <c r="AJ122" s="124">
        <f t="shared" ca="1" si="44"/>
        <v>2645</v>
      </c>
      <c r="AK122" s="33">
        <f t="shared" ca="1" si="44"/>
        <v>27000</v>
      </c>
      <c r="AL122" s="33">
        <f t="shared" ca="1" si="44"/>
        <v>37500</v>
      </c>
      <c r="AM122" s="62">
        <f t="shared" ca="1" si="44"/>
        <v>52000</v>
      </c>
      <c r="AN122" s="63" t="s">
        <v>133</v>
      </c>
      <c r="AO122" s="112" t="s">
        <v>133</v>
      </c>
      <c r="AP122" s="105" t="s">
        <v>133</v>
      </c>
      <c r="AQ122" s="112" t="s">
        <v>133</v>
      </c>
      <c r="AR122" s="112" t="s">
        <v>133</v>
      </c>
      <c r="AS122" s="112" t="s">
        <v>133</v>
      </c>
      <c r="AT122" s="112" t="s">
        <v>133</v>
      </c>
      <c r="AU122" s="137" t="s">
        <v>133</v>
      </c>
      <c r="AV122" s="124" t="s">
        <v>133</v>
      </c>
      <c r="AW122" s="33" t="s">
        <v>133</v>
      </c>
      <c r="AX122" s="33" t="s">
        <v>133</v>
      </c>
      <c r="AY122" s="62" t="s">
        <v>133</v>
      </c>
    </row>
    <row r="123" spans="1:51" s="38" customFormat="1" ht="14.25" customHeight="1" x14ac:dyDescent="0.2">
      <c r="A123" s="172" t="s">
        <v>26</v>
      </c>
      <c r="B123" s="49" t="s">
        <v>30</v>
      </c>
      <c r="C123" s="183" t="s">
        <v>78</v>
      </c>
      <c r="D123" s="63">
        <f t="shared" ca="1" si="33"/>
        <v>10430</v>
      </c>
      <c r="E123" s="112">
        <f t="shared" ca="1" si="33"/>
        <v>2.1999999999999997</v>
      </c>
      <c r="F123" s="105">
        <f t="shared" ca="1" si="33"/>
        <v>10200</v>
      </c>
      <c r="G123" s="112">
        <f t="shared" ca="1" si="34"/>
        <v>8.7999999999999989</v>
      </c>
      <c r="H123" s="112">
        <f t="shared" ca="1" si="34"/>
        <v>14.400000000000002</v>
      </c>
      <c r="I123" s="112">
        <f t="shared" ca="1" si="35"/>
        <v>49.7</v>
      </c>
      <c r="J123" s="112">
        <f t="shared" ca="1" si="35"/>
        <v>66.600000000000009</v>
      </c>
      <c r="K123" s="137">
        <f t="shared" ca="1" si="35"/>
        <v>76.8</v>
      </c>
      <c r="L123" s="105">
        <f t="shared" ca="1" si="42"/>
        <v>4785</v>
      </c>
      <c r="M123" s="33">
        <f t="shared" ca="1" si="42"/>
        <v>10000</v>
      </c>
      <c r="N123" s="33">
        <f t="shared" ca="1" si="42"/>
        <v>14500</v>
      </c>
      <c r="O123" s="62">
        <f t="shared" ca="1" si="42"/>
        <v>19500</v>
      </c>
      <c r="P123" s="63">
        <f t="shared" ca="1" si="45"/>
        <v>10430</v>
      </c>
      <c r="Q123" s="112">
        <f t="shared" ca="1" si="45"/>
        <v>2.7</v>
      </c>
      <c r="R123" s="105">
        <f t="shared" ca="1" si="45"/>
        <v>10150</v>
      </c>
      <c r="S123" s="112">
        <f t="shared" ca="1" si="45"/>
        <v>10.6</v>
      </c>
      <c r="T123" s="112">
        <f t="shared" ca="1" si="45"/>
        <v>10.6</v>
      </c>
      <c r="U123" s="112">
        <f t="shared" ca="1" si="45"/>
        <v>67.5</v>
      </c>
      <c r="V123" s="112">
        <f t="shared" ca="1" si="45"/>
        <v>75.3</v>
      </c>
      <c r="W123" s="137">
        <f t="shared" ca="1" si="45"/>
        <v>78.8</v>
      </c>
      <c r="X123" s="124">
        <f t="shared" ca="1" si="43"/>
        <v>6650</v>
      </c>
      <c r="Y123" s="33">
        <f t="shared" ca="1" si="43"/>
        <v>16000</v>
      </c>
      <c r="Z123" s="33">
        <f t="shared" ca="1" si="43"/>
        <v>20000</v>
      </c>
      <c r="AA123" s="62">
        <f t="shared" ca="1" si="43"/>
        <v>27000</v>
      </c>
      <c r="AB123" s="63">
        <f t="shared" ca="1" si="36"/>
        <v>10430</v>
      </c>
      <c r="AC123" s="112">
        <f t="shared" ca="1" si="36"/>
        <v>2.8000000000000003</v>
      </c>
      <c r="AD123" s="105">
        <f t="shared" ca="1" si="36"/>
        <v>10140</v>
      </c>
      <c r="AE123" s="112">
        <f t="shared" ca="1" si="36"/>
        <v>13.8</v>
      </c>
      <c r="AF123" s="112">
        <f t="shared" ca="1" si="36"/>
        <v>8.5</v>
      </c>
      <c r="AG123" s="112">
        <f t="shared" ca="1" si="36"/>
        <v>70.8</v>
      </c>
      <c r="AH123" s="112">
        <f t="shared" ca="1" si="36"/>
        <v>75.599999999999994</v>
      </c>
      <c r="AI123" s="137">
        <f t="shared" ca="1" si="36"/>
        <v>77.7</v>
      </c>
      <c r="AJ123" s="124">
        <f t="shared" ca="1" si="44"/>
        <v>6995</v>
      </c>
      <c r="AK123" s="33">
        <f t="shared" ca="1" si="44"/>
        <v>18500</v>
      </c>
      <c r="AL123" s="33">
        <f t="shared" ca="1" si="44"/>
        <v>25000</v>
      </c>
      <c r="AM123" s="62">
        <f t="shared" ca="1" si="44"/>
        <v>34500</v>
      </c>
      <c r="AN123" s="63" t="s">
        <v>133</v>
      </c>
      <c r="AO123" s="112" t="s">
        <v>133</v>
      </c>
      <c r="AP123" s="105" t="s">
        <v>133</v>
      </c>
      <c r="AQ123" s="112" t="s">
        <v>133</v>
      </c>
      <c r="AR123" s="112" t="s">
        <v>133</v>
      </c>
      <c r="AS123" s="112" t="s">
        <v>133</v>
      </c>
      <c r="AT123" s="112" t="s">
        <v>133</v>
      </c>
      <c r="AU123" s="137" t="s">
        <v>133</v>
      </c>
      <c r="AV123" s="124" t="s">
        <v>133</v>
      </c>
      <c r="AW123" s="33" t="s">
        <v>133</v>
      </c>
      <c r="AX123" s="33" t="s">
        <v>133</v>
      </c>
      <c r="AY123" s="62" t="s">
        <v>133</v>
      </c>
    </row>
    <row r="124" spans="1:51" s="38" customFormat="1" ht="14.25" customHeight="1" x14ac:dyDescent="0.2">
      <c r="A124" s="172" t="s">
        <v>26</v>
      </c>
      <c r="B124" s="49" t="s">
        <v>31</v>
      </c>
      <c r="C124" s="183" t="s">
        <v>79</v>
      </c>
      <c r="D124" s="63">
        <f t="shared" ca="1" si="33"/>
        <v>26530</v>
      </c>
      <c r="E124" s="112">
        <f t="shared" ca="1" si="33"/>
        <v>3.4000000000000004</v>
      </c>
      <c r="F124" s="105">
        <f t="shared" ca="1" si="33"/>
        <v>25640</v>
      </c>
      <c r="G124" s="112">
        <f t="shared" ca="1" si="34"/>
        <v>8.6000000000000014</v>
      </c>
      <c r="H124" s="112">
        <f t="shared" ca="1" si="34"/>
        <v>11.600000000000001</v>
      </c>
      <c r="I124" s="112">
        <f t="shared" ca="1" si="35"/>
        <v>66.7</v>
      </c>
      <c r="J124" s="112">
        <f t="shared" ca="1" si="35"/>
        <v>75</v>
      </c>
      <c r="K124" s="137">
        <f t="shared" ca="1" si="35"/>
        <v>79.900000000000006</v>
      </c>
      <c r="L124" s="105">
        <f t="shared" ca="1" si="42"/>
        <v>16375</v>
      </c>
      <c r="M124" s="33">
        <f t="shared" ca="1" si="42"/>
        <v>12500</v>
      </c>
      <c r="N124" s="33">
        <f t="shared" ca="1" si="42"/>
        <v>17500</v>
      </c>
      <c r="O124" s="62">
        <f t="shared" ca="1" si="42"/>
        <v>22500</v>
      </c>
      <c r="P124" s="63">
        <f t="shared" ca="1" si="45"/>
        <v>26530</v>
      </c>
      <c r="Q124" s="112">
        <f t="shared" ca="1" si="45"/>
        <v>3.6999999999999997</v>
      </c>
      <c r="R124" s="105">
        <f t="shared" ca="1" si="45"/>
        <v>25540</v>
      </c>
      <c r="S124" s="112">
        <f t="shared" ca="1" si="45"/>
        <v>11.5</v>
      </c>
      <c r="T124" s="112">
        <f t="shared" ca="1" si="45"/>
        <v>9.7000000000000011</v>
      </c>
      <c r="U124" s="112">
        <f t="shared" ca="1" si="45"/>
        <v>72.399999999999991</v>
      </c>
      <c r="V124" s="112">
        <f t="shared" ca="1" si="45"/>
        <v>77</v>
      </c>
      <c r="W124" s="137">
        <f t="shared" ca="1" si="45"/>
        <v>78.8</v>
      </c>
      <c r="X124" s="124">
        <f t="shared" ca="1" si="43"/>
        <v>17950</v>
      </c>
      <c r="Y124" s="33">
        <f t="shared" ca="1" si="43"/>
        <v>17000</v>
      </c>
      <c r="Z124" s="33">
        <f t="shared" ca="1" si="43"/>
        <v>22500</v>
      </c>
      <c r="AA124" s="62">
        <f t="shared" ca="1" si="43"/>
        <v>29000</v>
      </c>
      <c r="AB124" s="63">
        <f t="shared" ca="1" si="36"/>
        <v>26530</v>
      </c>
      <c r="AC124" s="112">
        <f t="shared" ca="1" si="36"/>
        <v>3.8</v>
      </c>
      <c r="AD124" s="105">
        <f t="shared" ca="1" si="36"/>
        <v>25515</v>
      </c>
      <c r="AE124" s="112">
        <f t="shared" ca="1" si="36"/>
        <v>14.6</v>
      </c>
      <c r="AF124" s="112">
        <f t="shared" ca="1" si="36"/>
        <v>8.4</v>
      </c>
      <c r="AG124" s="112">
        <f t="shared" ca="1" si="36"/>
        <v>73.099999999999994</v>
      </c>
      <c r="AH124" s="112">
        <f t="shared" ca="1" si="36"/>
        <v>76.099999999999994</v>
      </c>
      <c r="AI124" s="137">
        <f t="shared" ca="1" si="36"/>
        <v>77</v>
      </c>
      <c r="AJ124" s="124">
        <f t="shared" ca="1" si="44"/>
        <v>18130</v>
      </c>
      <c r="AK124" s="33">
        <f t="shared" ca="1" si="44"/>
        <v>19500</v>
      </c>
      <c r="AL124" s="33">
        <f t="shared" ca="1" si="44"/>
        <v>26500</v>
      </c>
      <c r="AM124" s="62">
        <f t="shared" ca="1" si="44"/>
        <v>35500</v>
      </c>
      <c r="AN124" s="63" t="s">
        <v>133</v>
      </c>
      <c r="AO124" s="112" t="s">
        <v>133</v>
      </c>
      <c r="AP124" s="105" t="s">
        <v>133</v>
      </c>
      <c r="AQ124" s="112" t="s">
        <v>133</v>
      </c>
      <c r="AR124" s="112" t="s">
        <v>133</v>
      </c>
      <c r="AS124" s="112" t="s">
        <v>133</v>
      </c>
      <c r="AT124" s="112" t="s">
        <v>133</v>
      </c>
      <c r="AU124" s="137" t="s">
        <v>133</v>
      </c>
      <c r="AV124" s="124" t="s">
        <v>133</v>
      </c>
      <c r="AW124" s="33" t="s">
        <v>133</v>
      </c>
      <c r="AX124" s="33" t="s">
        <v>133</v>
      </c>
      <c r="AY124" s="62" t="s">
        <v>133</v>
      </c>
    </row>
    <row r="125" spans="1:51" s="38" customFormat="1" ht="14.25" customHeight="1" x14ac:dyDescent="0.2">
      <c r="A125" s="172" t="s">
        <v>26</v>
      </c>
      <c r="B125" s="49" t="s">
        <v>32</v>
      </c>
      <c r="C125" s="183" t="s">
        <v>80</v>
      </c>
      <c r="D125" s="63">
        <f t="shared" ca="1" si="33"/>
        <v>7455</v>
      </c>
      <c r="E125" s="112">
        <f t="shared" ca="1" si="33"/>
        <v>1.9</v>
      </c>
      <c r="F125" s="105">
        <f t="shared" ca="1" si="33"/>
        <v>7315</v>
      </c>
      <c r="G125" s="112">
        <f t="shared" ca="1" si="34"/>
        <v>6.7</v>
      </c>
      <c r="H125" s="112">
        <f t="shared" ca="1" si="34"/>
        <v>14.899999999999999</v>
      </c>
      <c r="I125" s="112">
        <f t="shared" ca="1" si="35"/>
        <v>67.2</v>
      </c>
      <c r="J125" s="112">
        <f t="shared" ca="1" si="35"/>
        <v>74</v>
      </c>
      <c r="K125" s="137">
        <f t="shared" ca="1" si="35"/>
        <v>78.400000000000006</v>
      </c>
      <c r="L125" s="105">
        <f t="shared" ca="1" si="42"/>
        <v>4680</v>
      </c>
      <c r="M125" s="33">
        <f t="shared" ca="1" si="42"/>
        <v>9500</v>
      </c>
      <c r="N125" s="33">
        <f t="shared" ca="1" si="42"/>
        <v>14000</v>
      </c>
      <c r="O125" s="62">
        <f t="shared" ca="1" si="42"/>
        <v>17500</v>
      </c>
      <c r="P125" s="63">
        <f t="shared" ca="1" si="45"/>
        <v>7455</v>
      </c>
      <c r="Q125" s="112">
        <f t="shared" ca="1" si="45"/>
        <v>2</v>
      </c>
      <c r="R125" s="105">
        <f t="shared" ca="1" si="45"/>
        <v>7305</v>
      </c>
      <c r="S125" s="112">
        <f t="shared" ca="1" si="45"/>
        <v>9.6</v>
      </c>
      <c r="T125" s="112">
        <f t="shared" ca="1" si="45"/>
        <v>11.5</v>
      </c>
      <c r="U125" s="112">
        <f t="shared" ca="1" si="45"/>
        <v>72.5</v>
      </c>
      <c r="V125" s="112">
        <f t="shared" ca="1" si="45"/>
        <v>76.900000000000006</v>
      </c>
      <c r="W125" s="137">
        <f t="shared" ca="1" si="45"/>
        <v>78.900000000000006</v>
      </c>
      <c r="X125" s="124">
        <f t="shared" ca="1" si="43"/>
        <v>5105</v>
      </c>
      <c r="Y125" s="33">
        <f t="shared" ca="1" si="43"/>
        <v>14000</v>
      </c>
      <c r="Z125" s="33">
        <f t="shared" ca="1" si="43"/>
        <v>19000</v>
      </c>
      <c r="AA125" s="62">
        <f t="shared" ca="1" si="43"/>
        <v>23500</v>
      </c>
      <c r="AB125" s="63">
        <f t="shared" ca="1" si="36"/>
        <v>7455</v>
      </c>
      <c r="AC125" s="112">
        <f t="shared" ca="1" si="36"/>
        <v>2</v>
      </c>
      <c r="AD125" s="105">
        <f t="shared" ca="1" si="36"/>
        <v>7305</v>
      </c>
      <c r="AE125" s="112">
        <f t="shared" ca="1" si="36"/>
        <v>12.7</v>
      </c>
      <c r="AF125" s="112">
        <f t="shared" ca="1" si="36"/>
        <v>9.9</v>
      </c>
      <c r="AG125" s="112">
        <f t="shared" ca="1" si="36"/>
        <v>72.8</v>
      </c>
      <c r="AH125" s="112">
        <f t="shared" ca="1" si="36"/>
        <v>76</v>
      </c>
      <c r="AI125" s="137">
        <f t="shared" ca="1" si="36"/>
        <v>77.5</v>
      </c>
      <c r="AJ125" s="124">
        <f t="shared" ca="1" si="44"/>
        <v>5145</v>
      </c>
      <c r="AK125" s="33">
        <f t="shared" ca="1" si="44"/>
        <v>16500</v>
      </c>
      <c r="AL125" s="33">
        <f t="shared" ca="1" si="44"/>
        <v>22500</v>
      </c>
      <c r="AM125" s="62">
        <f t="shared" ca="1" si="44"/>
        <v>28500</v>
      </c>
      <c r="AN125" s="63" t="s">
        <v>133</v>
      </c>
      <c r="AO125" s="112" t="s">
        <v>133</v>
      </c>
      <c r="AP125" s="105" t="s">
        <v>133</v>
      </c>
      <c r="AQ125" s="112" t="s">
        <v>133</v>
      </c>
      <c r="AR125" s="112" t="s">
        <v>133</v>
      </c>
      <c r="AS125" s="112" t="s">
        <v>133</v>
      </c>
      <c r="AT125" s="112" t="s">
        <v>133</v>
      </c>
      <c r="AU125" s="137" t="s">
        <v>133</v>
      </c>
      <c r="AV125" s="124" t="s">
        <v>133</v>
      </c>
      <c r="AW125" s="33" t="s">
        <v>133</v>
      </c>
      <c r="AX125" s="33" t="s">
        <v>133</v>
      </c>
      <c r="AY125" s="62" t="s">
        <v>133</v>
      </c>
    </row>
    <row r="126" spans="1:51" s="38" customFormat="1" ht="14.25" customHeight="1" x14ac:dyDescent="0.2">
      <c r="A126" s="172" t="s">
        <v>26</v>
      </c>
      <c r="B126" s="49" t="s">
        <v>27</v>
      </c>
      <c r="C126" s="183" t="s">
        <v>81</v>
      </c>
      <c r="D126" s="63">
        <f t="shared" ca="1" si="33"/>
        <v>15990</v>
      </c>
      <c r="E126" s="112">
        <f t="shared" ca="1" si="33"/>
        <v>1.9</v>
      </c>
      <c r="F126" s="105">
        <f t="shared" ca="1" si="33"/>
        <v>15685</v>
      </c>
      <c r="G126" s="112">
        <f t="shared" ca="1" si="34"/>
        <v>9.4</v>
      </c>
      <c r="H126" s="112">
        <f t="shared" ca="1" si="34"/>
        <v>11.5</v>
      </c>
      <c r="I126" s="112">
        <f t="shared" ca="1" si="35"/>
        <v>47.7</v>
      </c>
      <c r="J126" s="112">
        <f t="shared" ca="1" si="35"/>
        <v>67</v>
      </c>
      <c r="K126" s="137">
        <f t="shared" ca="1" si="35"/>
        <v>79.2</v>
      </c>
      <c r="L126" s="105">
        <f t="shared" ca="1" si="42"/>
        <v>7035</v>
      </c>
      <c r="M126" s="33">
        <f t="shared" ca="1" si="42"/>
        <v>10000</v>
      </c>
      <c r="N126" s="33">
        <f t="shared" ca="1" si="42"/>
        <v>15000</v>
      </c>
      <c r="O126" s="62">
        <f t="shared" ca="1" si="42"/>
        <v>20000</v>
      </c>
      <c r="P126" s="63">
        <f t="shared" ca="1" si="45"/>
        <v>15990</v>
      </c>
      <c r="Q126" s="112">
        <f t="shared" ca="1" si="45"/>
        <v>2.4</v>
      </c>
      <c r="R126" s="105">
        <f t="shared" ca="1" si="45"/>
        <v>15610</v>
      </c>
      <c r="S126" s="112">
        <f t="shared" ca="1" si="45"/>
        <v>11.600000000000001</v>
      </c>
      <c r="T126" s="112">
        <f t="shared" ca="1" si="45"/>
        <v>9.7000000000000011</v>
      </c>
      <c r="U126" s="112">
        <f t="shared" ca="1" si="45"/>
        <v>61.5</v>
      </c>
      <c r="V126" s="112">
        <f t="shared" ca="1" si="45"/>
        <v>73.2</v>
      </c>
      <c r="W126" s="137">
        <f t="shared" ca="1" si="45"/>
        <v>78.7</v>
      </c>
      <c r="X126" s="124">
        <f t="shared" ca="1" si="43"/>
        <v>9240</v>
      </c>
      <c r="Y126" s="33">
        <f t="shared" ca="1" si="43"/>
        <v>15500</v>
      </c>
      <c r="Z126" s="33">
        <f t="shared" ca="1" si="43"/>
        <v>21500</v>
      </c>
      <c r="AA126" s="62">
        <f t="shared" ca="1" si="43"/>
        <v>26000</v>
      </c>
      <c r="AB126" s="63">
        <f t="shared" ca="1" si="36"/>
        <v>15990</v>
      </c>
      <c r="AC126" s="112">
        <f t="shared" ca="1" si="36"/>
        <v>2.5</v>
      </c>
      <c r="AD126" s="105">
        <f t="shared" ca="1" si="36"/>
        <v>15590</v>
      </c>
      <c r="AE126" s="112">
        <f t="shared" ca="1" si="36"/>
        <v>15.2</v>
      </c>
      <c r="AF126" s="112">
        <f t="shared" ca="1" si="36"/>
        <v>8.1</v>
      </c>
      <c r="AG126" s="112">
        <f t="shared" ca="1" si="36"/>
        <v>66</v>
      </c>
      <c r="AH126" s="112">
        <f t="shared" ca="1" si="36"/>
        <v>73.8</v>
      </c>
      <c r="AI126" s="137">
        <f t="shared" ca="1" si="36"/>
        <v>76.7</v>
      </c>
      <c r="AJ126" s="124">
        <f t="shared" ca="1" si="44"/>
        <v>9925</v>
      </c>
      <c r="AK126" s="33">
        <f t="shared" ca="1" si="44"/>
        <v>19000</v>
      </c>
      <c r="AL126" s="33">
        <f t="shared" ca="1" si="44"/>
        <v>25000</v>
      </c>
      <c r="AM126" s="62">
        <f t="shared" ca="1" si="44"/>
        <v>31500</v>
      </c>
      <c r="AN126" s="63" t="s">
        <v>133</v>
      </c>
      <c r="AO126" s="112" t="s">
        <v>133</v>
      </c>
      <c r="AP126" s="105" t="s">
        <v>133</v>
      </c>
      <c r="AQ126" s="112" t="s">
        <v>133</v>
      </c>
      <c r="AR126" s="112" t="s">
        <v>133</v>
      </c>
      <c r="AS126" s="112" t="s">
        <v>133</v>
      </c>
      <c r="AT126" s="112" t="s">
        <v>133</v>
      </c>
      <c r="AU126" s="137" t="s">
        <v>133</v>
      </c>
      <c r="AV126" s="124" t="s">
        <v>133</v>
      </c>
      <c r="AW126" s="33" t="s">
        <v>133</v>
      </c>
      <c r="AX126" s="33" t="s">
        <v>133</v>
      </c>
      <c r="AY126" s="62" t="s">
        <v>133</v>
      </c>
    </row>
    <row r="127" spans="1:51" s="38" customFormat="1" ht="14.25" customHeight="1" x14ac:dyDescent="0.2">
      <c r="A127" s="172" t="s">
        <v>26</v>
      </c>
      <c r="B127" s="49" t="s">
        <v>33</v>
      </c>
      <c r="C127" s="183" t="s">
        <v>82</v>
      </c>
      <c r="D127" s="63">
        <f t="shared" ca="1" si="33"/>
        <v>12960</v>
      </c>
      <c r="E127" s="112">
        <f t="shared" ca="1" si="33"/>
        <v>1.5</v>
      </c>
      <c r="F127" s="105">
        <f t="shared" ca="1" si="33"/>
        <v>12765</v>
      </c>
      <c r="G127" s="112">
        <f t="shared" ca="1" si="34"/>
        <v>8.3000000000000007</v>
      </c>
      <c r="H127" s="112">
        <f t="shared" ca="1" si="34"/>
        <v>11.4</v>
      </c>
      <c r="I127" s="112">
        <f t="shared" ca="1" si="35"/>
        <v>45.5</v>
      </c>
      <c r="J127" s="112">
        <f t="shared" ca="1" si="35"/>
        <v>66.400000000000006</v>
      </c>
      <c r="K127" s="137">
        <f t="shared" ca="1" si="35"/>
        <v>80.300000000000011</v>
      </c>
      <c r="L127" s="105">
        <f t="shared" ca="1" si="42"/>
        <v>5440</v>
      </c>
      <c r="M127" s="33">
        <f t="shared" ca="1" si="42"/>
        <v>9500</v>
      </c>
      <c r="N127" s="33">
        <f t="shared" ca="1" si="42"/>
        <v>14500</v>
      </c>
      <c r="O127" s="62">
        <f t="shared" ca="1" si="42"/>
        <v>20000</v>
      </c>
      <c r="P127" s="63">
        <f t="shared" ca="1" si="45"/>
        <v>12960</v>
      </c>
      <c r="Q127" s="112">
        <f t="shared" ca="1" si="45"/>
        <v>2</v>
      </c>
      <c r="R127" s="105">
        <f t="shared" ca="1" si="45"/>
        <v>12705</v>
      </c>
      <c r="S127" s="112">
        <f t="shared" ca="1" si="45"/>
        <v>10.4</v>
      </c>
      <c r="T127" s="112">
        <f t="shared" ca="1" si="45"/>
        <v>9.5</v>
      </c>
      <c r="U127" s="112">
        <f t="shared" ca="1" si="45"/>
        <v>60.6</v>
      </c>
      <c r="V127" s="112">
        <f t="shared" ca="1" si="45"/>
        <v>73.8</v>
      </c>
      <c r="W127" s="137">
        <f t="shared" ca="1" si="45"/>
        <v>80.100000000000009</v>
      </c>
      <c r="X127" s="124">
        <f t="shared" ca="1" si="43"/>
        <v>7395</v>
      </c>
      <c r="Y127" s="33">
        <f t="shared" ca="1" si="43"/>
        <v>15000</v>
      </c>
      <c r="Z127" s="33">
        <f t="shared" ca="1" si="43"/>
        <v>21000</v>
      </c>
      <c r="AA127" s="62">
        <f t="shared" ca="1" si="43"/>
        <v>26500</v>
      </c>
      <c r="AB127" s="63">
        <f t="shared" ca="1" si="36"/>
        <v>12960</v>
      </c>
      <c r="AC127" s="112">
        <f t="shared" ca="1" si="36"/>
        <v>2.1</v>
      </c>
      <c r="AD127" s="105">
        <f t="shared" ca="1" si="36"/>
        <v>12695</v>
      </c>
      <c r="AE127" s="112">
        <f t="shared" ca="1" si="36"/>
        <v>13.900000000000002</v>
      </c>
      <c r="AF127" s="112">
        <f t="shared" ca="1" si="36"/>
        <v>8.3000000000000007</v>
      </c>
      <c r="AG127" s="112">
        <f t="shared" ca="1" si="36"/>
        <v>65.400000000000006</v>
      </c>
      <c r="AH127" s="112">
        <f t="shared" ca="1" si="36"/>
        <v>73.900000000000006</v>
      </c>
      <c r="AI127" s="137">
        <f t="shared" ca="1" si="36"/>
        <v>77.7</v>
      </c>
      <c r="AJ127" s="124">
        <f t="shared" ca="1" si="44"/>
        <v>7995</v>
      </c>
      <c r="AK127" s="33">
        <f t="shared" ca="1" si="44"/>
        <v>18500</v>
      </c>
      <c r="AL127" s="33">
        <f t="shared" ca="1" si="44"/>
        <v>25000</v>
      </c>
      <c r="AM127" s="62">
        <f t="shared" ca="1" si="44"/>
        <v>32500</v>
      </c>
      <c r="AN127" s="63" t="s">
        <v>133</v>
      </c>
      <c r="AO127" s="112" t="s">
        <v>133</v>
      </c>
      <c r="AP127" s="105" t="s">
        <v>133</v>
      </c>
      <c r="AQ127" s="112" t="s">
        <v>133</v>
      </c>
      <c r="AR127" s="112" t="s">
        <v>133</v>
      </c>
      <c r="AS127" s="112" t="s">
        <v>133</v>
      </c>
      <c r="AT127" s="112" t="s">
        <v>133</v>
      </c>
      <c r="AU127" s="137" t="s">
        <v>133</v>
      </c>
      <c r="AV127" s="124" t="s">
        <v>133</v>
      </c>
      <c r="AW127" s="33" t="s">
        <v>133</v>
      </c>
      <c r="AX127" s="33" t="s">
        <v>133</v>
      </c>
      <c r="AY127" s="62" t="s">
        <v>133</v>
      </c>
    </row>
    <row r="128" spans="1:51" s="38" customFormat="1" ht="14.25" customHeight="1" x14ac:dyDescent="0.2">
      <c r="A128" s="172" t="s">
        <v>26</v>
      </c>
      <c r="B128" s="49" t="s">
        <v>34</v>
      </c>
      <c r="C128" s="183" t="s">
        <v>83</v>
      </c>
      <c r="D128" s="63">
        <f t="shared" ca="1" si="33"/>
        <v>27370</v>
      </c>
      <c r="E128" s="112">
        <f t="shared" ca="1" si="33"/>
        <v>2.2999999999999998</v>
      </c>
      <c r="F128" s="105">
        <f t="shared" ca="1" si="33"/>
        <v>26750</v>
      </c>
      <c r="G128" s="112">
        <f t="shared" ca="1" si="34"/>
        <v>8.9</v>
      </c>
      <c r="H128" s="112">
        <f t="shared" ca="1" si="34"/>
        <v>16.2</v>
      </c>
      <c r="I128" s="112">
        <f t="shared" ca="1" si="35"/>
        <v>60</v>
      </c>
      <c r="J128" s="112">
        <f t="shared" ca="1" si="35"/>
        <v>69.2</v>
      </c>
      <c r="K128" s="137">
        <f t="shared" ca="1" si="35"/>
        <v>74.8</v>
      </c>
      <c r="L128" s="105">
        <f t="shared" ca="1" si="42"/>
        <v>15005</v>
      </c>
      <c r="M128" s="33">
        <f t="shared" ca="1" si="42"/>
        <v>7500</v>
      </c>
      <c r="N128" s="33">
        <f t="shared" ca="1" si="42"/>
        <v>12500</v>
      </c>
      <c r="O128" s="62">
        <f t="shared" ca="1" si="42"/>
        <v>16500</v>
      </c>
      <c r="P128" s="63">
        <f t="shared" ca="1" si="45"/>
        <v>27370</v>
      </c>
      <c r="Q128" s="112">
        <f t="shared" ca="1" si="45"/>
        <v>2.4</v>
      </c>
      <c r="R128" s="105">
        <f t="shared" ca="1" si="45"/>
        <v>26710</v>
      </c>
      <c r="S128" s="112">
        <f t="shared" ca="1" si="45"/>
        <v>12.7</v>
      </c>
      <c r="T128" s="112">
        <f t="shared" ca="1" si="45"/>
        <v>13.8</v>
      </c>
      <c r="U128" s="112">
        <f t="shared" ca="1" si="45"/>
        <v>64.8</v>
      </c>
      <c r="V128" s="112">
        <f t="shared" ca="1" si="45"/>
        <v>70.5</v>
      </c>
      <c r="W128" s="137">
        <f t="shared" ca="1" si="45"/>
        <v>73.5</v>
      </c>
      <c r="X128" s="124">
        <f t="shared" ca="1" si="43"/>
        <v>16460</v>
      </c>
      <c r="Y128" s="33">
        <f t="shared" ca="1" si="43"/>
        <v>11000</v>
      </c>
      <c r="Z128" s="33">
        <f t="shared" ca="1" si="43"/>
        <v>17000</v>
      </c>
      <c r="AA128" s="62">
        <f t="shared" ca="1" si="43"/>
        <v>22500</v>
      </c>
      <c r="AB128" s="63">
        <f t="shared" ca="1" si="36"/>
        <v>27370</v>
      </c>
      <c r="AC128" s="112">
        <f t="shared" ca="1" si="36"/>
        <v>2.5</v>
      </c>
      <c r="AD128" s="105">
        <f t="shared" ca="1" si="36"/>
        <v>26685</v>
      </c>
      <c r="AE128" s="112">
        <f t="shared" ca="1" si="36"/>
        <v>17.100000000000001</v>
      </c>
      <c r="AF128" s="112">
        <f t="shared" ca="1" si="36"/>
        <v>11.4</v>
      </c>
      <c r="AG128" s="112">
        <f t="shared" ca="1" si="36"/>
        <v>65.900000000000006</v>
      </c>
      <c r="AH128" s="112">
        <f t="shared" ca="1" si="36"/>
        <v>69.800000000000011</v>
      </c>
      <c r="AI128" s="137">
        <f t="shared" ca="1" si="36"/>
        <v>71.5</v>
      </c>
      <c r="AJ128" s="124">
        <f t="shared" ca="1" si="44"/>
        <v>16740</v>
      </c>
      <c r="AK128" s="33">
        <f t="shared" ca="1" si="44"/>
        <v>13500</v>
      </c>
      <c r="AL128" s="33">
        <f t="shared" ca="1" si="44"/>
        <v>20000</v>
      </c>
      <c r="AM128" s="62">
        <f t="shared" ca="1" si="44"/>
        <v>26500</v>
      </c>
      <c r="AN128" s="63" t="s">
        <v>133</v>
      </c>
      <c r="AO128" s="112" t="s">
        <v>133</v>
      </c>
      <c r="AP128" s="105" t="s">
        <v>133</v>
      </c>
      <c r="AQ128" s="112" t="s">
        <v>133</v>
      </c>
      <c r="AR128" s="112" t="s">
        <v>133</v>
      </c>
      <c r="AS128" s="112" t="s">
        <v>133</v>
      </c>
      <c r="AT128" s="112" t="s">
        <v>133</v>
      </c>
      <c r="AU128" s="137" t="s">
        <v>133</v>
      </c>
      <c r="AV128" s="124" t="s">
        <v>133</v>
      </c>
      <c r="AW128" s="33" t="s">
        <v>133</v>
      </c>
      <c r="AX128" s="33" t="s">
        <v>133</v>
      </c>
      <c r="AY128" s="62" t="s">
        <v>133</v>
      </c>
    </row>
    <row r="129" spans="1:51" s="38" customFormat="1" ht="14.25" customHeight="1" x14ac:dyDescent="0.2">
      <c r="A129" s="172" t="s">
        <v>26</v>
      </c>
      <c r="B129" s="49" t="s">
        <v>35</v>
      </c>
      <c r="C129" s="183" t="s">
        <v>84</v>
      </c>
      <c r="D129" s="63">
        <f t="shared" ca="1" si="33"/>
        <v>12015</v>
      </c>
      <c r="E129" s="112">
        <f t="shared" ca="1" si="33"/>
        <v>3.3000000000000003</v>
      </c>
      <c r="F129" s="105">
        <f t="shared" ca="1" si="33"/>
        <v>11620</v>
      </c>
      <c r="G129" s="112">
        <f t="shared" ca="1" si="34"/>
        <v>7.0000000000000009</v>
      </c>
      <c r="H129" s="112">
        <f t="shared" ca="1" si="34"/>
        <v>6</v>
      </c>
      <c r="I129" s="112">
        <f t="shared" ca="1" si="35"/>
        <v>63.2</v>
      </c>
      <c r="J129" s="112">
        <f t="shared" ca="1" si="35"/>
        <v>81.600000000000009</v>
      </c>
      <c r="K129" s="137">
        <f t="shared" ca="1" si="35"/>
        <v>87</v>
      </c>
      <c r="L129" s="105">
        <f t="shared" ca="1" si="42"/>
        <v>7165</v>
      </c>
      <c r="M129" s="33">
        <f t="shared" ca="1" si="42"/>
        <v>12500</v>
      </c>
      <c r="N129" s="33">
        <f t="shared" ca="1" si="42"/>
        <v>18500</v>
      </c>
      <c r="O129" s="62">
        <f t="shared" ca="1" si="42"/>
        <v>21500</v>
      </c>
      <c r="P129" s="63">
        <f t="shared" ca="1" si="45"/>
        <v>12015</v>
      </c>
      <c r="Q129" s="112">
        <f t="shared" ca="1" si="45"/>
        <v>3.6999999999999997</v>
      </c>
      <c r="R129" s="105">
        <f t="shared" ca="1" si="45"/>
        <v>11570</v>
      </c>
      <c r="S129" s="112">
        <f t="shared" ca="1" si="45"/>
        <v>8.9</v>
      </c>
      <c r="T129" s="112">
        <f t="shared" ca="1" si="45"/>
        <v>6.4</v>
      </c>
      <c r="U129" s="112">
        <f t="shared" ca="1" si="45"/>
        <v>72.8</v>
      </c>
      <c r="V129" s="112">
        <f t="shared" ca="1" si="45"/>
        <v>82</v>
      </c>
      <c r="W129" s="137">
        <f t="shared" ca="1" si="45"/>
        <v>84.7</v>
      </c>
      <c r="X129" s="124">
        <f t="shared" ca="1" si="43"/>
        <v>8230</v>
      </c>
      <c r="Y129" s="33">
        <f t="shared" ca="1" si="43"/>
        <v>15000</v>
      </c>
      <c r="Z129" s="33">
        <f t="shared" ca="1" si="43"/>
        <v>22500</v>
      </c>
      <c r="AA129" s="62">
        <f t="shared" ca="1" si="43"/>
        <v>25000</v>
      </c>
      <c r="AB129" s="63">
        <f t="shared" ca="1" si="36"/>
        <v>12015</v>
      </c>
      <c r="AC129" s="112">
        <f t="shared" ca="1" si="36"/>
        <v>3.8</v>
      </c>
      <c r="AD129" s="105">
        <f t="shared" ca="1" si="36"/>
        <v>11560</v>
      </c>
      <c r="AE129" s="112">
        <f t="shared" ca="1" si="36"/>
        <v>12.7</v>
      </c>
      <c r="AF129" s="112">
        <f t="shared" ca="1" si="36"/>
        <v>6.4</v>
      </c>
      <c r="AG129" s="112">
        <f t="shared" ca="1" si="36"/>
        <v>74.099999999999994</v>
      </c>
      <c r="AH129" s="112">
        <f t="shared" ca="1" si="36"/>
        <v>79.400000000000006</v>
      </c>
      <c r="AI129" s="137">
        <f t="shared" ca="1" si="36"/>
        <v>80.900000000000006</v>
      </c>
      <c r="AJ129" s="124">
        <f t="shared" ca="1" si="44"/>
        <v>8365</v>
      </c>
      <c r="AK129" s="33">
        <f t="shared" ca="1" si="44"/>
        <v>16500</v>
      </c>
      <c r="AL129" s="33">
        <f t="shared" ca="1" si="44"/>
        <v>24500</v>
      </c>
      <c r="AM129" s="62">
        <f t="shared" ca="1" si="44"/>
        <v>29000</v>
      </c>
      <c r="AN129" s="63" t="s">
        <v>133</v>
      </c>
      <c r="AO129" s="112" t="s">
        <v>133</v>
      </c>
      <c r="AP129" s="105" t="s">
        <v>133</v>
      </c>
      <c r="AQ129" s="112" t="s">
        <v>133</v>
      </c>
      <c r="AR129" s="112" t="s">
        <v>133</v>
      </c>
      <c r="AS129" s="112" t="s">
        <v>133</v>
      </c>
      <c r="AT129" s="112" t="s">
        <v>133</v>
      </c>
      <c r="AU129" s="137" t="s">
        <v>133</v>
      </c>
      <c r="AV129" s="124" t="s">
        <v>133</v>
      </c>
      <c r="AW129" s="33" t="s">
        <v>133</v>
      </c>
      <c r="AX129" s="33" t="s">
        <v>133</v>
      </c>
      <c r="AY129" s="62" t="s">
        <v>133</v>
      </c>
    </row>
    <row r="130" spans="1:51" s="38" customFormat="1" ht="14.25" customHeight="1" x14ac:dyDescent="0.2">
      <c r="A130" s="172" t="s">
        <v>26</v>
      </c>
      <c r="B130" s="49" t="s">
        <v>36</v>
      </c>
      <c r="C130" s="183" t="s">
        <v>85</v>
      </c>
      <c r="D130" s="63">
        <f t="shared" ca="1" si="33"/>
        <v>4370</v>
      </c>
      <c r="E130" s="112">
        <f t="shared" ca="1" si="33"/>
        <v>3.9</v>
      </c>
      <c r="F130" s="105">
        <f t="shared" ca="1" si="33"/>
        <v>4200</v>
      </c>
      <c r="G130" s="112">
        <f t="shared" ca="1" si="34"/>
        <v>11.5</v>
      </c>
      <c r="H130" s="112">
        <f t="shared" ca="1" si="34"/>
        <v>5.9</v>
      </c>
      <c r="I130" s="112">
        <f t="shared" ca="1" si="35"/>
        <v>44</v>
      </c>
      <c r="J130" s="112">
        <f t="shared" ca="1" si="35"/>
        <v>70.2</v>
      </c>
      <c r="K130" s="137">
        <f t="shared" ca="1" si="35"/>
        <v>82.600000000000009</v>
      </c>
      <c r="L130" s="105">
        <f t="shared" ca="1" si="42"/>
        <v>1710</v>
      </c>
      <c r="M130" s="33">
        <f t="shared" ca="1" si="42"/>
        <v>12000</v>
      </c>
      <c r="N130" s="33">
        <f t="shared" ca="1" si="42"/>
        <v>19500</v>
      </c>
      <c r="O130" s="62">
        <f t="shared" ca="1" si="42"/>
        <v>30000</v>
      </c>
      <c r="P130" s="63">
        <f t="shared" ca="1" si="45"/>
        <v>4370</v>
      </c>
      <c r="Q130" s="112">
        <f t="shared" ca="1" si="45"/>
        <v>4.9000000000000004</v>
      </c>
      <c r="R130" s="105">
        <f t="shared" ca="1" si="45"/>
        <v>4155</v>
      </c>
      <c r="S130" s="112">
        <f t="shared" ca="1" si="45"/>
        <v>15</v>
      </c>
      <c r="T130" s="112">
        <f t="shared" ca="1" si="45"/>
        <v>6.9</v>
      </c>
      <c r="U130" s="112">
        <f t="shared" ca="1" si="45"/>
        <v>55.400000000000006</v>
      </c>
      <c r="V130" s="112">
        <f t="shared" ca="1" si="45"/>
        <v>71.899999999999991</v>
      </c>
      <c r="W130" s="137">
        <f t="shared" ca="1" si="45"/>
        <v>78.100000000000009</v>
      </c>
      <c r="X130" s="124">
        <f t="shared" ca="1" si="43"/>
        <v>2140</v>
      </c>
      <c r="Y130" s="33">
        <f t="shared" ca="1" si="43"/>
        <v>14000</v>
      </c>
      <c r="Z130" s="33">
        <f t="shared" ca="1" si="43"/>
        <v>22500</v>
      </c>
      <c r="AA130" s="62">
        <f t="shared" ca="1" si="43"/>
        <v>32000</v>
      </c>
      <c r="AB130" s="63">
        <f t="shared" ca="1" si="36"/>
        <v>4370</v>
      </c>
      <c r="AC130" s="112">
        <f t="shared" ca="1" si="36"/>
        <v>5.2</v>
      </c>
      <c r="AD130" s="105">
        <f t="shared" ca="1" si="36"/>
        <v>4145</v>
      </c>
      <c r="AE130" s="112">
        <f t="shared" ca="1" si="36"/>
        <v>17.899999999999999</v>
      </c>
      <c r="AF130" s="112">
        <f t="shared" ca="1" si="36"/>
        <v>7.8</v>
      </c>
      <c r="AG130" s="112">
        <f t="shared" ref="AG130:AI130" ca="1" si="46">IFERROR(VLOOKUP($A130&amp;$B130,INDIRECT($BF$14),AG$8,FALSE),"")</f>
        <v>61.8</v>
      </c>
      <c r="AH130" s="112">
        <f t="shared" ca="1" si="46"/>
        <v>70.8</v>
      </c>
      <c r="AI130" s="137">
        <f t="shared" ca="1" si="46"/>
        <v>74.2</v>
      </c>
      <c r="AJ130" s="124">
        <f t="shared" ca="1" si="44"/>
        <v>2395</v>
      </c>
      <c r="AK130" s="33">
        <f t="shared" ca="1" si="44"/>
        <v>14000</v>
      </c>
      <c r="AL130" s="33">
        <f t="shared" ca="1" si="44"/>
        <v>24500</v>
      </c>
      <c r="AM130" s="62">
        <f t="shared" ca="1" si="44"/>
        <v>34000</v>
      </c>
      <c r="AN130" s="63" t="s">
        <v>133</v>
      </c>
      <c r="AO130" s="112" t="s">
        <v>133</v>
      </c>
      <c r="AP130" s="105" t="s">
        <v>133</v>
      </c>
      <c r="AQ130" s="112" t="s">
        <v>133</v>
      </c>
      <c r="AR130" s="112" t="s">
        <v>133</v>
      </c>
      <c r="AS130" s="112" t="s">
        <v>133</v>
      </c>
      <c r="AT130" s="112" t="s">
        <v>133</v>
      </c>
      <c r="AU130" s="137" t="s">
        <v>133</v>
      </c>
      <c r="AV130" s="124" t="s">
        <v>133</v>
      </c>
      <c r="AW130" s="33" t="s">
        <v>133</v>
      </c>
      <c r="AX130" s="33" t="s">
        <v>133</v>
      </c>
      <c r="AY130" s="62" t="s">
        <v>133</v>
      </c>
    </row>
    <row r="131" spans="1:51" s="38" customFormat="1" ht="14.25" customHeight="1" x14ac:dyDescent="0.2">
      <c r="A131" s="172" t="s">
        <v>95</v>
      </c>
      <c r="B131" s="49">
        <v>1</v>
      </c>
      <c r="C131" s="183" t="s">
        <v>63</v>
      </c>
      <c r="D131" s="63">
        <f t="shared" ca="1" si="33"/>
        <v>6855</v>
      </c>
      <c r="E131" s="112">
        <f t="shared" ca="1" si="33"/>
        <v>2.2999999999999998</v>
      </c>
      <c r="F131" s="105">
        <f t="shared" ca="1" si="33"/>
        <v>6700</v>
      </c>
      <c r="G131" s="112">
        <f t="shared" ca="1" si="34"/>
        <v>4.5</v>
      </c>
      <c r="H131" s="112">
        <f t="shared" ca="1" si="34"/>
        <v>11.700000000000001</v>
      </c>
      <c r="I131" s="112">
        <f t="shared" ca="1" si="35"/>
        <v>67.800000000000011</v>
      </c>
      <c r="J131" s="112">
        <f t="shared" ca="1" si="35"/>
        <v>76.5</v>
      </c>
      <c r="K131" s="137">
        <f t="shared" ca="1" si="35"/>
        <v>83.8</v>
      </c>
      <c r="L131" s="105">
        <f t="shared" ref="L131:O150" ca="1" si="47">IFERROR(VLOOKUP($A131&amp;$B131,INDIRECT($BE$14),L$8,FALSE),"")</f>
        <v>4535</v>
      </c>
      <c r="M131" s="33">
        <f t="shared" ca="1" si="47"/>
        <v>32500</v>
      </c>
      <c r="N131" s="33">
        <f t="shared" ca="1" si="47"/>
        <v>35500</v>
      </c>
      <c r="O131" s="62">
        <f t="shared" ca="1" si="47"/>
        <v>37500</v>
      </c>
      <c r="P131" s="63">
        <f t="shared" ca="1" si="45"/>
        <v>6855</v>
      </c>
      <c r="Q131" s="112">
        <f t="shared" ca="1" si="45"/>
        <v>2.4</v>
      </c>
      <c r="R131" s="105">
        <f t="shared" ca="1" si="45"/>
        <v>6695</v>
      </c>
      <c r="S131" s="112">
        <f t="shared" ca="1" si="45"/>
        <v>12.4</v>
      </c>
      <c r="T131" s="112">
        <f t="shared" ca="1" si="45"/>
        <v>6.7</v>
      </c>
      <c r="U131" s="112">
        <f t="shared" ca="1" si="45"/>
        <v>65.600000000000009</v>
      </c>
      <c r="V131" s="112">
        <f t="shared" ca="1" si="45"/>
        <v>78.5</v>
      </c>
      <c r="W131" s="137">
        <f t="shared" ca="1" si="45"/>
        <v>80.900000000000006</v>
      </c>
      <c r="X131" s="124">
        <f t="shared" ref="X131:AA150" ca="1" si="48">IFERROR(VLOOKUP($A131&amp;$B131,INDIRECT($BE$14),X$8,FALSE),"")</f>
        <v>4245</v>
      </c>
      <c r="Y131" s="33">
        <f t="shared" ca="1" si="48"/>
        <v>38000</v>
      </c>
      <c r="Z131" s="33">
        <f t="shared" ca="1" si="48"/>
        <v>43000</v>
      </c>
      <c r="AA131" s="62">
        <f t="shared" ca="1" si="48"/>
        <v>45500</v>
      </c>
      <c r="AB131" s="63" t="s">
        <v>133</v>
      </c>
      <c r="AC131" s="112" t="s">
        <v>133</v>
      </c>
      <c r="AD131" s="33" t="s">
        <v>133</v>
      </c>
      <c r="AE131" s="112" t="s">
        <v>133</v>
      </c>
      <c r="AF131" s="112" t="s">
        <v>133</v>
      </c>
      <c r="AG131" s="112" t="s">
        <v>133</v>
      </c>
      <c r="AH131" s="112" t="s">
        <v>133</v>
      </c>
      <c r="AI131" s="137" t="s">
        <v>133</v>
      </c>
      <c r="AJ131" s="63" t="s">
        <v>133</v>
      </c>
      <c r="AK131" s="33" t="s">
        <v>133</v>
      </c>
      <c r="AL131" s="33" t="s">
        <v>133</v>
      </c>
      <c r="AM131" s="62" t="s">
        <v>133</v>
      </c>
      <c r="AN131" s="63" t="s">
        <v>133</v>
      </c>
      <c r="AO131" s="112" t="s">
        <v>133</v>
      </c>
      <c r="AP131" s="105" t="s">
        <v>133</v>
      </c>
      <c r="AQ131" s="112" t="s">
        <v>133</v>
      </c>
      <c r="AR131" s="112" t="s">
        <v>133</v>
      </c>
      <c r="AS131" s="112" t="s">
        <v>133</v>
      </c>
      <c r="AT131" s="112" t="s">
        <v>133</v>
      </c>
      <c r="AU131" s="137" t="s">
        <v>133</v>
      </c>
      <c r="AV131" s="124" t="s">
        <v>133</v>
      </c>
      <c r="AW131" s="33" t="s">
        <v>133</v>
      </c>
      <c r="AX131" s="33" t="s">
        <v>133</v>
      </c>
      <c r="AY131" s="62" t="s">
        <v>133</v>
      </c>
    </row>
    <row r="132" spans="1:51" s="38" customFormat="1" ht="14.25" customHeight="1" x14ac:dyDescent="0.2">
      <c r="A132" s="172" t="s">
        <v>95</v>
      </c>
      <c r="B132" s="49">
        <v>2</v>
      </c>
      <c r="C132" s="183" t="s">
        <v>64</v>
      </c>
      <c r="D132" s="63">
        <f t="shared" ca="1" si="33"/>
        <v>23325</v>
      </c>
      <c r="E132" s="112">
        <f t="shared" ca="1" si="33"/>
        <v>4.1000000000000005</v>
      </c>
      <c r="F132" s="105">
        <f t="shared" ca="1" si="33"/>
        <v>22375</v>
      </c>
      <c r="G132" s="112">
        <f t="shared" ca="1" si="34"/>
        <v>7.6</v>
      </c>
      <c r="H132" s="112">
        <f t="shared" ca="1" si="34"/>
        <v>7.7</v>
      </c>
      <c r="I132" s="112">
        <f t="shared" ca="1" si="35"/>
        <v>54.800000000000004</v>
      </c>
      <c r="J132" s="112">
        <f t="shared" ca="1" si="35"/>
        <v>75.3</v>
      </c>
      <c r="K132" s="137">
        <f t="shared" ca="1" si="35"/>
        <v>84.7</v>
      </c>
      <c r="L132" s="105">
        <f t="shared" ca="1" si="47"/>
        <v>12005</v>
      </c>
      <c r="M132" s="33">
        <f t="shared" ca="1" si="47"/>
        <v>17500</v>
      </c>
      <c r="N132" s="33">
        <f t="shared" ca="1" si="47"/>
        <v>23000</v>
      </c>
      <c r="O132" s="62">
        <f t="shared" ca="1" si="47"/>
        <v>28000</v>
      </c>
      <c r="P132" s="63">
        <f t="shared" ca="1" si="45"/>
        <v>23325</v>
      </c>
      <c r="Q132" s="112">
        <f t="shared" ca="1" si="45"/>
        <v>4.5</v>
      </c>
      <c r="R132" s="105">
        <f t="shared" ca="1" si="45"/>
        <v>22265</v>
      </c>
      <c r="S132" s="112">
        <f t="shared" ca="1" si="45"/>
        <v>10.5</v>
      </c>
      <c r="T132" s="112">
        <f t="shared" ca="1" si="45"/>
        <v>4.9000000000000004</v>
      </c>
      <c r="U132" s="112">
        <f t="shared" ca="1" si="45"/>
        <v>56.400000000000006</v>
      </c>
      <c r="V132" s="112">
        <f t="shared" ca="1" si="45"/>
        <v>78.5</v>
      </c>
      <c r="W132" s="137">
        <f t="shared" ca="1" si="45"/>
        <v>84.6</v>
      </c>
      <c r="X132" s="124">
        <f t="shared" ca="1" si="48"/>
        <v>12210</v>
      </c>
      <c r="Y132" s="33">
        <f t="shared" ca="1" si="48"/>
        <v>20000</v>
      </c>
      <c r="Z132" s="33">
        <f t="shared" ca="1" si="48"/>
        <v>26000</v>
      </c>
      <c r="AA132" s="62">
        <f t="shared" ca="1" si="48"/>
        <v>32000</v>
      </c>
      <c r="AB132" s="63" t="s">
        <v>133</v>
      </c>
      <c r="AC132" s="112" t="s">
        <v>133</v>
      </c>
      <c r="AD132" s="33" t="s">
        <v>133</v>
      </c>
      <c r="AE132" s="112" t="s">
        <v>133</v>
      </c>
      <c r="AF132" s="112" t="s">
        <v>133</v>
      </c>
      <c r="AG132" s="112" t="s">
        <v>133</v>
      </c>
      <c r="AH132" s="112" t="s">
        <v>133</v>
      </c>
      <c r="AI132" s="137" t="s">
        <v>133</v>
      </c>
      <c r="AJ132" s="63" t="s">
        <v>133</v>
      </c>
      <c r="AK132" s="33" t="s">
        <v>133</v>
      </c>
      <c r="AL132" s="33" t="s">
        <v>133</v>
      </c>
      <c r="AM132" s="62" t="s">
        <v>133</v>
      </c>
      <c r="AN132" s="63" t="s">
        <v>133</v>
      </c>
      <c r="AO132" s="112" t="s">
        <v>133</v>
      </c>
      <c r="AP132" s="105" t="s">
        <v>133</v>
      </c>
      <c r="AQ132" s="112" t="s">
        <v>133</v>
      </c>
      <c r="AR132" s="112" t="s">
        <v>133</v>
      </c>
      <c r="AS132" s="112" t="s">
        <v>133</v>
      </c>
      <c r="AT132" s="112" t="s">
        <v>133</v>
      </c>
      <c r="AU132" s="137" t="s">
        <v>133</v>
      </c>
      <c r="AV132" s="124" t="s">
        <v>133</v>
      </c>
      <c r="AW132" s="33" t="s">
        <v>133</v>
      </c>
      <c r="AX132" s="33" t="s">
        <v>133</v>
      </c>
      <c r="AY132" s="62" t="s">
        <v>133</v>
      </c>
    </row>
    <row r="133" spans="1:51" s="38" customFormat="1" ht="14.25" customHeight="1" x14ac:dyDescent="0.2">
      <c r="A133" s="172" t="s">
        <v>95</v>
      </c>
      <c r="B133" s="49">
        <v>3</v>
      </c>
      <c r="C133" s="183" t="s">
        <v>65</v>
      </c>
      <c r="D133" s="63">
        <f t="shared" ca="1" si="33"/>
        <v>24385</v>
      </c>
      <c r="E133" s="112">
        <f t="shared" ca="1" si="33"/>
        <v>1.6</v>
      </c>
      <c r="F133" s="105">
        <f t="shared" ca="1" si="33"/>
        <v>24000</v>
      </c>
      <c r="G133" s="112">
        <f t="shared" ca="1" si="34"/>
        <v>5.8000000000000007</v>
      </c>
      <c r="H133" s="112">
        <f t="shared" ca="1" si="34"/>
        <v>9.6</v>
      </c>
      <c r="I133" s="112">
        <f t="shared" ca="1" si="35"/>
        <v>51.800000000000004</v>
      </c>
      <c r="J133" s="112">
        <f t="shared" ca="1" si="35"/>
        <v>72.3</v>
      </c>
      <c r="K133" s="137">
        <f t="shared" ca="1" si="35"/>
        <v>84.5</v>
      </c>
      <c r="L133" s="105">
        <f t="shared" ca="1" si="47"/>
        <v>12165</v>
      </c>
      <c r="M133" s="33">
        <f t="shared" ca="1" si="47"/>
        <v>10500</v>
      </c>
      <c r="N133" s="33">
        <f t="shared" ca="1" si="47"/>
        <v>15000</v>
      </c>
      <c r="O133" s="62">
        <f t="shared" ca="1" si="47"/>
        <v>19000</v>
      </c>
      <c r="P133" s="63">
        <f t="shared" ca="1" si="45"/>
        <v>24385</v>
      </c>
      <c r="Q133" s="112">
        <f t="shared" ca="1" si="45"/>
        <v>1.8000000000000003</v>
      </c>
      <c r="R133" s="105">
        <f t="shared" ca="1" si="45"/>
        <v>23955</v>
      </c>
      <c r="S133" s="112">
        <f t="shared" ca="1" si="45"/>
        <v>9.1</v>
      </c>
      <c r="T133" s="112">
        <f t="shared" ca="1" si="45"/>
        <v>7.6</v>
      </c>
      <c r="U133" s="112">
        <f t="shared" ca="1" si="45"/>
        <v>59.599999999999994</v>
      </c>
      <c r="V133" s="112">
        <f t="shared" ca="1" si="45"/>
        <v>75.900000000000006</v>
      </c>
      <c r="W133" s="137">
        <f t="shared" ca="1" si="45"/>
        <v>83.3</v>
      </c>
      <c r="X133" s="124">
        <f t="shared" ca="1" si="48"/>
        <v>13940</v>
      </c>
      <c r="Y133" s="33">
        <f t="shared" ca="1" si="48"/>
        <v>15000</v>
      </c>
      <c r="Z133" s="33">
        <f t="shared" ca="1" si="48"/>
        <v>20000</v>
      </c>
      <c r="AA133" s="62">
        <f t="shared" ca="1" si="48"/>
        <v>25000</v>
      </c>
      <c r="AB133" s="63" t="s">
        <v>133</v>
      </c>
      <c r="AC133" s="112" t="s">
        <v>133</v>
      </c>
      <c r="AD133" s="33" t="s">
        <v>133</v>
      </c>
      <c r="AE133" s="112" t="s">
        <v>133</v>
      </c>
      <c r="AF133" s="112" t="s">
        <v>133</v>
      </c>
      <c r="AG133" s="112" t="s">
        <v>133</v>
      </c>
      <c r="AH133" s="112" t="s">
        <v>133</v>
      </c>
      <c r="AI133" s="137" t="s">
        <v>133</v>
      </c>
      <c r="AJ133" s="63" t="s">
        <v>133</v>
      </c>
      <c r="AK133" s="33" t="s">
        <v>133</v>
      </c>
      <c r="AL133" s="33" t="s">
        <v>133</v>
      </c>
      <c r="AM133" s="62" t="s">
        <v>133</v>
      </c>
      <c r="AN133" s="63" t="s">
        <v>133</v>
      </c>
      <c r="AO133" s="112" t="s">
        <v>133</v>
      </c>
      <c r="AP133" s="105" t="s">
        <v>133</v>
      </c>
      <c r="AQ133" s="112" t="s">
        <v>133</v>
      </c>
      <c r="AR133" s="112" t="s">
        <v>133</v>
      </c>
      <c r="AS133" s="112" t="s">
        <v>133</v>
      </c>
      <c r="AT133" s="112" t="s">
        <v>133</v>
      </c>
      <c r="AU133" s="137" t="s">
        <v>133</v>
      </c>
      <c r="AV133" s="124" t="s">
        <v>133</v>
      </c>
      <c r="AW133" s="33" t="s">
        <v>133</v>
      </c>
      <c r="AX133" s="33" t="s">
        <v>133</v>
      </c>
      <c r="AY133" s="62" t="s">
        <v>133</v>
      </c>
    </row>
    <row r="134" spans="1:51" s="38" customFormat="1" ht="14.25" customHeight="1" x14ac:dyDescent="0.2">
      <c r="A134" s="172" t="s">
        <v>95</v>
      </c>
      <c r="B134" s="49">
        <v>4</v>
      </c>
      <c r="C134" s="183" t="s">
        <v>66</v>
      </c>
      <c r="D134" s="63">
        <f t="shared" ca="1" si="33"/>
        <v>510</v>
      </c>
      <c r="E134" s="112">
        <f t="shared" ca="1" si="33"/>
        <v>2.1999999999999997</v>
      </c>
      <c r="F134" s="105">
        <f t="shared" ca="1" si="33"/>
        <v>500</v>
      </c>
      <c r="G134" s="112">
        <f t="shared" ca="1" si="34"/>
        <v>5.4</v>
      </c>
      <c r="H134" s="112">
        <f t="shared" ca="1" si="34"/>
        <v>6.8000000000000007</v>
      </c>
      <c r="I134" s="112">
        <f t="shared" ca="1" si="35"/>
        <v>76.400000000000006</v>
      </c>
      <c r="J134" s="112">
        <f t="shared" ca="1" si="35"/>
        <v>83.6</v>
      </c>
      <c r="K134" s="137">
        <f t="shared" ca="1" si="35"/>
        <v>87.8</v>
      </c>
      <c r="L134" s="105">
        <f t="shared" ca="1" si="47"/>
        <v>380</v>
      </c>
      <c r="M134" s="33">
        <f t="shared" ca="1" si="47"/>
        <v>23000</v>
      </c>
      <c r="N134" s="33">
        <f t="shared" ca="1" si="47"/>
        <v>26000</v>
      </c>
      <c r="O134" s="62">
        <f t="shared" ca="1" si="47"/>
        <v>30000</v>
      </c>
      <c r="P134" s="63">
        <f t="shared" ca="1" si="45"/>
        <v>510</v>
      </c>
      <c r="Q134" s="112">
        <f t="shared" ca="1" si="45"/>
        <v>2.5</v>
      </c>
      <c r="R134" s="105">
        <f t="shared" ca="1" si="45"/>
        <v>500</v>
      </c>
      <c r="S134" s="112">
        <f t="shared" ca="1" si="45"/>
        <v>6.8000000000000007</v>
      </c>
      <c r="T134" s="112">
        <f t="shared" ca="1" si="45"/>
        <v>7.0000000000000009</v>
      </c>
      <c r="U134" s="112">
        <f t="shared" ca="1" si="45"/>
        <v>75.7</v>
      </c>
      <c r="V134" s="112">
        <f t="shared" ca="1" si="45"/>
        <v>83.899999999999991</v>
      </c>
      <c r="W134" s="137">
        <f t="shared" ca="1" si="45"/>
        <v>86.1</v>
      </c>
      <c r="X134" s="124">
        <f t="shared" ca="1" si="48"/>
        <v>370</v>
      </c>
      <c r="Y134" s="33">
        <f t="shared" ca="1" si="48"/>
        <v>27000</v>
      </c>
      <c r="Z134" s="33">
        <f t="shared" ca="1" si="48"/>
        <v>32000</v>
      </c>
      <c r="AA134" s="62">
        <f t="shared" ca="1" si="48"/>
        <v>36000</v>
      </c>
      <c r="AB134" s="63" t="s">
        <v>133</v>
      </c>
      <c r="AC134" s="112" t="s">
        <v>133</v>
      </c>
      <c r="AD134" s="33" t="s">
        <v>133</v>
      </c>
      <c r="AE134" s="112" t="s">
        <v>133</v>
      </c>
      <c r="AF134" s="112" t="s">
        <v>133</v>
      </c>
      <c r="AG134" s="112" t="s">
        <v>133</v>
      </c>
      <c r="AH134" s="112" t="s">
        <v>133</v>
      </c>
      <c r="AI134" s="137" t="s">
        <v>133</v>
      </c>
      <c r="AJ134" s="63" t="s">
        <v>133</v>
      </c>
      <c r="AK134" s="33" t="s">
        <v>133</v>
      </c>
      <c r="AL134" s="33" t="s">
        <v>133</v>
      </c>
      <c r="AM134" s="62" t="s">
        <v>133</v>
      </c>
      <c r="AN134" s="63" t="s">
        <v>133</v>
      </c>
      <c r="AO134" s="112" t="s">
        <v>133</v>
      </c>
      <c r="AP134" s="105" t="s">
        <v>133</v>
      </c>
      <c r="AQ134" s="112" t="s">
        <v>133</v>
      </c>
      <c r="AR134" s="112" t="s">
        <v>133</v>
      </c>
      <c r="AS134" s="112" t="s">
        <v>133</v>
      </c>
      <c r="AT134" s="112" t="s">
        <v>133</v>
      </c>
      <c r="AU134" s="137" t="s">
        <v>133</v>
      </c>
      <c r="AV134" s="124" t="s">
        <v>133</v>
      </c>
      <c r="AW134" s="33" t="s">
        <v>133</v>
      </c>
      <c r="AX134" s="33" t="s">
        <v>133</v>
      </c>
      <c r="AY134" s="62" t="s">
        <v>133</v>
      </c>
    </row>
    <row r="135" spans="1:51" s="38" customFormat="1" ht="14.25" customHeight="1" x14ac:dyDescent="0.2">
      <c r="A135" s="172" t="s">
        <v>95</v>
      </c>
      <c r="B135" s="49">
        <v>5</v>
      </c>
      <c r="C135" s="183" t="s">
        <v>67</v>
      </c>
      <c r="D135" s="63">
        <f t="shared" ca="1" si="33"/>
        <v>1685</v>
      </c>
      <c r="E135" s="112">
        <f t="shared" ca="1" si="33"/>
        <v>1.9</v>
      </c>
      <c r="F135" s="105">
        <f t="shared" ca="1" si="33"/>
        <v>1655</v>
      </c>
      <c r="G135" s="112">
        <f t="shared" ca="1" si="34"/>
        <v>9.1999999999999993</v>
      </c>
      <c r="H135" s="112">
        <f t="shared" ca="1" si="34"/>
        <v>10.7</v>
      </c>
      <c r="I135" s="112">
        <f t="shared" ca="1" si="35"/>
        <v>60.199999999999996</v>
      </c>
      <c r="J135" s="112">
        <f t="shared" ca="1" si="35"/>
        <v>73.2</v>
      </c>
      <c r="K135" s="137">
        <f t="shared" ca="1" si="35"/>
        <v>80.100000000000009</v>
      </c>
      <c r="L135" s="105">
        <f t="shared" ca="1" si="47"/>
        <v>965</v>
      </c>
      <c r="M135" s="33">
        <f t="shared" ca="1" si="47"/>
        <v>11500</v>
      </c>
      <c r="N135" s="33">
        <f t="shared" ca="1" si="47"/>
        <v>15500</v>
      </c>
      <c r="O135" s="62">
        <f t="shared" ca="1" si="47"/>
        <v>20500</v>
      </c>
      <c r="P135" s="63">
        <f t="shared" ca="1" si="45"/>
        <v>1685</v>
      </c>
      <c r="Q135" s="112">
        <f t="shared" ca="1" si="45"/>
        <v>2.1999999999999997</v>
      </c>
      <c r="R135" s="105">
        <f t="shared" ca="1" si="45"/>
        <v>1650</v>
      </c>
      <c r="S135" s="112">
        <f t="shared" ca="1" si="45"/>
        <v>13</v>
      </c>
      <c r="T135" s="112">
        <f t="shared" ca="1" si="45"/>
        <v>7.0000000000000009</v>
      </c>
      <c r="U135" s="112">
        <f t="shared" ca="1" si="45"/>
        <v>64.2</v>
      </c>
      <c r="V135" s="112">
        <f t="shared" ca="1" si="45"/>
        <v>74.599999999999994</v>
      </c>
      <c r="W135" s="137">
        <f t="shared" ca="1" si="45"/>
        <v>79.900000000000006</v>
      </c>
      <c r="X135" s="124">
        <f t="shared" ca="1" si="48"/>
        <v>1040</v>
      </c>
      <c r="Y135" s="33">
        <f t="shared" ca="1" si="48"/>
        <v>13500</v>
      </c>
      <c r="Z135" s="33">
        <f t="shared" ca="1" si="48"/>
        <v>18500</v>
      </c>
      <c r="AA135" s="62">
        <f t="shared" ca="1" si="48"/>
        <v>24500</v>
      </c>
      <c r="AB135" s="63" t="s">
        <v>133</v>
      </c>
      <c r="AC135" s="112" t="s">
        <v>133</v>
      </c>
      <c r="AD135" s="33" t="s">
        <v>133</v>
      </c>
      <c r="AE135" s="112" t="s">
        <v>133</v>
      </c>
      <c r="AF135" s="112" t="s">
        <v>133</v>
      </c>
      <c r="AG135" s="112" t="s">
        <v>133</v>
      </c>
      <c r="AH135" s="112" t="s">
        <v>133</v>
      </c>
      <c r="AI135" s="137" t="s">
        <v>133</v>
      </c>
      <c r="AJ135" s="63" t="s">
        <v>133</v>
      </c>
      <c r="AK135" s="33" t="s">
        <v>133</v>
      </c>
      <c r="AL135" s="33" t="s">
        <v>133</v>
      </c>
      <c r="AM135" s="62" t="s">
        <v>133</v>
      </c>
      <c r="AN135" s="63" t="s">
        <v>133</v>
      </c>
      <c r="AO135" s="112" t="s">
        <v>133</v>
      </c>
      <c r="AP135" s="105" t="s">
        <v>133</v>
      </c>
      <c r="AQ135" s="112" t="s">
        <v>133</v>
      </c>
      <c r="AR135" s="112" t="s">
        <v>133</v>
      </c>
      <c r="AS135" s="112" t="s">
        <v>133</v>
      </c>
      <c r="AT135" s="112" t="s">
        <v>133</v>
      </c>
      <c r="AU135" s="137" t="s">
        <v>133</v>
      </c>
      <c r="AV135" s="124" t="s">
        <v>133</v>
      </c>
      <c r="AW135" s="33" t="s">
        <v>133</v>
      </c>
      <c r="AX135" s="33" t="s">
        <v>133</v>
      </c>
      <c r="AY135" s="62" t="s">
        <v>133</v>
      </c>
    </row>
    <row r="136" spans="1:51" s="38" customFormat="1" ht="14.25" customHeight="1" x14ac:dyDescent="0.2">
      <c r="A136" s="172" t="s">
        <v>95</v>
      </c>
      <c r="B136" s="49">
        <v>6</v>
      </c>
      <c r="C136" s="183" t="s">
        <v>68</v>
      </c>
      <c r="D136" s="63">
        <f t="shared" ca="1" si="33"/>
        <v>10250</v>
      </c>
      <c r="E136" s="112">
        <f t="shared" ca="1" si="33"/>
        <v>1.2</v>
      </c>
      <c r="F136" s="105">
        <f t="shared" ca="1" si="33"/>
        <v>10130</v>
      </c>
      <c r="G136" s="112">
        <f t="shared" ca="1" si="34"/>
        <v>5.9</v>
      </c>
      <c r="H136" s="112">
        <f t="shared" ca="1" si="34"/>
        <v>9.3000000000000007</v>
      </c>
      <c r="I136" s="112">
        <f t="shared" ca="1" si="35"/>
        <v>47.2</v>
      </c>
      <c r="J136" s="112">
        <f t="shared" ca="1" si="35"/>
        <v>70.100000000000009</v>
      </c>
      <c r="K136" s="137">
        <f t="shared" ca="1" si="35"/>
        <v>84.8</v>
      </c>
      <c r="L136" s="105">
        <f t="shared" ca="1" si="47"/>
        <v>4670</v>
      </c>
      <c r="M136" s="33">
        <f t="shared" ca="1" si="47"/>
        <v>12500</v>
      </c>
      <c r="N136" s="33">
        <f t="shared" ca="1" si="47"/>
        <v>17500</v>
      </c>
      <c r="O136" s="62">
        <f t="shared" ca="1" si="47"/>
        <v>23500</v>
      </c>
      <c r="P136" s="63">
        <f t="shared" ca="1" si="45"/>
        <v>10250</v>
      </c>
      <c r="Q136" s="112">
        <f t="shared" ca="1" si="45"/>
        <v>1.3</v>
      </c>
      <c r="R136" s="105">
        <f t="shared" ca="1" si="45"/>
        <v>10120</v>
      </c>
      <c r="S136" s="112">
        <f t="shared" ca="1" si="45"/>
        <v>9.3000000000000007</v>
      </c>
      <c r="T136" s="112">
        <f t="shared" ca="1" si="45"/>
        <v>6.5</v>
      </c>
      <c r="U136" s="112">
        <f t="shared" ca="1" si="45"/>
        <v>59.5</v>
      </c>
      <c r="V136" s="112">
        <f t="shared" ca="1" si="45"/>
        <v>75.7</v>
      </c>
      <c r="W136" s="137">
        <f t="shared" ca="1" si="45"/>
        <v>84.2</v>
      </c>
      <c r="X136" s="124">
        <f t="shared" ca="1" si="48"/>
        <v>5875</v>
      </c>
      <c r="Y136" s="33">
        <f t="shared" ca="1" si="48"/>
        <v>17000</v>
      </c>
      <c r="Z136" s="33">
        <f t="shared" ca="1" si="48"/>
        <v>23000</v>
      </c>
      <c r="AA136" s="62">
        <f t="shared" ca="1" si="48"/>
        <v>29000</v>
      </c>
      <c r="AB136" s="63" t="s">
        <v>133</v>
      </c>
      <c r="AC136" s="112" t="s">
        <v>133</v>
      </c>
      <c r="AD136" s="33" t="s">
        <v>133</v>
      </c>
      <c r="AE136" s="112" t="s">
        <v>133</v>
      </c>
      <c r="AF136" s="112" t="s">
        <v>133</v>
      </c>
      <c r="AG136" s="112" t="s">
        <v>133</v>
      </c>
      <c r="AH136" s="112" t="s">
        <v>133</v>
      </c>
      <c r="AI136" s="137" t="s">
        <v>133</v>
      </c>
      <c r="AJ136" s="63" t="s">
        <v>133</v>
      </c>
      <c r="AK136" s="33" t="s">
        <v>133</v>
      </c>
      <c r="AL136" s="33" t="s">
        <v>133</v>
      </c>
      <c r="AM136" s="62" t="s">
        <v>133</v>
      </c>
      <c r="AN136" s="63" t="s">
        <v>133</v>
      </c>
      <c r="AO136" s="112" t="s">
        <v>133</v>
      </c>
      <c r="AP136" s="105" t="s">
        <v>133</v>
      </c>
      <c r="AQ136" s="112" t="s">
        <v>133</v>
      </c>
      <c r="AR136" s="112" t="s">
        <v>133</v>
      </c>
      <c r="AS136" s="112" t="s">
        <v>133</v>
      </c>
      <c r="AT136" s="112" t="s">
        <v>133</v>
      </c>
      <c r="AU136" s="137" t="s">
        <v>133</v>
      </c>
      <c r="AV136" s="124" t="s">
        <v>133</v>
      </c>
      <c r="AW136" s="33" t="s">
        <v>133</v>
      </c>
      <c r="AX136" s="33" t="s">
        <v>133</v>
      </c>
      <c r="AY136" s="62" t="s">
        <v>133</v>
      </c>
    </row>
    <row r="137" spans="1:51" s="38" customFormat="1" ht="14.25" customHeight="1" x14ac:dyDescent="0.2">
      <c r="A137" s="172" t="s">
        <v>95</v>
      </c>
      <c r="B137" s="49">
        <v>7</v>
      </c>
      <c r="C137" s="183" t="s">
        <v>69</v>
      </c>
      <c r="D137" s="63">
        <f t="shared" ca="1" si="33"/>
        <v>4490</v>
      </c>
      <c r="E137" s="112">
        <f t="shared" ca="1" si="33"/>
        <v>1.4000000000000001</v>
      </c>
      <c r="F137" s="105">
        <f t="shared" ca="1" si="33"/>
        <v>4430</v>
      </c>
      <c r="G137" s="112">
        <f t="shared" ca="1" si="34"/>
        <v>6.7</v>
      </c>
      <c r="H137" s="112">
        <f t="shared" ca="1" si="34"/>
        <v>8.1</v>
      </c>
      <c r="I137" s="112">
        <f t="shared" ca="1" si="35"/>
        <v>53.800000000000004</v>
      </c>
      <c r="J137" s="112">
        <f t="shared" ca="1" si="35"/>
        <v>74</v>
      </c>
      <c r="K137" s="137">
        <f t="shared" ca="1" si="35"/>
        <v>85.2</v>
      </c>
      <c r="L137" s="105">
        <f t="shared" ca="1" si="47"/>
        <v>2345</v>
      </c>
      <c r="M137" s="33">
        <f t="shared" ca="1" si="47"/>
        <v>16000</v>
      </c>
      <c r="N137" s="33">
        <f t="shared" ca="1" si="47"/>
        <v>21500</v>
      </c>
      <c r="O137" s="62">
        <f t="shared" ca="1" si="47"/>
        <v>28000</v>
      </c>
      <c r="P137" s="63">
        <f t="shared" ca="1" si="45"/>
        <v>4490</v>
      </c>
      <c r="Q137" s="112">
        <f t="shared" ca="1" si="45"/>
        <v>1.6</v>
      </c>
      <c r="R137" s="105">
        <f t="shared" ca="1" si="45"/>
        <v>4415</v>
      </c>
      <c r="S137" s="112">
        <f t="shared" ca="1" si="45"/>
        <v>9.8000000000000007</v>
      </c>
      <c r="T137" s="112">
        <f t="shared" ca="1" si="45"/>
        <v>6.5</v>
      </c>
      <c r="U137" s="112">
        <f t="shared" ca="1" si="45"/>
        <v>66.7</v>
      </c>
      <c r="V137" s="112">
        <f t="shared" ca="1" si="45"/>
        <v>78.100000000000009</v>
      </c>
      <c r="W137" s="137">
        <f t="shared" ca="1" si="45"/>
        <v>83.8</v>
      </c>
      <c r="X137" s="124">
        <f t="shared" ca="1" si="48"/>
        <v>2905</v>
      </c>
      <c r="Y137" s="33">
        <f t="shared" ca="1" si="48"/>
        <v>22000</v>
      </c>
      <c r="Z137" s="33">
        <f t="shared" ca="1" si="48"/>
        <v>27000</v>
      </c>
      <c r="AA137" s="62">
        <f t="shared" ca="1" si="48"/>
        <v>35500</v>
      </c>
      <c r="AB137" s="63" t="s">
        <v>133</v>
      </c>
      <c r="AC137" s="112" t="s">
        <v>133</v>
      </c>
      <c r="AD137" s="33" t="s">
        <v>133</v>
      </c>
      <c r="AE137" s="112" t="s">
        <v>133</v>
      </c>
      <c r="AF137" s="112" t="s">
        <v>133</v>
      </c>
      <c r="AG137" s="112" t="s">
        <v>133</v>
      </c>
      <c r="AH137" s="112" t="s">
        <v>133</v>
      </c>
      <c r="AI137" s="137" t="s">
        <v>133</v>
      </c>
      <c r="AJ137" s="63" t="s">
        <v>133</v>
      </c>
      <c r="AK137" s="33" t="s">
        <v>133</v>
      </c>
      <c r="AL137" s="33" t="s">
        <v>133</v>
      </c>
      <c r="AM137" s="62" t="s">
        <v>133</v>
      </c>
      <c r="AN137" s="63" t="s">
        <v>133</v>
      </c>
      <c r="AO137" s="112" t="s">
        <v>133</v>
      </c>
      <c r="AP137" s="105" t="s">
        <v>133</v>
      </c>
      <c r="AQ137" s="112" t="s">
        <v>133</v>
      </c>
      <c r="AR137" s="112" t="s">
        <v>133</v>
      </c>
      <c r="AS137" s="112" t="s">
        <v>133</v>
      </c>
      <c r="AT137" s="112" t="s">
        <v>133</v>
      </c>
      <c r="AU137" s="137" t="s">
        <v>133</v>
      </c>
      <c r="AV137" s="124" t="s">
        <v>133</v>
      </c>
      <c r="AW137" s="33" t="s">
        <v>133</v>
      </c>
      <c r="AX137" s="33" t="s">
        <v>133</v>
      </c>
      <c r="AY137" s="62" t="s">
        <v>133</v>
      </c>
    </row>
    <row r="138" spans="1:51" s="38" customFormat="1" ht="14.25" customHeight="1" x14ac:dyDescent="0.2">
      <c r="A138" s="172" t="s">
        <v>95</v>
      </c>
      <c r="B138" s="49">
        <v>8</v>
      </c>
      <c r="C138" s="183" t="s">
        <v>70</v>
      </c>
      <c r="D138" s="63">
        <f t="shared" ca="1" si="33"/>
        <v>9520</v>
      </c>
      <c r="E138" s="112">
        <f t="shared" ca="1" si="33"/>
        <v>2.2999999999999998</v>
      </c>
      <c r="F138" s="105">
        <f t="shared" ca="1" si="33"/>
        <v>9295</v>
      </c>
      <c r="G138" s="112">
        <f t="shared" ca="1" si="34"/>
        <v>8.6000000000000014</v>
      </c>
      <c r="H138" s="112">
        <f t="shared" ca="1" si="34"/>
        <v>12.7</v>
      </c>
      <c r="I138" s="112">
        <f t="shared" ca="1" si="35"/>
        <v>65.5</v>
      </c>
      <c r="J138" s="112">
        <f t="shared" ca="1" si="35"/>
        <v>73.400000000000006</v>
      </c>
      <c r="K138" s="137">
        <f t="shared" ca="1" si="35"/>
        <v>78.7</v>
      </c>
      <c r="L138" s="105">
        <f t="shared" ca="1" si="47"/>
        <v>5970</v>
      </c>
      <c r="M138" s="33">
        <f t="shared" ca="1" si="47"/>
        <v>14000</v>
      </c>
      <c r="N138" s="33">
        <f t="shared" ca="1" si="47"/>
        <v>19000</v>
      </c>
      <c r="O138" s="62">
        <f t="shared" ca="1" si="47"/>
        <v>25000</v>
      </c>
      <c r="P138" s="63">
        <f t="shared" ca="1" si="45"/>
        <v>9520</v>
      </c>
      <c r="Q138" s="112">
        <f t="shared" ca="1" si="45"/>
        <v>2.7</v>
      </c>
      <c r="R138" s="105">
        <f t="shared" ca="1" si="45"/>
        <v>9265</v>
      </c>
      <c r="S138" s="112">
        <f t="shared" ca="1" si="45"/>
        <v>11.8</v>
      </c>
      <c r="T138" s="112">
        <f t="shared" ca="1" si="45"/>
        <v>9.7000000000000011</v>
      </c>
      <c r="U138" s="112">
        <f t="shared" ca="1" si="45"/>
        <v>73.099999999999994</v>
      </c>
      <c r="V138" s="112">
        <f t="shared" ca="1" si="45"/>
        <v>76.8</v>
      </c>
      <c r="W138" s="137">
        <f t="shared" ca="1" si="45"/>
        <v>78.5</v>
      </c>
      <c r="X138" s="124">
        <f t="shared" ca="1" si="48"/>
        <v>6615</v>
      </c>
      <c r="Y138" s="33">
        <f t="shared" ca="1" si="48"/>
        <v>17500</v>
      </c>
      <c r="Z138" s="33">
        <f t="shared" ca="1" si="48"/>
        <v>24000</v>
      </c>
      <c r="AA138" s="62">
        <f t="shared" ca="1" si="48"/>
        <v>31000</v>
      </c>
      <c r="AB138" s="63" t="s">
        <v>133</v>
      </c>
      <c r="AC138" s="112" t="s">
        <v>133</v>
      </c>
      <c r="AD138" s="33" t="s">
        <v>133</v>
      </c>
      <c r="AE138" s="112" t="s">
        <v>133</v>
      </c>
      <c r="AF138" s="112" t="s">
        <v>133</v>
      </c>
      <c r="AG138" s="112" t="s">
        <v>133</v>
      </c>
      <c r="AH138" s="112" t="s">
        <v>133</v>
      </c>
      <c r="AI138" s="137" t="s">
        <v>133</v>
      </c>
      <c r="AJ138" s="63" t="s">
        <v>133</v>
      </c>
      <c r="AK138" s="33" t="s">
        <v>133</v>
      </c>
      <c r="AL138" s="33" t="s">
        <v>133</v>
      </c>
      <c r="AM138" s="62" t="s">
        <v>133</v>
      </c>
      <c r="AN138" s="63" t="s">
        <v>133</v>
      </c>
      <c r="AO138" s="112" t="s">
        <v>133</v>
      </c>
      <c r="AP138" s="105" t="s">
        <v>133</v>
      </c>
      <c r="AQ138" s="112" t="s">
        <v>133</v>
      </c>
      <c r="AR138" s="112" t="s">
        <v>133</v>
      </c>
      <c r="AS138" s="112" t="s">
        <v>133</v>
      </c>
      <c r="AT138" s="112" t="s">
        <v>133</v>
      </c>
      <c r="AU138" s="137" t="s">
        <v>133</v>
      </c>
      <c r="AV138" s="124" t="s">
        <v>133</v>
      </c>
      <c r="AW138" s="33" t="s">
        <v>133</v>
      </c>
      <c r="AX138" s="33" t="s">
        <v>133</v>
      </c>
      <c r="AY138" s="62" t="s">
        <v>133</v>
      </c>
    </row>
    <row r="139" spans="1:51" s="38" customFormat="1" ht="14.25" customHeight="1" x14ac:dyDescent="0.2">
      <c r="A139" s="172" t="s">
        <v>95</v>
      </c>
      <c r="B139" s="49">
        <v>9</v>
      </c>
      <c r="C139" s="183" t="s">
        <v>73</v>
      </c>
      <c r="D139" s="63">
        <f t="shared" ca="1" si="33"/>
        <v>11755</v>
      </c>
      <c r="E139" s="112">
        <f t="shared" ca="1" si="33"/>
        <v>2.1</v>
      </c>
      <c r="F139" s="105">
        <f t="shared" ca="1" si="33"/>
        <v>11505</v>
      </c>
      <c r="G139" s="112">
        <f t="shared" ca="1" si="34"/>
        <v>7.9</v>
      </c>
      <c r="H139" s="112">
        <f t="shared" ca="1" si="34"/>
        <v>9.6</v>
      </c>
      <c r="I139" s="112">
        <f t="shared" ca="1" si="35"/>
        <v>63.7</v>
      </c>
      <c r="J139" s="112">
        <f t="shared" ca="1" si="35"/>
        <v>74.900000000000006</v>
      </c>
      <c r="K139" s="137">
        <f t="shared" ca="1" si="35"/>
        <v>82.4</v>
      </c>
      <c r="L139" s="105">
        <f t="shared" ca="1" si="47"/>
        <v>7155</v>
      </c>
      <c r="M139" s="33">
        <f t="shared" ca="1" si="47"/>
        <v>15500</v>
      </c>
      <c r="N139" s="33">
        <f t="shared" ca="1" si="47"/>
        <v>22500</v>
      </c>
      <c r="O139" s="62">
        <f t="shared" ca="1" si="47"/>
        <v>28000</v>
      </c>
      <c r="P139" s="63">
        <f t="shared" ca="1" si="45"/>
        <v>11755</v>
      </c>
      <c r="Q139" s="112">
        <f t="shared" ca="1" si="45"/>
        <v>2.5</v>
      </c>
      <c r="R139" s="105">
        <f t="shared" ca="1" si="45"/>
        <v>11465</v>
      </c>
      <c r="S139" s="112">
        <f t="shared" ca="1" si="45"/>
        <v>12.1</v>
      </c>
      <c r="T139" s="112">
        <f t="shared" ca="1" si="45"/>
        <v>7.2000000000000011</v>
      </c>
      <c r="U139" s="112">
        <f t="shared" ca="1" si="45"/>
        <v>69.100000000000009</v>
      </c>
      <c r="V139" s="112">
        <f t="shared" ca="1" si="45"/>
        <v>77.2</v>
      </c>
      <c r="W139" s="137">
        <f t="shared" ca="1" si="45"/>
        <v>80.7</v>
      </c>
      <c r="X139" s="124">
        <f t="shared" ca="1" si="48"/>
        <v>7745</v>
      </c>
      <c r="Y139" s="33">
        <f t="shared" ca="1" si="48"/>
        <v>21000</v>
      </c>
      <c r="Z139" s="33">
        <f t="shared" ca="1" si="48"/>
        <v>27500</v>
      </c>
      <c r="AA139" s="62">
        <f t="shared" ca="1" si="48"/>
        <v>34500</v>
      </c>
      <c r="AB139" s="63" t="s">
        <v>133</v>
      </c>
      <c r="AC139" s="112" t="s">
        <v>133</v>
      </c>
      <c r="AD139" s="33" t="s">
        <v>133</v>
      </c>
      <c r="AE139" s="112" t="s">
        <v>133</v>
      </c>
      <c r="AF139" s="112" t="s">
        <v>133</v>
      </c>
      <c r="AG139" s="112" t="s">
        <v>133</v>
      </c>
      <c r="AH139" s="112" t="s">
        <v>133</v>
      </c>
      <c r="AI139" s="137" t="s">
        <v>133</v>
      </c>
      <c r="AJ139" s="63" t="s">
        <v>133</v>
      </c>
      <c r="AK139" s="33" t="s">
        <v>133</v>
      </c>
      <c r="AL139" s="33" t="s">
        <v>133</v>
      </c>
      <c r="AM139" s="62" t="s">
        <v>133</v>
      </c>
      <c r="AN139" s="63" t="s">
        <v>133</v>
      </c>
      <c r="AO139" s="112" t="s">
        <v>133</v>
      </c>
      <c r="AP139" s="105" t="s">
        <v>133</v>
      </c>
      <c r="AQ139" s="112" t="s">
        <v>133</v>
      </c>
      <c r="AR139" s="112" t="s">
        <v>133</v>
      </c>
      <c r="AS139" s="112" t="s">
        <v>133</v>
      </c>
      <c r="AT139" s="112" t="s">
        <v>133</v>
      </c>
      <c r="AU139" s="137" t="s">
        <v>133</v>
      </c>
      <c r="AV139" s="124" t="s">
        <v>133</v>
      </c>
      <c r="AW139" s="33" t="s">
        <v>133</v>
      </c>
      <c r="AX139" s="33" t="s">
        <v>133</v>
      </c>
      <c r="AY139" s="62" t="s">
        <v>133</v>
      </c>
    </row>
    <row r="140" spans="1:51" s="38" customFormat="1" ht="14.25" customHeight="1" x14ac:dyDescent="0.2">
      <c r="A140" s="172" t="s">
        <v>95</v>
      </c>
      <c r="B140" s="49" t="s">
        <v>28</v>
      </c>
      <c r="C140" s="183" t="s">
        <v>75</v>
      </c>
      <c r="D140" s="63">
        <f t="shared" ref="D140:F203" ca="1" si="49">IFERROR(VLOOKUP($A140&amp;$B140,INDIRECT($BF$14),D$8,FALSE),"")</f>
        <v>7115</v>
      </c>
      <c r="E140" s="112">
        <f t="shared" ca="1" si="49"/>
        <v>2.2999999999999998</v>
      </c>
      <c r="F140" s="105">
        <f t="shared" ca="1" si="49"/>
        <v>6955</v>
      </c>
      <c r="G140" s="112">
        <f t="shared" ref="G140:H203" ca="1" si="50">IFERROR(VLOOKUP($A140&amp;$B140,INDIRECT($BF$14),G$8,FALSE),"")</f>
        <v>7.5</v>
      </c>
      <c r="H140" s="112">
        <f t="shared" ca="1" si="50"/>
        <v>10.200000000000001</v>
      </c>
      <c r="I140" s="112">
        <f t="shared" ref="I140:K203" ca="1" si="51">IFERROR(VLOOKUP($A140&amp;$B140,INDIRECT($BF$14),I$8,FALSE),"")</f>
        <v>60.3</v>
      </c>
      <c r="J140" s="112">
        <f t="shared" ca="1" si="51"/>
        <v>72.8</v>
      </c>
      <c r="K140" s="137">
        <f t="shared" ca="1" si="51"/>
        <v>82.300000000000011</v>
      </c>
      <c r="L140" s="105">
        <f t="shared" ca="1" si="47"/>
        <v>4095</v>
      </c>
      <c r="M140" s="33">
        <f t="shared" ca="1" si="47"/>
        <v>15000</v>
      </c>
      <c r="N140" s="33">
        <f t="shared" ca="1" si="47"/>
        <v>20500</v>
      </c>
      <c r="O140" s="62">
        <f t="shared" ca="1" si="47"/>
        <v>26500</v>
      </c>
      <c r="P140" s="63">
        <f t="shared" ca="1" si="45"/>
        <v>7115</v>
      </c>
      <c r="Q140" s="112">
        <f t="shared" ca="1" si="45"/>
        <v>2.4</v>
      </c>
      <c r="R140" s="105">
        <f t="shared" ca="1" si="45"/>
        <v>6945</v>
      </c>
      <c r="S140" s="112">
        <f t="shared" ca="1" si="45"/>
        <v>10.9</v>
      </c>
      <c r="T140" s="112">
        <f t="shared" ca="1" si="45"/>
        <v>7.0000000000000009</v>
      </c>
      <c r="U140" s="112">
        <f t="shared" ca="1" si="45"/>
        <v>63.4</v>
      </c>
      <c r="V140" s="112">
        <f t="shared" ca="1" si="45"/>
        <v>75.2</v>
      </c>
      <c r="W140" s="137">
        <f t="shared" ca="1" si="45"/>
        <v>82.100000000000009</v>
      </c>
      <c r="X140" s="124">
        <f t="shared" ca="1" si="48"/>
        <v>4295</v>
      </c>
      <c r="Y140" s="33">
        <f t="shared" ca="1" si="48"/>
        <v>19500</v>
      </c>
      <c r="Z140" s="33">
        <f t="shared" ca="1" si="48"/>
        <v>26000</v>
      </c>
      <c r="AA140" s="62">
        <f t="shared" ca="1" si="48"/>
        <v>33000</v>
      </c>
      <c r="AB140" s="63" t="s">
        <v>133</v>
      </c>
      <c r="AC140" s="112" t="s">
        <v>133</v>
      </c>
      <c r="AD140" s="33" t="s">
        <v>133</v>
      </c>
      <c r="AE140" s="112" t="s">
        <v>133</v>
      </c>
      <c r="AF140" s="112" t="s">
        <v>133</v>
      </c>
      <c r="AG140" s="112" t="s">
        <v>133</v>
      </c>
      <c r="AH140" s="112" t="s">
        <v>133</v>
      </c>
      <c r="AI140" s="137" t="s">
        <v>133</v>
      </c>
      <c r="AJ140" s="63" t="s">
        <v>133</v>
      </c>
      <c r="AK140" s="33" t="s">
        <v>133</v>
      </c>
      <c r="AL140" s="33" t="s">
        <v>133</v>
      </c>
      <c r="AM140" s="62" t="s">
        <v>133</v>
      </c>
      <c r="AN140" s="63" t="s">
        <v>133</v>
      </c>
      <c r="AO140" s="112" t="s">
        <v>133</v>
      </c>
      <c r="AP140" s="105" t="s">
        <v>133</v>
      </c>
      <c r="AQ140" s="112" t="s">
        <v>133</v>
      </c>
      <c r="AR140" s="112" t="s">
        <v>133</v>
      </c>
      <c r="AS140" s="112" t="s">
        <v>133</v>
      </c>
      <c r="AT140" s="112" t="s">
        <v>133</v>
      </c>
      <c r="AU140" s="137" t="s">
        <v>133</v>
      </c>
      <c r="AV140" s="124" t="s">
        <v>133</v>
      </c>
      <c r="AW140" s="33" t="s">
        <v>133</v>
      </c>
      <c r="AX140" s="33" t="s">
        <v>133</v>
      </c>
      <c r="AY140" s="62" t="s">
        <v>133</v>
      </c>
    </row>
    <row r="141" spans="1:51" s="38" customFormat="1" ht="14.25" customHeight="1" x14ac:dyDescent="0.2">
      <c r="A141" s="172" t="s">
        <v>95</v>
      </c>
      <c r="B141" s="49" t="s">
        <v>29</v>
      </c>
      <c r="C141" s="183" t="s">
        <v>76</v>
      </c>
      <c r="D141" s="63">
        <f t="shared" ca="1" si="49"/>
        <v>21715</v>
      </c>
      <c r="E141" s="112">
        <f t="shared" ca="1" si="49"/>
        <v>2.2999999999999998</v>
      </c>
      <c r="F141" s="105">
        <f t="shared" ca="1" si="49"/>
        <v>21205</v>
      </c>
      <c r="G141" s="112">
        <f t="shared" ca="1" si="50"/>
        <v>6.8000000000000007</v>
      </c>
      <c r="H141" s="112">
        <f t="shared" ca="1" si="50"/>
        <v>10.8</v>
      </c>
      <c r="I141" s="112">
        <f t="shared" ca="1" si="51"/>
        <v>57.8</v>
      </c>
      <c r="J141" s="112">
        <f t="shared" ca="1" si="51"/>
        <v>74.599999999999994</v>
      </c>
      <c r="K141" s="137">
        <f t="shared" ca="1" si="51"/>
        <v>82.4</v>
      </c>
      <c r="L141" s="105">
        <f t="shared" ca="1" si="47"/>
        <v>11950</v>
      </c>
      <c r="M141" s="33">
        <f t="shared" ca="1" si="47"/>
        <v>11500</v>
      </c>
      <c r="N141" s="33">
        <f t="shared" ca="1" si="47"/>
        <v>17000</v>
      </c>
      <c r="O141" s="62">
        <f t="shared" ca="1" si="47"/>
        <v>23000</v>
      </c>
      <c r="P141" s="63">
        <f t="shared" ca="1" si="45"/>
        <v>21715</v>
      </c>
      <c r="Q141" s="112">
        <f t="shared" ca="1" si="45"/>
        <v>2.6</v>
      </c>
      <c r="R141" s="105">
        <f t="shared" ca="1" si="45"/>
        <v>21160</v>
      </c>
      <c r="S141" s="112">
        <f t="shared" ca="1" si="45"/>
        <v>9.8000000000000007</v>
      </c>
      <c r="T141" s="112">
        <f t="shared" ca="1" si="45"/>
        <v>8.3000000000000007</v>
      </c>
      <c r="U141" s="112">
        <f t="shared" ca="1" si="45"/>
        <v>65.400000000000006</v>
      </c>
      <c r="V141" s="112">
        <f t="shared" ca="1" si="45"/>
        <v>77.900000000000006</v>
      </c>
      <c r="W141" s="137">
        <f t="shared" ca="1" si="45"/>
        <v>81.900000000000006</v>
      </c>
      <c r="X141" s="124">
        <f t="shared" ca="1" si="48"/>
        <v>13470</v>
      </c>
      <c r="Y141" s="33">
        <f t="shared" ca="1" si="48"/>
        <v>15500</v>
      </c>
      <c r="Z141" s="33">
        <f t="shared" ca="1" si="48"/>
        <v>21500</v>
      </c>
      <c r="AA141" s="62">
        <f t="shared" ca="1" si="48"/>
        <v>27500</v>
      </c>
      <c r="AB141" s="63" t="s">
        <v>133</v>
      </c>
      <c r="AC141" s="112" t="s">
        <v>133</v>
      </c>
      <c r="AD141" s="33" t="s">
        <v>133</v>
      </c>
      <c r="AE141" s="112" t="s">
        <v>133</v>
      </c>
      <c r="AF141" s="112" t="s">
        <v>133</v>
      </c>
      <c r="AG141" s="112" t="s">
        <v>133</v>
      </c>
      <c r="AH141" s="112" t="s">
        <v>133</v>
      </c>
      <c r="AI141" s="137" t="s">
        <v>133</v>
      </c>
      <c r="AJ141" s="63" t="s">
        <v>133</v>
      </c>
      <c r="AK141" s="33" t="s">
        <v>133</v>
      </c>
      <c r="AL141" s="33" t="s">
        <v>133</v>
      </c>
      <c r="AM141" s="62" t="s">
        <v>133</v>
      </c>
      <c r="AN141" s="63" t="s">
        <v>133</v>
      </c>
      <c r="AO141" s="112" t="s">
        <v>133</v>
      </c>
      <c r="AP141" s="105" t="s">
        <v>133</v>
      </c>
      <c r="AQ141" s="112" t="s">
        <v>133</v>
      </c>
      <c r="AR141" s="112" t="s">
        <v>133</v>
      </c>
      <c r="AS141" s="112" t="s">
        <v>133</v>
      </c>
      <c r="AT141" s="112" t="s">
        <v>133</v>
      </c>
      <c r="AU141" s="137" t="s">
        <v>133</v>
      </c>
      <c r="AV141" s="124" t="s">
        <v>133</v>
      </c>
      <c r="AW141" s="33" t="s">
        <v>133</v>
      </c>
      <c r="AX141" s="33" t="s">
        <v>133</v>
      </c>
      <c r="AY141" s="62" t="s">
        <v>133</v>
      </c>
    </row>
    <row r="142" spans="1:51" s="38" customFormat="1" ht="14.25" customHeight="1" x14ac:dyDescent="0.2">
      <c r="A142" s="172" t="s">
        <v>95</v>
      </c>
      <c r="B142" s="49" t="s">
        <v>37</v>
      </c>
      <c r="C142" s="183" t="s">
        <v>77</v>
      </c>
      <c r="D142" s="63">
        <f t="shared" ca="1" si="49"/>
        <v>4085</v>
      </c>
      <c r="E142" s="112">
        <f t="shared" ca="1" si="49"/>
        <v>1.8000000000000003</v>
      </c>
      <c r="F142" s="105">
        <f t="shared" ca="1" si="49"/>
        <v>4015</v>
      </c>
      <c r="G142" s="112">
        <f t="shared" ca="1" si="50"/>
        <v>8.7000000000000011</v>
      </c>
      <c r="H142" s="112">
        <f t="shared" ca="1" si="50"/>
        <v>10.200000000000001</v>
      </c>
      <c r="I142" s="112">
        <f t="shared" ca="1" si="51"/>
        <v>61.8</v>
      </c>
      <c r="J142" s="112">
        <f t="shared" ca="1" si="51"/>
        <v>72.599999999999994</v>
      </c>
      <c r="K142" s="137">
        <f t="shared" ca="1" si="51"/>
        <v>81.100000000000009</v>
      </c>
      <c r="L142" s="105">
        <f t="shared" ca="1" si="47"/>
        <v>2430</v>
      </c>
      <c r="M142" s="33">
        <f t="shared" ca="1" si="47"/>
        <v>17000</v>
      </c>
      <c r="N142" s="33">
        <f t="shared" ca="1" si="47"/>
        <v>23000</v>
      </c>
      <c r="O142" s="62">
        <f t="shared" ca="1" si="47"/>
        <v>29500</v>
      </c>
      <c r="P142" s="63">
        <f t="shared" ca="1" si="45"/>
        <v>4085</v>
      </c>
      <c r="Q142" s="112">
        <f t="shared" ca="1" si="45"/>
        <v>2.1</v>
      </c>
      <c r="R142" s="105">
        <f t="shared" ca="1" si="45"/>
        <v>4005</v>
      </c>
      <c r="S142" s="112">
        <f t="shared" ca="1" si="45"/>
        <v>11.600000000000001</v>
      </c>
      <c r="T142" s="112">
        <f t="shared" ca="1" si="45"/>
        <v>8.3000000000000007</v>
      </c>
      <c r="U142" s="112">
        <f t="shared" ca="1" si="45"/>
        <v>73</v>
      </c>
      <c r="V142" s="112">
        <f t="shared" ca="1" si="45"/>
        <v>77.400000000000006</v>
      </c>
      <c r="W142" s="137">
        <f t="shared" ca="1" si="45"/>
        <v>80.100000000000009</v>
      </c>
      <c r="X142" s="124">
        <f t="shared" ca="1" si="48"/>
        <v>2865</v>
      </c>
      <c r="Y142" s="33">
        <f t="shared" ca="1" si="48"/>
        <v>22500</v>
      </c>
      <c r="Z142" s="33">
        <f t="shared" ca="1" si="48"/>
        <v>30000</v>
      </c>
      <c r="AA142" s="62">
        <f t="shared" ca="1" si="48"/>
        <v>40000</v>
      </c>
      <c r="AB142" s="63" t="s">
        <v>133</v>
      </c>
      <c r="AC142" s="112" t="s">
        <v>133</v>
      </c>
      <c r="AD142" s="33" t="s">
        <v>133</v>
      </c>
      <c r="AE142" s="112" t="s">
        <v>133</v>
      </c>
      <c r="AF142" s="112" t="s">
        <v>133</v>
      </c>
      <c r="AG142" s="112" t="s">
        <v>133</v>
      </c>
      <c r="AH142" s="112" t="s">
        <v>133</v>
      </c>
      <c r="AI142" s="137" t="s">
        <v>133</v>
      </c>
      <c r="AJ142" s="63" t="s">
        <v>133</v>
      </c>
      <c r="AK142" s="33" t="s">
        <v>133</v>
      </c>
      <c r="AL142" s="33" t="s">
        <v>133</v>
      </c>
      <c r="AM142" s="62" t="s">
        <v>133</v>
      </c>
      <c r="AN142" s="63" t="s">
        <v>133</v>
      </c>
      <c r="AO142" s="112" t="s">
        <v>133</v>
      </c>
      <c r="AP142" s="105" t="s">
        <v>133</v>
      </c>
      <c r="AQ142" s="112" t="s">
        <v>133</v>
      </c>
      <c r="AR142" s="112" t="s">
        <v>133</v>
      </c>
      <c r="AS142" s="112" t="s">
        <v>133</v>
      </c>
      <c r="AT142" s="112" t="s">
        <v>133</v>
      </c>
      <c r="AU142" s="137" t="s">
        <v>133</v>
      </c>
      <c r="AV142" s="124" t="s">
        <v>133</v>
      </c>
      <c r="AW142" s="33" t="s">
        <v>133</v>
      </c>
      <c r="AX142" s="33" t="s">
        <v>133</v>
      </c>
      <c r="AY142" s="62" t="s">
        <v>133</v>
      </c>
    </row>
    <row r="143" spans="1:51" s="38" customFormat="1" ht="14.25" customHeight="1" x14ac:dyDescent="0.2">
      <c r="A143" s="172" t="s">
        <v>95</v>
      </c>
      <c r="B143" s="49" t="s">
        <v>30</v>
      </c>
      <c r="C143" s="183" t="s">
        <v>78</v>
      </c>
      <c r="D143" s="63">
        <f t="shared" ca="1" si="49"/>
        <v>11095</v>
      </c>
      <c r="E143" s="112">
        <f t="shared" ca="1" si="49"/>
        <v>2</v>
      </c>
      <c r="F143" s="105">
        <f t="shared" ca="1" si="49"/>
        <v>10875</v>
      </c>
      <c r="G143" s="112">
        <f t="shared" ca="1" si="50"/>
        <v>7.3</v>
      </c>
      <c r="H143" s="112">
        <f t="shared" ca="1" si="50"/>
        <v>14.6</v>
      </c>
      <c r="I143" s="112">
        <f t="shared" ca="1" si="51"/>
        <v>52.900000000000006</v>
      </c>
      <c r="J143" s="112">
        <f t="shared" ca="1" si="51"/>
        <v>68.7</v>
      </c>
      <c r="K143" s="137">
        <f t="shared" ca="1" si="51"/>
        <v>78.100000000000009</v>
      </c>
      <c r="L143" s="105">
        <f t="shared" ca="1" si="47"/>
        <v>5585</v>
      </c>
      <c r="M143" s="33">
        <f t="shared" ca="1" si="47"/>
        <v>10500</v>
      </c>
      <c r="N143" s="33">
        <f t="shared" ca="1" si="47"/>
        <v>15000</v>
      </c>
      <c r="O143" s="62">
        <f t="shared" ca="1" si="47"/>
        <v>19500</v>
      </c>
      <c r="P143" s="63">
        <f t="shared" ca="1" si="45"/>
        <v>11095</v>
      </c>
      <c r="Q143" s="112">
        <f t="shared" ca="1" si="45"/>
        <v>2.4</v>
      </c>
      <c r="R143" s="105">
        <f t="shared" ca="1" si="45"/>
        <v>10835</v>
      </c>
      <c r="S143" s="112">
        <f t="shared" ca="1" si="45"/>
        <v>11</v>
      </c>
      <c r="T143" s="112">
        <f t="shared" ca="1" si="45"/>
        <v>10.4</v>
      </c>
      <c r="U143" s="112">
        <f t="shared" ca="1" si="45"/>
        <v>68.100000000000009</v>
      </c>
      <c r="V143" s="112">
        <f t="shared" ca="1" si="45"/>
        <v>75.5</v>
      </c>
      <c r="W143" s="137">
        <f t="shared" ca="1" si="45"/>
        <v>78.600000000000009</v>
      </c>
      <c r="X143" s="124">
        <f t="shared" ca="1" si="48"/>
        <v>7175</v>
      </c>
      <c r="Y143" s="33">
        <f t="shared" ca="1" si="48"/>
        <v>16000</v>
      </c>
      <c r="Z143" s="33">
        <f t="shared" ca="1" si="48"/>
        <v>20500</v>
      </c>
      <c r="AA143" s="62">
        <f t="shared" ca="1" si="48"/>
        <v>27500</v>
      </c>
      <c r="AB143" s="63" t="s">
        <v>133</v>
      </c>
      <c r="AC143" s="112" t="s">
        <v>133</v>
      </c>
      <c r="AD143" s="33" t="s">
        <v>133</v>
      </c>
      <c r="AE143" s="112" t="s">
        <v>133</v>
      </c>
      <c r="AF143" s="112" t="s">
        <v>133</v>
      </c>
      <c r="AG143" s="112" t="s">
        <v>133</v>
      </c>
      <c r="AH143" s="112" t="s">
        <v>133</v>
      </c>
      <c r="AI143" s="137" t="s">
        <v>133</v>
      </c>
      <c r="AJ143" s="63" t="s">
        <v>133</v>
      </c>
      <c r="AK143" s="33" t="s">
        <v>133</v>
      </c>
      <c r="AL143" s="33" t="s">
        <v>133</v>
      </c>
      <c r="AM143" s="62" t="s">
        <v>133</v>
      </c>
      <c r="AN143" s="63" t="s">
        <v>133</v>
      </c>
      <c r="AO143" s="112" t="s">
        <v>133</v>
      </c>
      <c r="AP143" s="105" t="s">
        <v>133</v>
      </c>
      <c r="AQ143" s="112" t="s">
        <v>133</v>
      </c>
      <c r="AR143" s="112" t="s">
        <v>133</v>
      </c>
      <c r="AS143" s="112" t="s">
        <v>133</v>
      </c>
      <c r="AT143" s="112" t="s">
        <v>133</v>
      </c>
      <c r="AU143" s="137" t="s">
        <v>133</v>
      </c>
      <c r="AV143" s="124" t="s">
        <v>133</v>
      </c>
      <c r="AW143" s="33" t="s">
        <v>133</v>
      </c>
      <c r="AX143" s="33" t="s">
        <v>133</v>
      </c>
      <c r="AY143" s="62" t="s">
        <v>133</v>
      </c>
    </row>
    <row r="144" spans="1:51" s="38" customFormat="1" ht="14.25" customHeight="1" x14ac:dyDescent="0.2">
      <c r="A144" s="172" t="s">
        <v>95</v>
      </c>
      <c r="B144" s="49" t="s">
        <v>31</v>
      </c>
      <c r="C144" s="183" t="s">
        <v>79</v>
      </c>
      <c r="D144" s="63">
        <f t="shared" ca="1" si="49"/>
        <v>28145</v>
      </c>
      <c r="E144" s="112">
        <f t="shared" ca="1" si="49"/>
        <v>2.8000000000000003</v>
      </c>
      <c r="F144" s="105">
        <f t="shared" ca="1" si="49"/>
        <v>27350</v>
      </c>
      <c r="G144" s="112">
        <f t="shared" ca="1" si="50"/>
        <v>8.3000000000000007</v>
      </c>
      <c r="H144" s="112">
        <f t="shared" ca="1" si="50"/>
        <v>12</v>
      </c>
      <c r="I144" s="112">
        <f t="shared" ca="1" si="51"/>
        <v>68.800000000000011</v>
      </c>
      <c r="J144" s="112">
        <f t="shared" ca="1" si="51"/>
        <v>75.599999999999994</v>
      </c>
      <c r="K144" s="137">
        <f t="shared" ca="1" si="51"/>
        <v>79.800000000000011</v>
      </c>
      <c r="L144" s="105">
        <f t="shared" ca="1" si="47"/>
        <v>18420</v>
      </c>
      <c r="M144" s="33">
        <f t="shared" ca="1" si="47"/>
        <v>13500</v>
      </c>
      <c r="N144" s="33">
        <f t="shared" ca="1" si="47"/>
        <v>18000</v>
      </c>
      <c r="O144" s="62">
        <f t="shared" ca="1" si="47"/>
        <v>23000</v>
      </c>
      <c r="P144" s="63">
        <f t="shared" ca="1" si="45"/>
        <v>28145</v>
      </c>
      <c r="Q144" s="112">
        <f t="shared" ca="1" si="45"/>
        <v>3.2</v>
      </c>
      <c r="R144" s="105">
        <f t="shared" ca="1" si="45"/>
        <v>27255</v>
      </c>
      <c r="S144" s="112">
        <f t="shared" ca="1" si="45"/>
        <v>12.4</v>
      </c>
      <c r="T144" s="112">
        <f t="shared" ca="1" si="45"/>
        <v>8.9</v>
      </c>
      <c r="U144" s="112">
        <f t="shared" ca="1" si="45"/>
        <v>73.2</v>
      </c>
      <c r="V144" s="112">
        <f t="shared" ca="1" si="45"/>
        <v>77.100000000000009</v>
      </c>
      <c r="W144" s="137">
        <f t="shared" ca="1" si="45"/>
        <v>78.7</v>
      </c>
      <c r="X144" s="124">
        <f t="shared" ca="1" si="48"/>
        <v>19465</v>
      </c>
      <c r="Y144" s="33">
        <f t="shared" ca="1" si="48"/>
        <v>17500</v>
      </c>
      <c r="Z144" s="33">
        <f t="shared" ca="1" si="48"/>
        <v>23000</v>
      </c>
      <c r="AA144" s="62">
        <f t="shared" ca="1" si="48"/>
        <v>29500</v>
      </c>
      <c r="AB144" s="63" t="s">
        <v>133</v>
      </c>
      <c r="AC144" s="112" t="s">
        <v>133</v>
      </c>
      <c r="AD144" s="33" t="s">
        <v>133</v>
      </c>
      <c r="AE144" s="112" t="s">
        <v>133</v>
      </c>
      <c r="AF144" s="112" t="s">
        <v>133</v>
      </c>
      <c r="AG144" s="112" t="s">
        <v>133</v>
      </c>
      <c r="AH144" s="112" t="s">
        <v>133</v>
      </c>
      <c r="AI144" s="137" t="s">
        <v>133</v>
      </c>
      <c r="AJ144" s="63" t="s">
        <v>133</v>
      </c>
      <c r="AK144" s="33" t="s">
        <v>133</v>
      </c>
      <c r="AL144" s="33" t="s">
        <v>133</v>
      </c>
      <c r="AM144" s="62" t="s">
        <v>133</v>
      </c>
      <c r="AN144" s="63" t="s">
        <v>133</v>
      </c>
      <c r="AO144" s="112" t="s">
        <v>133</v>
      </c>
      <c r="AP144" s="105" t="s">
        <v>133</v>
      </c>
      <c r="AQ144" s="112" t="s">
        <v>133</v>
      </c>
      <c r="AR144" s="112" t="s">
        <v>133</v>
      </c>
      <c r="AS144" s="112" t="s">
        <v>133</v>
      </c>
      <c r="AT144" s="112" t="s">
        <v>133</v>
      </c>
      <c r="AU144" s="137" t="s">
        <v>133</v>
      </c>
      <c r="AV144" s="124" t="s">
        <v>133</v>
      </c>
      <c r="AW144" s="33" t="s">
        <v>133</v>
      </c>
      <c r="AX144" s="33" t="s">
        <v>133</v>
      </c>
      <c r="AY144" s="62" t="s">
        <v>133</v>
      </c>
    </row>
    <row r="145" spans="1:51" s="38" customFormat="1" ht="14.25" customHeight="1" x14ac:dyDescent="0.2">
      <c r="A145" s="172" t="s">
        <v>95</v>
      </c>
      <c r="B145" s="49" t="s">
        <v>32</v>
      </c>
      <c r="C145" s="183" t="s">
        <v>80</v>
      </c>
      <c r="D145" s="63">
        <f t="shared" ca="1" si="49"/>
        <v>7765</v>
      </c>
      <c r="E145" s="112">
        <f t="shared" ca="1" si="49"/>
        <v>1.7000000000000002</v>
      </c>
      <c r="F145" s="105">
        <f t="shared" ca="1" si="49"/>
        <v>7630</v>
      </c>
      <c r="G145" s="112">
        <f t="shared" ca="1" si="50"/>
        <v>6.5</v>
      </c>
      <c r="H145" s="112">
        <f t="shared" ca="1" si="50"/>
        <v>16.100000000000001</v>
      </c>
      <c r="I145" s="112">
        <f t="shared" ca="1" si="51"/>
        <v>67.900000000000006</v>
      </c>
      <c r="J145" s="112">
        <f t="shared" ca="1" si="51"/>
        <v>73.7</v>
      </c>
      <c r="K145" s="137">
        <f t="shared" ca="1" si="51"/>
        <v>77.400000000000006</v>
      </c>
      <c r="L145" s="105">
        <f t="shared" ca="1" si="47"/>
        <v>5070</v>
      </c>
      <c r="M145" s="33">
        <f t="shared" ca="1" si="47"/>
        <v>10500</v>
      </c>
      <c r="N145" s="33">
        <f t="shared" ca="1" si="47"/>
        <v>14500</v>
      </c>
      <c r="O145" s="62">
        <f t="shared" ca="1" si="47"/>
        <v>18500</v>
      </c>
      <c r="P145" s="63">
        <f t="shared" ca="1" si="45"/>
        <v>7765</v>
      </c>
      <c r="Q145" s="112">
        <f t="shared" ca="1" si="45"/>
        <v>1.9</v>
      </c>
      <c r="R145" s="105">
        <f t="shared" ca="1" si="45"/>
        <v>7620</v>
      </c>
      <c r="S145" s="112">
        <f t="shared" ca="1" si="45"/>
        <v>11.3</v>
      </c>
      <c r="T145" s="112">
        <f t="shared" ca="1" si="45"/>
        <v>11.9</v>
      </c>
      <c r="U145" s="112">
        <f t="shared" ca="1" si="45"/>
        <v>71.2</v>
      </c>
      <c r="V145" s="112">
        <f t="shared" ca="1" si="45"/>
        <v>75.099999999999994</v>
      </c>
      <c r="W145" s="137">
        <f t="shared" ca="1" si="45"/>
        <v>76.8</v>
      </c>
      <c r="X145" s="124">
        <f t="shared" ca="1" si="48"/>
        <v>5295</v>
      </c>
      <c r="Y145" s="33">
        <f t="shared" ca="1" si="48"/>
        <v>14500</v>
      </c>
      <c r="Z145" s="33">
        <f t="shared" ca="1" si="48"/>
        <v>19000</v>
      </c>
      <c r="AA145" s="62">
        <f t="shared" ca="1" si="48"/>
        <v>24000</v>
      </c>
      <c r="AB145" s="63" t="s">
        <v>133</v>
      </c>
      <c r="AC145" s="112" t="s">
        <v>133</v>
      </c>
      <c r="AD145" s="33" t="s">
        <v>133</v>
      </c>
      <c r="AE145" s="112" t="s">
        <v>133</v>
      </c>
      <c r="AF145" s="112" t="s">
        <v>133</v>
      </c>
      <c r="AG145" s="112" t="s">
        <v>133</v>
      </c>
      <c r="AH145" s="112" t="s">
        <v>133</v>
      </c>
      <c r="AI145" s="137" t="s">
        <v>133</v>
      </c>
      <c r="AJ145" s="63" t="s">
        <v>133</v>
      </c>
      <c r="AK145" s="33" t="s">
        <v>133</v>
      </c>
      <c r="AL145" s="33" t="s">
        <v>133</v>
      </c>
      <c r="AM145" s="62" t="s">
        <v>133</v>
      </c>
      <c r="AN145" s="63" t="s">
        <v>133</v>
      </c>
      <c r="AO145" s="112" t="s">
        <v>133</v>
      </c>
      <c r="AP145" s="105" t="s">
        <v>133</v>
      </c>
      <c r="AQ145" s="112" t="s">
        <v>133</v>
      </c>
      <c r="AR145" s="112" t="s">
        <v>133</v>
      </c>
      <c r="AS145" s="112" t="s">
        <v>133</v>
      </c>
      <c r="AT145" s="112" t="s">
        <v>133</v>
      </c>
      <c r="AU145" s="137" t="s">
        <v>133</v>
      </c>
      <c r="AV145" s="124" t="s">
        <v>133</v>
      </c>
      <c r="AW145" s="33" t="s">
        <v>133</v>
      </c>
      <c r="AX145" s="33" t="s">
        <v>133</v>
      </c>
      <c r="AY145" s="62" t="s">
        <v>133</v>
      </c>
    </row>
    <row r="146" spans="1:51" s="38" customFormat="1" ht="14.25" customHeight="1" x14ac:dyDescent="0.2">
      <c r="A146" s="172" t="s">
        <v>95</v>
      </c>
      <c r="B146" s="49" t="s">
        <v>27</v>
      </c>
      <c r="C146" s="183" t="s">
        <v>81</v>
      </c>
      <c r="D146" s="63">
        <f t="shared" ca="1" si="49"/>
        <v>16295</v>
      </c>
      <c r="E146" s="112">
        <f t="shared" ca="1" si="49"/>
        <v>1.6</v>
      </c>
      <c r="F146" s="105">
        <f t="shared" ca="1" si="49"/>
        <v>16040</v>
      </c>
      <c r="G146" s="112">
        <f t="shared" ca="1" si="50"/>
        <v>8.7000000000000011</v>
      </c>
      <c r="H146" s="112">
        <f t="shared" ca="1" si="50"/>
        <v>12</v>
      </c>
      <c r="I146" s="112">
        <f t="shared" ca="1" si="51"/>
        <v>49.6</v>
      </c>
      <c r="J146" s="112">
        <f t="shared" ca="1" si="51"/>
        <v>67.7</v>
      </c>
      <c r="K146" s="137">
        <f t="shared" ca="1" si="51"/>
        <v>79.3</v>
      </c>
      <c r="L146" s="105">
        <f t="shared" ca="1" si="47"/>
        <v>7685</v>
      </c>
      <c r="M146" s="33">
        <f t="shared" ca="1" si="47"/>
        <v>10500</v>
      </c>
      <c r="N146" s="33">
        <f t="shared" ca="1" si="47"/>
        <v>16000</v>
      </c>
      <c r="O146" s="62">
        <f t="shared" ca="1" si="47"/>
        <v>20500</v>
      </c>
      <c r="P146" s="63">
        <f t="shared" ca="1" si="45"/>
        <v>16295</v>
      </c>
      <c r="Q146" s="112">
        <f t="shared" ca="1" si="45"/>
        <v>1.8000000000000003</v>
      </c>
      <c r="R146" s="105">
        <f t="shared" ca="1" si="45"/>
        <v>15990</v>
      </c>
      <c r="S146" s="112">
        <f t="shared" ca="1" si="45"/>
        <v>12.5</v>
      </c>
      <c r="T146" s="112">
        <f t="shared" ca="1" si="45"/>
        <v>9.1999999999999993</v>
      </c>
      <c r="U146" s="112">
        <f t="shared" ref="P146:W170" ca="1" si="52">IFERROR(VLOOKUP($A146&amp;$B146,INDIRECT($BF$14),U$8,FALSE),"")</f>
        <v>62.8</v>
      </c>
      <c r="V146" s="112">
        <f t="shared" ca="1" si="52"/>
        <v>73.5</v>
      </c>
      <c r="W146" s="137">
        <f t="shared" ca="1" si="52"/>
        <v>78.400000000000006</v>
      </c>
      <c r="X146" s="124">
        <f t="shared" ca="1" si="48"/>
        <v>9730</v>
      </c>
      <c r="Y146" s="33">
        <f t="shared" ca="1" si="48"/>
        <v>16000</v>
      </c>
      <c r="Z146" s="33">
        <f t="shared" ca="1" si="48"/>
        <v>21500</v>
      </c>
      <c r="AA146" s="62">
        <f t="shared" ca="1" si="48"/>
        <v>26500</v>
      </c>
      <c r="AB146" s="63" t="s">
        <v>133</v>
      </c>
      <c r="AC146" s="112" t="s">
        <v>133</v>
      </c>
      <c r="AD146" s="33" t="s">
        <v>133</v>
      </c>
      <c r="AE146" s="112" t="s">
        <v>133</v>
      </c>
      <c r="AF146" s="112" t="s">
        <v>133</v>
      </c>
      <c r="AG146" s="112" t="s">
        <v>133</v>
      </c>
      <c r="AH146" s="112" t="s">
        <v>133</v>
      </c>
      <c r="AI146" s="137" t="s">
        <v>133</v>
      </c>
      <c r="AJ146" s="63" t="s">
        <v>133</v>
      </c>
      <c r="AK146" s="33" t="s">
        <v>133</v>
      </c>
      <c r="AL146" s="33" t="s">
        <v>133</v>
      </c>
      <c r="AM146" s="62" t="s">
        <v>133</v>
      </c>
      <c r="AN146" s="63" t="s">
        <v>133</v>
      </c>
      <c r="AO146" s="112" t="s">
        <v>133</v>
      </c>
      <c r="AP146" s="105" t="s">
        <v>133</v>
      </c>
      <c r="AQ146" s="112" t="s">
        <v>133</v>
      </c>
      <c r="AR146" s="112" t="s">
        <v>133</v>
      </c>
      <c r="AS146" s="112" t="s">
        <v>133</v>
      </c>
      <c r="AT146" s="112" t="s">
        <v>133</v>
      </c>
      <c r="AU146" s="137" t="s">
        <v>133</v>
      </c>
      <c r="AV146" s="124" t="s">
        <v>133</v>
      </c>
      <c r="AW146" s="33" t="s">
        <v>133</v>
      </c>
      <c r="AX146" s="33" t="s">
        <v>133</v>
      </c>
      <c r="AY146" s="62" t="s">
        <v>133</v>
      </c>
    </row>
    <row r="147" spans="1:51" s="38" customFormat="1" ht="14.25" customHeight="1" x14ac:dyDescent="0.2">
      <c r="A147" s="172" t="s">
        <v>95</v>
      </c>
      <c r="B147" s="49" t="s">
        <v>33</v>
      </c>
      <c r="C147" s="183" t="s">
        <v>82</v>
      </c>
      <c r="D147" s="63">
        <f t="shared" ca="1" si="49"/>
        <v>13170</v>
      </c>
      <c r="E147" s="112">
        <f t="shared" ca="1" si="49"/>
        <v>1.5</v>
      </c>
      <c r="F147" s="105">
        <f t="shared" ca="1" si="49"/>
        <v>12970</v>
      </c>
      <c r="G147" s="112">
        <f t="shared" ca="1" si="50"/>
        <v>7.7</v>
      </c>
      <c r="H147" s="112">
        <f t="shared" ca="1" si="50"/>
        <v>12</v>
      </c>
      <c r="I147" s="112">
        <f t="shared" ca="1" si="51"/>
        <v>47.900000000000006</v>
      </c>
      <c r="J147" s="112">
        <f t="shared" ca="1" si="51"/>
        <v>67</v>
      </c>
      <c r="K147" s="137">
        <f t="shared" ca="1" si="51"/>
        <v>80.300000000000011</v>
      </c>
      <c r="L147" s="105">
        <f t="shared" ca="1" si="47"/>
        <v>5995</v>
      </c>
      <c r="M147" s="33">
        <f t="shared" ca="1" si="47"/>
        <v>10500</v>
      </c>
      <c r="N147" s="33">
        <f t="shared" ca="1" si="47"/>
        <v>15500</v>
      </c>
      <c r="O147" s="62">
        <f t="shared" ca="1" si="47"/>
        <v>21000</v>
      </c>
      <c r="P147" s="63">
        <f t="shared" ca="1" si="52"/>
        <v>13170</v>
      </c>
      <c r="Q147" s="112">
        <f t="shared" ca="1" si="52"/>
        <v>1.7000000000000002</v>
      </c>
      <c r="R147" s="105">
        <f t="shared" ca="1" si="52"/>
        <v>12945</v>
      </c>
      <c r="S147" s="112">
        <f t="shared" ca="1" si="52"/>
        <v>11.3</v>
      </c>
      <c r="T147" s="112">
        <f t="shared" ca="1" si="52"/>
        <v>9</v>
      </c>
      <c r="U147" s="112">
        <f t="shared" ca="1" si="52"/>
        <v>63</v>
      </c>
      <c r="V147" s="112">
        <f t="shared" ca="1" si="52"/>
        <v>74.099999999999994</v>
      </c>
      <c r="W147" s="137">
        <f t="shared" ca="1" si="52"/>
        <v>79.7</v>
      </c>
      <c r="X147" s="124">
        <f t="shared" ca="1" si="48"/>
        <v>7900</v>
      </c>
      <c r="Y147" s="33">
        <f t="shared" ca="1" si="48"/>
        <v>15500</v>
      </c>
      <c r="Z147" s="33">
        <f t="shared" ca="1" si="48"/>
        <v>21000</v>
      </c>
      <c r="AA147" s="62">
        <f t="shared" ca="1" si="48"/>
        <v>27000</v>
      </c>
      <c r="AB147" s="63" t="s">
        <v>133</v>
      </c>
      <c r="AC147" s="112" t="s">
        <v>133</v>
      </c>
      <c r="AD147" s="33" t="s">
        <v>133</v>
      </c>
      <c r="AE147" s="112" t="s">
        <v>133</v>
      </c>
      <c r="AF147" s="112" t="s">
        <v>133</v>
      </c>
      <c r="AG147" s="112" t="s">
        <v>133</v>
      </c>
      <c r="AH147" s="112" t="s">
        <v>133</v>
      </c>
      <c r="AI147" s="137" t="s">
        <v>133</v>
      </c>
      <c r="AJ147" s="63" t="s">
        <v>133</v>
      </c>
      <c r="AK147" s="33" t="s">
        <v>133</v>
      </c>
      <c r="AL147" s="33" t="s">
        <v>133</v>
      </c>
      <c r="AM147" s="62" t="s">
        <v>133</v>
      </c>
      <c r="AN147" s="63" t="s">
        <v>133</v>
      </c>
      <c r="AO147" s="112" t="s">
        <v>133</v>
      </c>
      <c r="AP147" s="105" t="s">
        <v>133</v>
      </c>
      <c r="AQ147" s="112" t="s">
        <v>133</v>
      </c>
      <c r="AR147" s="112" t="s">
        <v>133</v>
      </c>
      <c r="AS147" s="112" t="s">
        <v>133</v>
      </c>
      <c r="AT147" s="112" t="s">
        <v>133</v>
      </c>
      <c r="AU147" s="137" t="s">
        <v>133</v>
      </c>
      <c r="AV147" s="124" t="s">
        <v>133</v>
      </c>
      <c r="AW147" s="33" t="s">
        <v>133</v>
      </c>
      <c r="AX147" s="33" t="s">
        <v>133</v>
      </c>
      <c r="AY147" s="62" t="s">
        <v>133</v>
      </c>
    </row>
    <row r="148" spans="1:51" s="38" customFormat="1" ht="14.25" customHeight="1" x14ac:dyDescent="0.2">
      <c r="A148" s="172" t="s">
        <v>95</v>
      </c>
      <c r="B148" s="49" t="s">
        <v>34</v>
      </c>
      <c r="C148" s="183" t="s">
        <v>83</v>
      </c>
      <c r="D148" s="63">
        <f t="shared" ca="1" si="49"/>
        <v>28795</v>
      </c>
      <c r="E148" s="112">
        <f t="shared" ca="1" si="49"/>
        <v>2.1999999999999997</v>
      </c>
      <c r="F148" s="105">
        <f t="shared" ca="1" si="49"/>
        <v>28170</v>
      </c>
      <c r="G148" s="112">
        <f t="shared" ca="1" si="50"/>
        <v>8.7999999999999989</v>
      </c>
      <c r="H148" s="112">
        <f t="shared" ca="1" si="50"/>
        <v>16.7</v>
      </c>
      <c r="I148" s="112">
        <f t="shared" ca="1" si="51"/>
        <v>62</v>
      </c>
      <c r="J148" s="112">
        <f t="shared" ca="1" si="51"/>
        <v>69.800000000000011</v>
      </c>
      <c r="K148" s="137">
        <f t="shared" ca="1" si="51"/>
        <v>74.5</v>
      </c>
      <c r="L148" s="105">
        <f t="shared" ca="1" si="47"/>
        <v>16880</v>
      </c>
      <c r="M148" s="33">
        <f t="shared" ca="1" si="47"/>
        <v>8500</v>
      </c>
      <c r="N148" s="33">
        <f t="shared" ca="1" si="47"/>
        <v>13000</v>
      </c>
      <c r="O148" s="62">
        <f t="shared" ca="1" si="47"/>
        <v>17000</v>
      </c>
      <c r="P148" s="63">
        <f t="shared" ca="1" si="52"/>
        <v>28795</v>
      </c>
      <c r="Q148" s="112">
        <f t="shared" ca="1" si="52"/>
        <v>2.2999999999999998</v>
      </c>
      <c r="R148" s="105">
        <f t="shared" ca="1" si="52"/>
        <v>28125</v>
      </c>
      <c r="S148" s="112">
        <f t="shared" ca="1" si="52"/>
        <v>13.700000000000001</v>
      </c>
      <c r="T148" s="112">
        <f t="shared" ca="1" si="52"/>
        <v>12.1</v>
      </c>
      <c r="U148" s="112">
        <f t="shared" ca="1" si="52"/>
        <v>66.400000000000006</v>
      </c>
      <c r="V148" s="112">
        <f t="shared" ca="1" si="52"/>
        <v>71.7</v>
      </c>
      <c r="W148" s="137">
        <f t="shared" ca="1" si="52"/>
        <v>74.2</v>
      </c>
      <c r="X148" s="124">
        <f t="shared" ca="1" si="48"/>
        <v>17980</v>
      </c>
      <c r="Y148" s="33">
        <f t="shared" ca="1" si="48"/>
        <v>11500</v>
      </c>
      <c r="Z148" s="33">
        <f t="shared" ca="1" si="48"/>
        <v>17500</v>
      </c>
      <c r="AA148" s="62">
        <f t="shared" ca="1" si="48"/>
        <v>23000</v>
      </c>
      <c r="AB148" s="63" t="s">
        <v>133</v>
      </c>
      <c r="AC148" s="112" t="s">
        <v>133</v>
      </c>
      <c r="AD148" s="33" t="s">
        <v>133</v>
      </c>
      <c r="AE148" s="112" t="s">
        <v>133</v>
      </c>
      <c r="AF148" s="112" t="s">
        <v>133</v>
      </c>
      <c r="AG148" s="112" t="s">
        <v>133</v>
      </c>
      <c r="AH148" s="112" t="s">
        <v>133</v>
      </c>
      <c r="AI148" s="137" t="s">
        <v>133</v>
      </c>
      <c r="AJ148" s="63" t="s">
        <v>133</v>
      </c>
      <c r="AK148" s="33" t="s">
        <v>133</v>
      </c>
      <c r="AL148" s="33" t="s">
        <v>133</v>
      </c>
      <c r="AM148" s="62" t="s">
        <v>133</v>
      </c>
      <c r="AN148" s="63" t="s">
        <v>133</v>
      </c>
      <c r="AO148" s="112" t="s">
        <v>133</v>
      </c>
      <c r="AP148" s="105" t="s">
        <v>133</v>
      </c>
      <c r="AQ148" s="112" t="s">
        <v>133</v>
      </c>
      <c r="AR148" s="112" t="s">
        <v>133</v>
      </c>
      <c r="AS148" s="112" t="s">
        <v>133</v>
      </c>
      <c r="AT148" s="112" t="s">
        <v>133</v>
      </c>
      <c r="AU148" s="137" t="s">
        <v>133</v>
      </c>
      <c r="AV148" s="124" t="s">
        <v>133</v>
      </c>
      <c r="AW148" s="33" t="s">
        <v>133</v>
      </c>
      <c r="AX148" s="33" t="s">
        <v>133</v>
      </c>
      <c r="AY148" s="62" t="s">
        <v>133</v>
      </c>
    </row>
    <row r="149" spans="1:51" s="38" customFormat="1" ht="14.25" customHeight="1" x14ac:dyDescent="0.2">
      <c r="A149" s="172" t="s">
        <v>95</v>
      </c>
      <c r="B149" s="49" t="s">
        <v>35</v>
      </c>
      <c r="C149" s="183" t="s">
        <v>84</v>
      </c>
      <c r="D149" s="63">
        <f t="shared" ca="1" si="49"/>
        <v>12625</v>
      </c>
      <c r="E149" s="112">
        <f t="shared" ca="1" si="49"/>
        <v>2.8000000000000003</v>
      </c>
      <c r="F149" s="105">
        <f t="shared" ca="1" si="49"/>
        <v>12270</v>
      </c>
      <c r="G149" s="112">
        <f t="shared" ca="1" si="50"/>
        <v>6.5</v>
      </c>
      <c r="H149" s="112">
        <f t="shared" ca="1" si="50"/>
        <v>6.6000000000000005</v>
      </c>
      <c r="I149" s="112">
        <f t="shared" ca="1" si="51"/>
        <v>66.8</v>
      </c>
      <c r="J149" s="112">
        <f t="shared" ca="1" si="51"/>
        <v>82.100000000000009</v>
      </c>
      <c r="K149" s="137">
        <f t="shared" ca="1" si="51"/>
        <v>86.9</v>
      </c>
      <c r="L149" s="105">
        <f t="shared" ca="1" si="47"/>
        <v>8075</v>
      </c>
      <c r="M149" s="33">
        <f t="shared" ca="1" si="47"/>
        <v>12500</v>
      </c>
      <c r="N149" s="33">
        <f t="shared" ca="1" si="47"/>
        <v>18000</v>
      </c>
      <c r="O149" s="62">
        <f t="shared" ca="1" si="47"/>
        <v>21500</v>
      </c>
      <c r="P149" s="63">
        <f t="shared" ca="1" si="52"/>
        <v>12625</v>
      </c>
      <c r="Q149" s="112">
        <f t="shared" ca="1" si="52"/>
        <v>3.1</v>
      </c>
      <c r="R149" s="105">
        <f t="shared" ca="1" si="52"/>
        <v>12240</v>
      </c>
      <c r="S149" s="112">
        <f t="shared" ca="1" si="52"/>
        <v>10.7</v>
      </c>
      <c r="T149" s="112">
        <f t="shared" ca="1" si="52"/>
        <v>5.7</v>
      </c>
      <c r="U149" s="112">
        <f t="shared" ca="1" si="52"/>
        <v>73.7</v>
      </c>
      <c r="V149" s="112">
        <f t="shared" ca="1" si="52"/>
        <v>81.5</v>
      </c>
      <c r="W149" s="137">
        <f t="shared" ca="1" si="52"/>
        <v>83.6</v>
      </c>
      <c r="X149" s="124">
        <f t="shared" ca="1" si="48"/>
        <v>8880</v>
      </c>
      <c r="Y149" s="33">
        <f t="shared" ca="1" si="48"/>
        <v>15000</v>
      </c>
      <c r="Z149" s="33">
        <f t="shared" ca="1" si="48"/>
        <v>22000</v>
      </c>
      <c r="AA149" s="62">
        <f t="shared" ca="1" si="48"/>
        <v>25000</v>
      </c>
      <c r="AB149" s="63" t="s">
        <v>133</v>
      </c>
      <c r="AC149" s="112" t="s">
        <v>133</v>
      </c>
      <c r="AD149" s="33" t="s">
        <v>133</v>
      </c>
      <c r="AE149" s="112" t="s">
        <v>133</v>
      </c>
      <c r="AF149" s="112" t="s">
        <v>133</v>
      </c>
      <c r="AG149" s="112" t="s">
        <v>133</v>
      </c>
      <c r="AH149" s="112" t="s">
        <v>133</v>
      </c>
      <c r="AI149" s="137" t="s">
        <v>133</v>
      </c>
      <c r="AJ149" s="63" t="s">
        <v>133</v>
      </c>
      <c r="AK149" s="33" t="s">
        <v>133</v>
      </c>
      <c r="AL149" s="33" t="s">
        <v>133</v>
      </c>
      <c r="AM149" s="62" t="s">
        <v>133</v>
      </c>
      <c r="AN149" s="63" t="s">
        <v>133</v>
      </c>
      <c r="AO149" s="112" t="s">
        <v>133</v>
      </c>
      <c r="AP149" s="105" t="s">
        <v>133</v>
      </c>
      <c r="AQ149" s="112" t="s">
        <v>133</v>
      </c>
      <c r="AR149" s="112" t="s">
        <v>133</v>
      </c>
      <c r="AS149" s="112" t="s">
        <v>133</v>
      </c>
      <c r="AT149" s="112" t="s">
        <v>133</v>
      </c>
      <c r="AU149" s="137" t="s">
        <v>133</v>
      </c>
      <c r="AV149" s="124" t="s">
        <v>133</v>
      </c>
      <c r="AW149" s="33" t="s">
        <v>133</v>
      </c>
      <c r="AX149" s="33" t="s">
        <v>133</v>
      </c>
      <c r="AY149" s="62" t="s">
        <v>133</v>
      </c>
    </row>
    <row r="150" spans="1:51" s="38" customFormat="1" ht="14.25" customHeight="1" x14ac:dyDescent="0.2">
      <c r="A150" s="172" t="s">
        <v>95</v>
      </c>
      <c r="B150" s="49" t="s">
        <v>36</v>
      </c>
      <c r="C150" s="183" t="s">
        <v>85</v>
      </c>
      <c r="D150" s="63">
        <f t="shared" ca="1" si="49"/>
        <v>4645</v>
      </c>
      <c r="E150" s="112">
        <f t="shared" ca="1" si="49"/>
        <v>3.8</v>
      </c>
      <c r="F150" s="105">
        <f t="shared" ca="1" si="49"/>
        <v>4465</v>
      </c>
      <c r="G150" s="112">
        <f t="shared" ca="1" si="50"/>
        <v>10.8</v>
      </c>
      <c r="H150" s="112">
        <f t="shared" ca="1" si="50"/>
        <v>6.9</v>
      </c>
      <c r="I150" s="112">
        <f t="shared" ca="1" si="51"/>
        <v>45.1</v>
      </c>
      <c r="J150" s="112">
        <f t="shared" ca="1" si="51"/>
        <v>69.2</v>
      </c>
      <c r="K150" s="137">
        <f t="shared" ca="1" si="51"/>
        <v>82.300000000000011</v>
      </c>
      <c r="L150" s="105">
        <f t="shared" ca="1" si="47"/>
        <v>1910</v>
      </c>
      <c r="M150" s="33">
        <f t="shared" ca="1" si="47"/>
        <v>12000</v>
      </c>
      <c r="N150" s="33">
        <f t="shared" ca="1" si="47"/>
        <v>19000</v>
      </c>
      <c r="O150" s="62">
        <f t="shared" ca="1" si="47"/>
        <v>29000</v>
      </c>
      <c r="P150" s="63">
        <f t="shared" ca="1" si="52"/>
        <v>4645</v>
      </c>
      <c r="Q150" s="112">
        <f t="shared" ca="1" si="52"/>
        <v>4.8</v>
      </c>
      <c r="R150" s="105">
        <f t="shared" ca="1" si="52"/>
        <v>4420</v>
      </c>
      <c r="S150" s="112">
        <f t="shared" ca="1" si="52"/>
        <v>16</v>
      </c>
      <c r="T150" s="112">
        <f t="shared" ca="1" si="52"/>
        <v>7.3999999999999995</v>
      </c>
      <c r="U150" s="112">
        <f t="shared" ca="1" si="52"/>
        <v>58.9</v>
      </c>
      <c r="V150" s="112">
        <f t="shared" ca="1" si="52"/>
        <v>71.2</v>
      </c>
      <c r="W150" s="137">
        <f t="shared" ca="1" si="52"/>
        <v>76.7</v>
      </c>
      <c r="X150" s="124">
        <f t="shared" ca="1" si="48"/>
        <v>2465</v>
      </c>
      <c r="Y150" s="33">
        <f t="shared" ca="1" si="48"/>
        <v>13500</v>
      </c>
      <c r="Z150" s="33">
        <f t="shared" ca="1" si="48"/>
        <v>22000</v>
      </c>
      <c r="AA150" s="62">
        <f t="shared" ca="1" si="48"/>
        <v>31000</v>
      </c>
      <c r="AB150" s="63" t="s">
        <v>133</v>
      </c>
      <c r="AC150" s="112" t="s">
        <v>133</v>
      </c>
      <c r="AD150" s="33" t="s">
        <v>133</v>
      </c>
      <c r="AE150" s="112" t="s">
        <v>133</v>
      </c>
      <c r="AF150" s="112" t="s">
        <v>133</v>
      </c>
      <c r="AG150" s="112" t="s">
        <v>133</v>
      </c>
      <c r="AH150" s="112" t="s">
        <v>133</v>
      </c>
      <c r="AI150" s="137" t="s">
        <v>133</v>
      </c>
      <c r="AJ150" s="63" t="s">
        <v>133</v>
      </c>
      <c r="AK150" s="33" t="s">
        <v>133</v>
      </c>
      <c r="AL150" s="33" t="s">
        <v>133</v>
      </c>
      <c r="AM150" s="62" t="s">
        <v>133</v>
      </c>
      <c r="AN150" s="63" t="s">
        <v>133</v>
      </c>
      <c r="AO150" s="112" t="s">
        <v>133</v>
      </c>
      <c r="AP150" s="105" t="s">
        <v>133</v>
      </c>
      <c r="AQ150" s="112" t="s">
        <v>133</v>
      </c>
      <c r="AR150" s="112" t="s">
        <v>133</v>
      </c>
      <c r="AS150" s="112" t="s">
        <v>133</v>
      </c>
      <c r="AT150" s="112" t="s">
        <v>133</v>
      </c>
      <c r="AU150" s="137" t="s">
        <v>133</v>
      </c>
      <c r="AV150" s="124" t="s">
        <v>133</v>
      </c>
      <c r="AW150" s="33" t="s">
        <v>133</v>
      </c>
      <c r="AX150" s="33" t="s">
        <v>133</v>
      </c>
      <c r="AY150" s="62" t="s">
        <v>133</v>
      </c>
    </row>
    <row r="151" spans="1:51" s="38" customFormat="1" ht="14.25" customHeight="1" x14ac:dyDescent="0.2">
      <c r="A151" s="172" t="s">
        <v>94</v>
      </c>
      <c r="B151" s="49">
        <v>1</v>
      </c>
      <c r="C151" s="183" t="s">
        <v>63</v>
      </c>
      <c r="D151" s="63">
        <f t="shared" ca="1" si="49"/>
        <v>7105</v>
      </c>
      <c r="E151" s="112">
        <f t="shared" ca="1" si="49"/>
        <v>1.4000000000000001</v>
      </c>
      <c r="F151" s="105">
        <f t="shared" ca="1" si="49"/>
        <v>7005</v>
      </c>
      <c r="G151" s="112">
        <f t="shared" ca="1" si="50"/>
        <v>3.8</v>
      </c>
      <c r="H151" s="112">
        <f t="shared" ca="1" si="50"/>
        <v>9.5</v>
      </c>
      <c r="I151" s="112">
        <f t="shared" ca="1" si="51"/>
        <v>69</v>
      </c>
      <c r="J151" s="112">
        <f t="shared" ca="1" si="51"/>
        <v>77.600000000000009</v>
      </c>
      <c r="K151" s="137">
        <f t="shared" ca="1" si="51"/>
        <v>86.6</v>
      </c>
      <c r="L151" s="105">
        <f t="shared" ref="L151:O170" ca="1" si="53">IFERROR(VLOOKUP($A151&amp;$B151,INDIRECT($BE$14),L$8,FALSE),"")</f>
        <v>4755</v>
      </c>
      <c r="M151" s="33">
        <f t="shared" ca="1" si="53"/>
        <v>32500</v>
      </c>
      <c r="N151" s="33">
        <f t="shared" ca="1" si="53"/>
        <v>36000</v>
      </c>
      <c r="O151" s="62">
        <f t="shared" ca="1" si="53"/>
        <v>40500</v>
      </c>
      <c r="P151" s="63">
        <f t="shared" ca="1" si="52"/>
        <v>7105</v>
      </c>
      <c r="Q151" s="112">
        <f t="shared" ca="1" si="52"/>
        <v>1.5</v>
      </c>
      <c r="R151" s="105">
        <f t="shared" ca="1" si="52"/>
        <v>7000</v>
      </c>
      <c r="S151" s="112">
        <f t="shared" ca="1" si="52"/>
        <v>12</v>
      </c>
      <c r="T151" s="112">
        <f t="shared" ca="1" si="52"/>
        <v>11.4</v>
      </c>
      <c r="U151" s="112">
        <f t="shared" ca="1" si="52"/>
        <v>59.4</v>
      </c>
      <c r="V151" s="112">
        <f t="shared" ca="1" si="52"/>
        <v>72.899999999999991</v>
      </c>
      <c r="W151" s="137">
        <f t="shared" ca="1" si="52"/>
        <v>76.599999999999994</v>
      </c>
      <c r="X151" s="124">
        <f t="shared" ref="X151:AA170" ca="1" si="54">IFERROR(VLOOKUP($A151&amp;$B151,INDIRECT($BE$14),X$8,FALSE),"")</f>
        <v>4025</v>
      </c>
      <c r="Y151" s="33">
        <f t="shared" ca="1" si="54"/>
        <v>37000</v>
      </c>
      <c r="Z151" s="33">
        <f t="shared" ca="1" si="54"/>
        <v>43000</v>
      </c>
      <c r="AA151" s="62">
        <f t="shared" ca="1" si="54"/>
        <v>45500</v>
      </c>
      <c r="AB151" s="63" t="s">
        <v>133</v>
      </c>
      <c r="AC151" s="112" t="s">
        <v>133</v>
      </c>
      <c r="AD151" s="33" t="s">
        <v>133</v>
      </c>
      <c r="AE151" s="112" t="s">
        <v>133</v>
      </c>
      <c r="AF151" s="112" t="s">
        <v>133</v>
      </c>
      <c r="AG151" s="112" t="s">
        <v>133</v>
      </c>
      <c r="AH151" s="112" t="s">
        <v>133</v>
      </c>
      <c r="AI151" s="137" t="s">
        <v>133</v>
      </c>
      <c r="AJ151" s="63" t="s">
        <v>133</v>
      </c>
      <c r="AK151" s="33" t="s">
        <v>133</v>
      </c>
      <c r="AL151" s="33" t="s">
        <v>133</v>
      </c>
      <c r="AM151" s="62" t="s">
        <v>133</v>
      </c>
      <c r="AN151" s="63" t="s">
        <v>133</v>
      </c>
      <c r="AO151" s="112" t="s">
        <v>133</v>
      </c>
      <c r="AP151" s="105" t="s">
        <v>133</v>
      </c>
      <c r="AQ151" s="112" t="s">
        <v>133</v>
      </c>
      <c r="AR151" s="112" t="s">
        <v>133</v>
      </c>
      <c r="AS151" s="112" t="s">
        <v>133</v>
      </c>
      <c r="AT151" s="112" t="s">
        <v>133</v>
      </c>
      <c r="AU151" s="137" t="s">
        <v>133</v>
      </c>
      <c r="AV151" s="124" t="s">
        <v>133</v>
      </c>
      <c r="AW151" s="33" t="s">
        <v>133</v>
      </c>
      <c r="AX151" s="33" t="s">
        <v>133</v>
      </c>
      <c r="AY151" s="62" t="s">
        <v>133</v>
      </c>
    </row>
    <row r="152" spans="1:51" s="38" customFormat="1" ht="14.25" customHeight="1" x14ac:dyDescent="0.2">
      <c r="A152" s="172" t="s">
        <v>94</v>
      </c>
      <c r="B152" s="49">
        <v>2</v>
      </c>
      <c r="C152" s="183" t="s">
        <v>64</v>
      </c>
      <c r="D152" s="63">
        <f t="shared" ca="1" si="49"/>
        <v>23775</v>
      </c>
      <c r="E152" s="112">
        <f t="shared" ca="1" si="49"/>
        <v>4.8</v>
      </c>
      <c r="F152" s="105">
        <f t="shared" ca="1" si="49"/>
        <v>22625</v>
      </c>
      <c r="G152" s="112">
        <f t="shared" ca="1" si="50"/>
        <v>7.8</v>
      </c>
      <c r="H152" s="112">
        <f t="shared" ca="1" si="50"/>
        <v>7.5</v>
      </c>
      <c r="I152" s="112">
        <f t="shared" ca="1" si="51"/>
        <v>55.500000000000007</v>
      </c>
      <c r="J152" s="112">
        <f t="shared" ca="1" si="51"/>
        <v>75.7</v>
      </c>
      <c r="K152" s="137">
        <f t="shared" ca="1" si="51"/>
        <v>84.7</v>
      </c>
      <c r="L152" s="105">
        <f t="shared" ca="1" si="53"/>
        <v>12050</v>
      </c>
      <c r="M152" s="33">
        <f t="shared" ca="1" si="53"/>
        <v>17000</v>
      </c>
      <c r="N152" s="33">
        <f t="shared" ca="1" si="53"/>
        <v>23000</v>
      </c>
      <c r="O152" s="62">
        <f t="shared" ca="1" si="53"/>
        <v>28500</v>
      </c>
      <c r="P152" s="63">
        <f t="shared" ca="1" si="52"/>
        <v>23775</v>
      </c>
      <c r="Q152" s="112">
        <f t="shared" ca="1" si="52"/>
        <v>5</v>
      </c>
      <c r="R152" s="105">
        <f t="shared" ca="1" si="52"/>
        <v>22575</v>
      </c>
      <c r="S152" s="112">
        <f t="shared" ca="1" si="52"/>
        <v>10.7</v>
      </c>
      <c r="T152" s="112">
        <f t="shared" ca="1" si="52"/>
        <v>6.4</v>
      </c>
      <c r="U152" s="112">
        <f t="shared" ca="1" si="52"/>
        <v>55.300000000000004</v>
      </c>
      <c r="V152" s="112">
        <f t="shared" ca="1" si="52"/>
        <v>76.5</v>
      </c>
      <c r="W152" s="137">
        <f t="shared" ca="1" si="52"/>
        <v>82.9</v>
      </c>
      <c r="X152" s="124">
        <f t="shared" ca="1" si="54"/>
        <v>12170</v>
      </c>
      <c r="Y152" s="33">
        <f t="shared" ca="1" si="54"/>
        <v>19500</v>
      </c>
      <c r="Z152" s="33">
        <f t="shared" ca="1" si="54"/>
        <v>25500</v>
      </c>
      <c r="AA152" s="62">
        <f t="shared" ca="1" si="54"/>
        <v>32000</v>
      </c>
      <c r="AB152" s="63" t="s">
        <v>133</v>
      </c>
      <c r="AC152" s="112" t="s">
        <v>133</v>
      </c>
      <c r="AD152" s="33" t="s">
        <v>133</v>
      </c>
      <c r="AE152" s="112" t="s">
        <v>133</v>
      </c>
      <c r="AF152" s="112" t="s">
        <v>133</v>
      </c>
      <c r="AG152" s="112" t="s">
        <v>133</v>
      </c>
      <c r="AH152" s="112" t="s">
        <v>133</v>
      </c>
      <c r="AI152" s="137" t="s">
        <v>133</v>
      </c>
      <c r="AJ152" s="63" t="s">
        <v>133</v>
      </c>
      <c r="AK152" s="33" t="s">
        <v>133</v>
      </c>
      <c r="AL152" s="33" t="s">
        <v>133</v>
      </c>
      <c r="AM152" s="62" t="s">
        <v>133</v>
      </c>
      <c r="AN152" s="63" t="s">
        <v>133</v>
      </c>
      <c r="AO152" s="112" t="s">
        <v>133</v>
      </c>
      <c r="AP152" s="105" t="s">
        <v>133</v>
      </c>
      <c r="AQ152" s="112" t="s">
        <v>133</v>
      </c>
      <c r="AR152" s="112" t="s">
        <v>133</v>
      </c>
      <c r="AS152" s="112" t="s">
        <v>133</v>
      </c>
      <c r="AT152" s="112" t="s">
        <v>133</v>
      </c>
      <c r="AU152" s="137" t="s">
        <v>133</v>
      </c>
      <c r="AV152" s="124" t="s">
        <v>133</v>
      </c>
      <c r="AW152" s="33" t="s">
        <v>133</v>
      </c>
      <c r="AX152" s="33" t="s">
        <v>133</v>
      </c>
      <c r="AY152" s="62" t="s">
        <v>133</v>
      </c>
    </row>
    <row r="153" spans="1:51" s="38" customFormat="1" ht="14.25" customHeight="1" x14ac:dyDescent="0.2">
      <c r="A153" s="172" t="s">
        <v>94</v>
      </c>
      <c r="B153" s="49">
        <v>3</v>
      </c>
      <c r="C153" s="183" t="s">
        <v>65</v>
      </c>
      <c r="D153" s="63">
        <f t="shared" ca="1" si="49"/>
        <v>25625</v>
      </c>
      <c r="E153" s="112">
        <f t="shared" ca="1" si="49"/>
        <v>2.6</v>
      </c>
      <c r="F153" s="105">
        <f t="shared" ca="1" si="49"/>
        <v>24955</v>
      </c>
      <c r="G153" s="112">
        <f t="shared" ca="1" si="50"/>
        <v>5.8000000000000007</v>
      </c>
      <c r="H153" s="112">
        <f t="shared" ca="1" si="50"/>
        <v>10.6</v>
      </c>
      <c r="I153" s="112">
        <f t="shared" ca="1" si="51"/>
        <v>51.9</v>
      </c>
      <c r="J153" s="112">
        <f t="shared" ca="1" si="51"/>
        <v>71.899999999999991</v>
      </c>
      <c r="K153" s="137">
        <f t="shared" ca="1" si="51"/>
        <v>83.7</v>
      </c>
      <c r="L153" s="105">
        <f t="shared" ca="1" si="53"/>
        <v>12605</v>
      </c>
      <c r="M153" s="33">
        <f t="shared" ca="1" si="53"/>
        <v>10500</v>
      </c>
      <c r="N153" s="33">
        <f t="shared" ca="1" si="53"/>
        <v>15000</v>
      </c>
      <c r="O153" s="62">
        <f t="shared" ca="1" si="53"/>
        <v>19500</v>
      </c>
      <c r="P153" s="63">
        <f t="shared" ca="1" si="52"/>
        <v>25625</v>
      </c>
      <c r="Q153" s="112">
        <f t="shared" ca="1" si="52"/>
        <v>2.8000000000000003</v>
      </c>
      <c r="R153" s="105">
        <f t="shared" ca="1" si="52"/>
        <v>24900</v>
      </c>
      <c r="S153" s="112">
        <f t="shared" ca="1" si="52"/>
        <v>9.5</v>
      </c>
      <c r="T153" s="112">
        <f t="shared" ca="1" si="52"/>
        <v>8.7999999999999989</v>
      </c>
      <c r="U153" s="112">
        <f t="shared" ca="1" si="52"/>
        <v>58.8</v>
      </c>
      <c r="V153" s="112">
        <f t="shared" ca="1" si="52"/>
        <v>74.099999999999994</v>
      </c>
      <c r="W153" s="137">
        <f t="shared" ca="1" si="52"/>
        <v>81.800000000000011</v>
      </c>
      <c r="X153" s="124">
        <f t="shared" ca="1" si="54"/>
        <v>14350</v>
      </c>
      <c r="Y153" s="33">
        <f t="shared" ca="1" si="54"/>
        <v>15500</v>
      </c>
      <c r="Z153" s="33">
        <f t="shared" ca="1" si="54"/>
        <v>20500</v>
      </c>
      <c r="AA153" s="62">
        <f t="shared" ca="1" si="54"/>
        <v>25000</v>
      </c>
      <c r="AB153" s="63" t="s">
        <v>133</v>
      </c>
      <c r="AC153" s="112" t="s">
        <v>133</v>
      </c>
      <c r="AD153" s="33" t="s">
        <v>133</v>
      </c>
      <c r="AE153" s="112" t="s">
        <v>133</v>
      </c>
      <c r="AF153" s="112" t="s">
        <v>133</v>
      </c>
      <c r="AG153" s="112" t="s">
        <v>133</v>
      </c>
      <c r="AH153" s="112" t="s">
        <v>133</v>
      </c>
      <c r="AI153" s="137" t="s">
        <v>133</v>
      </c>
      <c r="AJ153" s="63" t="s">
        <v>133</v>
      </c>
      <c r="AK153" s="33" t="s">
        <v>133</v>
      </c>
      <c r="AL153" s="33" t="s">
        <v>133</v>
      </c>
      <c r="AM153" s="62" t="s">
        <v>133</v>
      </c>
      <c r="AN153" s="63" t="s">
        <v>133</v>
      </c>
      <c r="AO153" s="112" t="s">
        <v>133</v>
      </c>
      <c r="AP153" s="105" t="s">
        <v>133</v>
      </c>
      <c r="AQ153" s="112" t="s">
        <v>133</v>
      </c>
      <c r="AR153" s="112" t="s">
        <v>133</v>
      </c>
      <c r="AS153" s="112" t="s">
        <v>133</v>
      </c>
      <c r="AT153" s="112" t="s">
        <v>133</v>
      </c>
      <c r="AU153" s="137" t="s">
        <v>133</v>
      </c>
      <c r="AV153" s="124" t="s">
        <v>133</v>
      </c>
      <c r="AW153" s="33" t="s">
        <v>133</v>
      </c>
      <c r="AX153" s="33" t="s">
        <v>133</v>
      </c>
      <c r="AY153" s="62" t="s">
        <v>133</v>
      </c>
    </row>
    <row r="154" spans="1:51" s="38" customFormat="1" ht="14.25" customHeight="1" x14ac:dyDescent="0.2">
      <c r="A154" s="172" t="s">
        <v>94</v>
      </c>
      <c r="B154" s="49">
        <v>4</v>
      </c>
      <c r="C154" s="183" t="s">
        <v>66</v>
      </c>
      <c r="D154" s="63">
        <f t="shared" ca="1" si="49"/>
        <v>595</v>
      </c>
      <c r="E154" s="112">
        <f t="shared" ca="1" si="49"/>
        <v>2.7</v>
      </c>
      <c r="F154" s="105">
        <f t="shared" ca="1" si="49"/>
        <v>580</v>
      </c>
      <c r="G154" s="112">
        <f t="shared" ca="1" si="50"/>
        <v>6.1</v>
      </c>
      <c r="H154" s="112">
        <f t="shared" ca="1" si="50"/>
        <v>9.7000000000000011</v>
      </c>
      <c r="I154" s="112">
        <f t="shared" ca="1" si="51"/>
        <v>76.3</v>
      </c>
      <c r="J154" s="112">
        <f t="shared" ca="1" si="51"/>
        <v>80.400000000000006</v>
      </c>
      <c r="K154" s="137">
        <f t="shared" ca="1" si="51"/>
        <v>84.3</v>
      </c>
      <c r="L154" s="105">
        <f t="shared" ca="1" si="53"/>
        <v>435</v>
      </c>
      <c r="M154" s="33">
        <f t="shared" ca="1" si="53"/>
        <v>23000</v>
      </c>
      <c r="N154" s="33">
        <f t="shared" ca="1" si="53"/>
        <v>26000</v>
      </c>
      <c r="O154" s="62">
        <f t="shared" ca="1" si="53"/>
        <v>29500</v>
      </c>
      <c r="P154" s="63">
        <f t="shared" ca="1" si="52"/>
        <v>595</v>
      </c>
      <c r="Q154" s="112">
        <f t="shared" ca="1" si="52"/>
        <v>2.5</v>
      </c>
      <c r="R154" s="105">
        <f t="shared" ca="1" si="52"/>
        <v>580</v>
      </c>
      <c r="S154" s="112">
        <f t="shared" ca="1" si="52"/>
        <v>10.200000000000001</v>
      </c>
      <c r="T154" s="112">
        <f t="shared" ca="1" si="52"/>
        <v>8.7999999999999989</v>
      </c>
      <c r="U154" s="112">
        <f t="shared" ca="1" si="52"/>
        <v>66.3</v>
      </c>
      <c r="V154" s="112">
        <f t="shared" ca="1" si="52"/>
        <v>77.400000000000006</v>
      </c>
      <c r="W154" s="137">
        <f t="shared" ca="1" si="52"/>
        <v>81</v>
      </c>
      <c r="X154" s="124">
        <f t="shared" ca="1" si="54"/>
        <v>375</v>
      </c>
      <c r="Y154" s="33">
        <f t="shared" ca="1" si="54"/>
        <v>28000</v>
      </c>
      <c r="Z154" s="33">
        <f t="shared" ca="1" si="54"/>
        <v>32000</v>
      </c>
      <c r="AA154" s="62">
        <f t="shared" ca="1" si="54"/>
        <v>35500</v>
      </c>
      <c r="AB154" s="63" t="s">
        <v>133</v>
      </c>
      <c r="AC154" s="112" t="s">
        <v>133</v>
      </c>
      <c r="AD154" s="33" t="s">
        <v>133</v>
      </c>
      <c r="AE154" s="112" t="s">
        <v>133</v>
      </c>
      <c r="AF154" s="112" t="s">
        <v>133</v>
      </c>
      <c r="AG154" s="112" t="s">
        <v>133</v>
      </c>
      <c r="AH154" s="112" t="s">
        <v>133</v>
      </c>
      <c r="AI154" s="137" t="s">
        <v>133</v>
      </c>
      <c r="AJ154" s="63" t="s">
        <v>133</v>
      </c>
      <c r="AK154" s="33" t="s">
        <v>133</v>
      </c>
      <c r="AL154" s="33" t="s">
        <v>133</v>
      </c>
      <c r="AM154" s="62" t="s">
        <v>133</v>
      </c>
      <c r="AN154" s="63" t="s">
        <v>133</v>
      </c>
      <c r="AO154" s="112" t="s">
        <v>133</v>
      </c>
      <c r="AP154" s="105" t="s">
        <v>133</v>
      </c>
      <c r="AQ154" s="112" t="s">
        <v>133</v>
      </c>
      <c r="AR154" s="112" t="s">
        <v>133</v>
      </c>
      <c r="AS154" s="112" t="s">
        <v>133</v>
      </c>
      <c r="AT154" s="112" t="s">
        <v>133</v>
      </c>
      <c r="AU154" s="137" t="s">
        <v>133</v>
      </c>
      <c r="AV154" s="124" t="s">
        <v>133</v>
      </c>
      <c r="AW154" s="33" t="s">
        <v>133</v>
      </c>
      <c r="AX154" s="33" t="s">
        <v>133</v>
      </c>
      <c r="AY154" s="62" t="s">
        <v>133</v>
      </c>
    </row>
    <row r="155" spans="1:51" s="38" customFormat="1" ht="14.25" customHeight="1" x14ac:dyDescent="0.2">
      <c r="A155" s="172" t="s">
        <v>94</v>
      </c>
      <c r="B155" s="49">
        <v>5</v>
      </c>
      <c r="C155" s="183" t="s">
        <v>67</v>
      </c>
      <c r="D155" s="63">
        <f t="shared" ca="1" si="49"/>
        <v>1905</v>
      </c>
      <c r="E155" s="112">
        <f t="shared" ca="1" si="49"/>
        <v>3.5000000000000004</v>
      </c>
      <c r="F155" s="105">
        <f t="shared" ca="1" si="49"/>
        <v>1840</v>
      </c>
      <c r="G155" s="112">
        <f t="shared" ca="1" si="50"/>
        <v>9.4</v>
      </c>
      <c r="H155" s="112">
        <f t="shared" ca="1" si="50"/>
        <v>13</v>
      </c>
      <c r="I155" s="112">
        <f t="shared" ca="1" si="51"/>
        <v>58.699999999999996</v>
      </c>
      <c r="J155" s="112">
        <f t="shared" ca="1" si="51"/>
        <v>70.2</v>
      </c>
      <c r="K155" s="137">
        <f t="shared" ca="1" si="51"/>
        <v>77.5</v>
      </c>
      <c r="L155" s="105">
        <f t="shared" ca="1" si="53"/>
        <v>1045</v>
      </c>
      <c r="M155" s="33">
        <f t="shared" ca="1" si="53"/>
        <v>11000</v>
      </c>
      <c r="N155" s="33">
        <f t="shared" ca="1" si="53"/>
        <v>15500</v>
      </c>
      <c r="O155" s="62">
        <f t="shared" ca="1" si="53"/>
        <v>20000</v>
      </c>
      <c r="P155" s="63">
        <f t="shared" ca="1" si="52"/>
        <v>1905</v>
      </c>
      <c r="Q155" s="112">
        <f t="shared" ca="1" si="52"/>
        <v>3.6000000000000005</v>
      </c>
      <c r="R155" s="105">
        <f t="shared" ca="1" si="52"/>
        <v>1835</v>
      </c>
      <c r="S155" s="112">
        <f t="shared" ca="1" si="52"/>
        <v>13.3</v>
      </c>
      <c r="T155" s="112">
        <f t="shared" ca="1" si="52"/>
        <v>8.1</v>
      </c>
      <c r="U155" s="112">
        <f t="shared" ca="1" si="52"/>
        <v>63.5</v>
      </c>
      <c r="V155" s="112">
        <f t="shared" ca="1" si="52"/>
        <v>74.2</v>
      </c>
      <c r="W155" s="137">
        <f t="shared" ca="1" si="52"/>
        <v>78.600000000000009</v>
      </c>
      <c r="X155" s="124">
        <f t="shared" ca="1" si="54"/>
        <v>1135</v>
      </c>
      <c r="Y155" s="33">
        <f t="shared" ca="1" si="54"/>
        <v>14500</v>
      </c>
      <c r="Z155" s="33">
        <f t="shared" ca="1" si="54"/>
        <v>19500</v>
      </c>
      <c r="AA155" s="62">
        <f t="shared" ca="1" si="54"/>
        <v>25000</v>
      </c>
      <c r="AB155" s="63" t="s">
        <v>133</v>
      </c>
      <c r="AC155" s="112" t="s">
        <v>133</v>
      </c>
      <c r="AD155" s="33" t="s">
        <v>133</v>
      </c>
      <c r="AE155" s="112" t="s">
        <v>133</v>
      </c>
      <c r="AF155" s="112" t="s">
        <v>133</v>
      </c>
      <c r="AG155" s="112" t="s">
        <v>133</v>
      </c>
      <c r="AH155" s="112" t="s">
        <v>133</v>
      </c>
      <c r="AI155" s="137" t="s">
        <v>133</v>
      </c>
      <c r="AJ155" s="63" t="s">
        <v>133</v>
      </c>
      <c r="AK155" s="33" t="s">
        <v>133</v>
      </c>
      <c r="AL155" s="33" t="s">
        <v>133</v>
      </c>
      <c r="AM155" s="62" t="s">
        <v>133</v>
      </c>
      <c r="AN155" s="63" t="s">
        <v>133</v>
      </c>
      <c r="AO155" s="112" t="s">
        <v>133</v>
      </c>
      <c r="AP155" s="105" t="s">
        <v>133</v>
      </c>
      <c r="AQ155" s="112" t="s">
        <v>133</v>
      </c>
      <c r="AR155" s="112" t="s">
        <v>133</v>
      </c>
      <c r="AS155" s="112" t="s">
        <v>133</v>
      </c>
      <c r="AT155" s="112" t="s">
        <v>133</v>
      </c>
      <c r="AU155" s="137" t="s">
        <v>133</v>
      </c>
      <c r="AV155" s="124" t="s">
        <v>133</v>
      </c>
      <c r="AW155" s="33" t="s">
        <v>133</v>
      </c>
      <c r="AX155" s="33" t="s">
        <v>133</v>
      </c>
      <c r="AY155" s="62" t="s">
        <v>133</v>
      </c>
    </row>
    <row r="156" spans="1:51" s="38" customFormat="1" ht="14.25" customHeight="1" x14ac:dyDescent="0.2">
      <c r="A156" s="172" t="s">
        <v>94</v>
      </c>
      <c r="B156" s="49">
        <v>6</v>
      </c>
      <c r="C156" s="183" t="s">
        <v>68</v>
      </c>
      <c r="D156" s="63">
        <f t="shared" ca="1" si="49"/>
        <v>10975</v>
      </c>
      <c r="E156" s="112">
        <f t="shared" ca="1" si="49"/>
        <v>2</v>
      </c>
      <c r="F156" s="105">
        <f t="shared" ca="1" si="49"/>
        <v>10760</v>
      </c>
      <c r="G156" s="112">
        <f t="shared" ca="1" si="50"/>
        <v>6.7</v>
      </c>
      <c r="H156" s="112">
        <f t="shared" ca="1" si="50"/>
        <v>9.9</v>
      </c>
      <c r="I156" s="112">
        <f t="shared" ca="1" si="51"/>
        <v>48.1</v>
      </c>
      <c r="J156" s="112">
        <f t="shared" ca="1" si="51"/>
        <v>69.7</v>
      </c>
      <c r="K156" s="137">
        <f t="shared" ca="1" si="51"/>
        <v>83.399999999999991</v>
      </c>
      <c r="L156" s="105">
        <f t="shared" ca="1" si="53"/>
        <v>5055</v>
      </c>
      <c r="M156" s="33">
        <f t="shared" ca="1" si="53"/>
        <v>13000</v>
      </c>
      <c r="N156" s="33">
        <f t="shared" ca="1" si="53"/>
        <v>18500</v>
      </c>
      <c r="O156" s="62">
        <f t="shared" ca="1" si="53"/>
        <v>24000</v>
      </c>
      <c r="P156" s="63">
        <f t="shared" ca="1" si="52"/>
        <v>10975</v>
      </c>
      <c r="Q156" s="112">
        <f t="shared" ca="1" si="52"/>
        <v>2.1</v>
      </c>
      <c r="R156" s="105">
        <f t="shared" ca="1" si="52"/>
        <v>10745</v>
      </c>
      <c r="S156" s="112">
        <f t="shared" ca="1" si="52"/>
        <v>9.4</v>
      </c>
      <c r="T156" s="112">
        <f t="shared" ca="1" si="52"/>
        <v>7.0000000000000009</v>
      </c>
      <c r="U156" s="112">
        <f t="shared" ca="1" si="52"/>
        <v>59.9</v>
      </c>
      <c r="V156" s="112">
        <f t="shared" ca="1" si="52"/>
        <v>75.5</v>
      </c>
      <c r="W156" s="137">
        <f t="shared" ca="1" si="52"/>
        <v>83.6</v>
      </c>
      <c r="X156" s="124">
        <f t="shared" ca="1" si="54"/>
        <v>6325</v>
      </c>
      <c r="Y156" s="33">
        <f t="shared" ca="1" si="54"/>
        <v>18000</v>
      </c>
      <c r="Z156" s="33">
        <f t="shared" ca="1" si="54"/>
        <v>23500</v>
      </c>
      <c r="AA156" s="62">
        <f t="shared" ca="1" si="54"/>
        <v>29500</v>
      </c>
      <c r="AB156" s="63" t="s">
        <v>133</v>
      </c>
      <c r="AC156" s="112" t="s">
        <v>133</v>
      </c>
      <c r="AD156" s="33" t="s">
        <v>133</v>
      </c>
      <c r="AE156" s="112" t="s">
        <v>133</v>
      </c>
      <c r="AF156" s="112" t="s">
        <v>133</v>
      </c>
      <c r="AG156" s="112" t="s">
        <v>133</v>
      </c>
      <c r="AH156" s="112" t="s">
        <v>133</v>
      </c>
      <c r="AI156" s="137" t="s">
        <v>133</v>
      </c>
      <c r="AJ156" s="63" t="s">
        <v>133</v>
      </c>
      <c r="AK156" s="33" t="s">
        <v>133</v>
      </c>
      <c r="AL156" s="33" t="s">
        <v>133</v>
      </c>
      <c r="AM156" s="62" t="s">
        <v>133</v>
      </c>
      <c r="AN156" s="63" t="s">
        <v>133</v>
      </c>
      <c r="AO156" s="112" t="s">
        <v>133</v>
      </c>
      <c r="AP156" s="105" t="s">
        <v>133</v>
      </c>
      <c r="AQ156" s="112" t="s">
        <v>133</v>
      </c>
      <c r="AR156" s="112" t="s">
        <v>133</v>
      </c>
      <c r="AS156" s="112" t="s">
        <v>133</v>
      </c>
      <c r="AT156" s="112" t="s">
        <v>133</v>
      </c>
      <c r="AU156" s="137" t="s">
        <v>133</v>
      </c>
      <c r="AV156" s="124" t="s">
        <v>133</v>
      </c>
      <c r="AW156" s="33" t="s">
        <v>133</v>
      </c>
      <c r="AX156" s="33" t="s">
        <v>133</v>
      </c>
      <c r="AY156" s="62" t="s">
        <v>133</v>
      </c>
    </row>
    <row r="157" spans="1:51" s="38" customFormat="1" ht="14.25" customHeight="1" x14ac:dyDescent="0.2">
      <c r="A157" s="172" t="s">
        <v>94</v>
      </c>
      <c r="B157" s="49">
        <v>7</v>
      </c>
      <c r="C157" s="183" t="s">
        <v>69</v>
      </c>
      <c r="D157" s="63">
        <f t="shared" ca="1" si="49"/>
        <v>4880</v>
      </c>
      <c r="E157" s="112">
        <f t="shared" ca="1" si="49"/>
        <v>2.1</v>
      </c>
      <c r="F157" s="105">
        <f t="shared" ca="1" si="49"/>
        <v>4775</v>
      </c>
      <c r="G157" s="112">
        <f t="shared" ca="1" si="50"/>
        <v>5.8000000000000007</v>
      </c>
      <c r="H157" s="112">
        <f t="shared" ca="1" si="50"/>
        <v>8.1</v>
      </c>
      <c r="I157" s="112">
        <f t="shared" ca="1" si="51"/>
        <v>57.000000000000007</v>
      </c>
      <c r="J157" s="112">
        <f t="shared" ca="1" si="51"/>
        <v>74.7</v>
      </c>
      <c r="K157" s="137">
        <f t="shared" ca="1" si="51"/>
        <v>86.1</v>
      </c>
      <c r="L157" s="105">
        <f t="shared" ca="1" si="53"/>
        <v>2675</v>
      </c>
      <c r="M157" s="33">
        <f t="shared" ca="1" si="53"/>
        <v>17000</v>
      </c>
      <c r="N157" s="33">
        <f t="shared" ca="1" si="53"/>
        <v>22000</v>
      </c>
      <c r="O157" s="62">
        <f t="shared" ca="1" si="53"/>
        <v>28500</v>
      </c>
      <c r="P157" s="63">
        <f t="shared" ca="1" si="52"/>
        <v>4880</v>
      </c>
      <c r="Q157" s="112">
        <f t="shared" ca="1" si="52"/>
        <v>2.8000000000000003</v>
      </c>
      <c r="R157" s="105">
        <f t="shared" ca="1" si="52"/>
        <v>4740</v>
      </c>
      <c r="S157" s="112">
        <f t="shared" ca="1" si="52"/>
        <v>9.1999999999999993</v>
      </c>
      <c r="T157" s="112">
        <f t="shared" ca="1" si="52"/>
        <v>6.7</v>
      </c>
      <c r="U157" s="112">
        <f t="shared" ca="1" si="52"/>
        <v>70.300000000000011</v>
      </c>
      <c r="V157" s="112">
        <f t="shared" ca="1" si="52"/>
        <v>79.400000000000006</v>
      </c>
      <c r="W157" s="137">
        <f t="shared" ca="1" si="52"/>
        <v>84.1</v>
      </c>
      <c r="X157" s="124">
        <f t="shared" ca="1" si="54"/>
        <v>3285</v>
      </c>
      <c r="Y157" s="33">
        <f t="shared" ca="1" si="54"/>
        <v>22000</v>
      </c>
      <c r="Z157" s="33">
        <f t="shared" ca="1" si="54"/>
        <v>28000</v>
      </c>
      <c r="AA157" s="62">
        <f t="shared" ca="1" si="54"/>
        <v>36500</v>
      </c>
      <c r="AB157" s="63" t="s">
        <v>133</v>
      </c>
      <c r="AC157" s="112" t="s">
        <v>133</v>
      </c>
      <c r="AD157" s="33" t="s">
        <v>133</v>
      </c>
      <c r="AE157" s="112" t="s">
        <v>133</v>
      </c>
      <c r="AF157" s="112" t="s">
        <v>133</v>
      </c>
      <c r="AG157" s="112" t="s">
        <v>133</v>
      </c>
      <c r="AH157" s="112" t="s">
        <v>133</v>
      </c>
      <c r="AI157" s="137" t="s">
        <v>133</v>
      </c>
      <c r="AJ157" s="63" t="s">
        <v>133</v>
      </c>
      <c r="AK157" s="33" t="s">
        <v>133</v>
      </c>
      <c r="AL157" s="33" t="s">
        <v>133</v>
      </c>
      <c r="AM157" s="62" t="s">
        <v>133</v>
      </c>
      <c r="AN157" s="63" t="s">
        <v>133</v>
      </c>
      <c r="AO157" s="112" t="s">
        <v>133</v>
      </c>
      <c r="AP157" s="105" t="s">
        <v>133</v>
      </c>
      <c r="AQ157" s="112" t="s">
        <v>133</v>
      </c>
      <c r="AR157" s="112" t="s">
        <v>133</v>
      </c>
      <c r="AS157" s="112" t="s">
        <v>133</v>
      </c>
      <c r="AT157" s="112" t="s">
        <v>133</v>
      </c>
      <c r="AU157" s="137" t="s">
        <v>133</v>
      </c>
      <c r="AV157" s="124" t="s">
        <v>133</v>
      </c>
      <c r="AW157" s="33" t="s">
        <v>133</v>
      </c>
      <c r="AX157" s="33" t="s">
        <v>133</v>
      </c>
      <c r="AY157" s="62" t="s">
        <v>133</v>
      </c>
    </row>
    <row r="158" spans="1:51" s="38" customFormat="1" ht="14.25" customHeight="1" x14ac:dyDescent="0.2">
      <c r="A158" s="172" t="s">
        <v>94</v>
      </c>
      <c r="B158" s="49">
        <v>8</v>
      </c>
      <c r="C158" s="183" t="s">
        <v>70</v>
      </c>
      <c r="D158" s="63">
        <f t="shared" ca="1" si="49"/>
        <v>9410</v>
      </c>
      <c r="E158" s="112">
        <f t="shared" ca="1" si="49"/>
        <v>3.1</v>
      </c>
      <c r="F158" s="105">
        <f t="shared" ca="1" si="49"/>
        <v>9115</v>
      </c>
      <c r="G158" s="112">
        <f t="shared" ca="1" si="50"/>
        <v>7.9</v>
      </c>
      <c r="H158" s="112">
        <f t="shared" ca="1" si="50"/>
        <v>14.200000000000001</v>
      </c>
      <c r="I158" s="112">
        <f t="shared" ca="1" si="51"/>
        <v>67</v>
      </c>
      <c r="J158" s="112">
        <f t="shared" ca="1" si="51"/>
        <v>73.8</v>
      </c>
      <c r="K158" s="137">
        <f t="shared" ca="1" si="51"/>
        <v>78</v>
      </c>
      <c r="L158" s="105">
        <f t="shared" ca="1" si="53"/>
        <v>5960</v>
      </c>
      <c r="M158" s="33">
        <f t="shared" ca="1" si="53"/>
        <v>14000</v>
      </c>
      <c r="N158" s="33">
        <f t="shared" ca="1" si="53"/>
        <v>19500</v>
      </c>
      <c r="O158" s="62">
        <f t="shared" ca="1" si="53"/>
        <v>25500</v>
      </c>
      <c r="P158" s="63">
        <f t="shared" ca="1" si="52"/>
        <v>9410</v>
      </c>
      <c r="Q158" s="112">
        <f t="shared" ca="1" si="52"/>
        <v>3.3000000000000003</v>
      </c>
      <c r="R158" s="105">
        <f t="shared" ca="1" si="52"/>
        <v>9095</v>
      </c>
      <c r="S158" s="112">
        <f t="shared" ca="1" si="52"/>
        <v>11.5</v>
      </c>
      <c r="T158" s="112">
        <f t="shared" ca="1" si="52"/>
        <v>10.100000000000001</v>
      </c>
      <c r="U158" s="112">
        <f t="shared" ca="1" si="52"/>
        <v>72.7</v>
      </c>
      <c r="V158" s="112">
        <f t="shared" ca="1" si="52"/>
        <v>76.599999999999994</v>
      </c>
      <c r="W158" s="137">
        <f t="shared" ca="1" si="52"/>
        <v>78.400000000000006</v>
      </c>
      <c r="X158" s="124">
        <f t="shared" ca="1" si="54"/>
        <v>6505</v>
      </c>
      <c r="Y158" s="33">
        <f t="shared" ca="1" si="54"/>
        <v>18000</v>
      </c>
      <c r="Z158" s="33">
        <f t="shared" ca="1" si="54"/>
        <v>24500</v>
      </c>
      <c r="AA158" s="62">
        <f t="shared" ca="1" si="54"/>
        <v>32000</v>
      </c>
      <c r="AB158" s="63" t="s">
        <v>133</v>
      </c>
      <c r="AC158" s="112" t="s">
        <v>133</v>
      </c>
      <c r="AD158" s="33" t="s">
        <v>133</v>
      </c>
      <c r="AE158" s="112" t="s">
        <v>133</v>
      </c>
      <c r="AF158" s="112" t="s">
        <v>133</v>
      </c>
      <c r="AG158" s="112" t="s">
        <v>133</v>
      </c>
      <c r="AH158" s="112" t="s">
        <v>133</v>
      </c>
      <c r="AI158" s="137" t="s">
        <v>133</v>
      </c>
      <c r="AJ158" s="63" t="s">
        <v>133</v>
      </c>
      <c r="AK158" s="33" t="s">
        <v>133</v>
      </c>
      <c r="AL158" s="33" t="s">
        <v>133</v>
      </c>
      <c r="AM158" s="62" t="s">
        <v>133</v>
      </c>
      <c r="AN158" s="63" t="s">
        <v>133</v>
      </c>
      <c r="AO158" s="112" t="s">
        <v>133</v>
      </c>
      <c r="AP158" s="105" t="s">
        <v>133</v>
      </c>
      <c r="AQ158" s="112" t="s">
        <v>133</v>
      </c>
      <c r="AR158" s="112" t="s">
        <v>133</v>
      </c>
      <c r="AS158" s="112" t="s">
        <v>133</v>
      </c>
      <c r="AT158" s="112" t="s">
        <v>133</v>
      </c>
      <c r="AU158" s="137" t="s">
        <v>133</v>
      </c>
      <c r="AV158" s="124" t="s">
        <v>133</v>
      </c>
      <c r="AW158" s="33" t="s">
        <v>133</v>
      </c>
      <c r="AX158" s="33" t="s">
        <v>133</v>
      </c>
      <c r="AY158" s="62" t="s">
        <v>133</v>
      </c>
    </row>
    <row r="159" spans="1:51" s="38" customFormat="1" ht="14.25" customHeight="1" x14ac:dyDescent="0.2">
      <c r="A159" s="172" t="s">
        <v>94</v>
      </c>
      <c r="B159" s="49">
        <v>9</v>
      </c>
      <c r="C159" s="183" t="s">
        <v>73</v>
      </c>
      <c r="D159" s="63">
        <f t="shared" ca="1" si="49"/>
        <v>12345</v>
      </c>
      <c r="E159" s="112">
        <f t="shared" ca="1" si="49"/>
        <v>2.8000000000000003</v>
      </c>
      <c r="F159" s="105">
        <f t="shared" ca="1" si="49"/>
        <v>11995</v>
      </c>
      <c r="G159" s="112">
        <f t="shared" ca="1" si="50"/>
        <v>8</v>
      </c>
      <c r="H159" s="112">
        <f t="shared" ca="1" si="50"/>
        <v>10.6</v>
      </c>
      <c r="I159" s="112">
        <f t="shared" ca="1" si="51"/>
        <v>63.4</v>
      </c>
      <c r="J159" s="112">
        <f t="shared" ca="1" si="51"/>
        <v>74.5</v>
      </c>
      <c r="K159" s="137">
        <f t="shared" ca="1" si="51"/>
        <v>81.400000000000006</v>
      </c>
      <c r="L159" s="105">
        <f t="shared" ca="1" si="53"/>
        <v>7430</v>
      </c>
      <c r="M159" s="33">
        <f t="shared" ca="1" si="53"/>
        <v>16500</v>
      </c>
      <c r="N159" s="33">
        <f t="shared" ca="1" si="53"/>
        <v>24000</v>
      </c>
      <c r="O159" s="62">
        <f t="shared" ca="1" si="53"/>
        <v>29000</v>
      </c>
      <c r="P159" s="63">
        <f t="shared" ca="1" si="52"/>
        <v>12345</v>
      </c>
      <c r="Q159" s="112">
        <f t="shared" ca="1" si="52"/>
        <v>3.1</v>
      </c>
      <c r="R159" s="105">
        <f t="shared" ca="1" si="52"/>
        <v>11960</v>
      </c>
      <c r="S159" s="112">
        <f t="shared" ca="1" si="52"/>
        <v>11.8</v>
      </c>
      <c r="T159" s="112">
        <f t="shared" ca="1" si="52"/>
        <v>7.8</v>
      </c>
      <c r="U159" s="112">
        <f t="shared" ca="1" si="52"/>
        <v>69.5</v>
      </c>
      <c r="V159" s="112">
        <f t="shared" ca="1" si="52"/>
        <v>76.8</v>
      </c>
      <c r="W159" s="137">
        <f t="shared" ca="1" si="52"/>
        <v>80.400000000000006</v>
      </c>
      <c r="X159" s="124">
        <f t="shared" ca="1" si="54"/>
        <v>8135</v>
      </c>
      <c r="Y159" s="33">
        <f t="shared" ca="1" si="54"/>
        <v>21500</v>
      </c>
      <c r="Z159" s="33">
        <f t="shared" ca="1" si="54"/>
        <v>29000</v>
      </c>
      <c r="AA159" s="62">
        <f t="shared" ca="1" si="54"/>
        <v>36000</v>
      </c>
      <c r="AB159" s="63" t="s">
        <v>133</v>
      </c>
      <c r="AC159" s="112" t="s">
        <v>133</v>
      </c>
      <c r="AD159" s="33" t="s">
        <v>133</v>
      </c>
      <c r="AE159" s="112" t="s">
        <v>133</v>
      </c>
      <c r="AF159" s="112" t="s">
        <v>133</v>
      </c>
      <c r="AG159" s="112" t="s">
        <v>133</v>
      </c>
      <c r="AH159" s="112" t="s">
        <v>133</v>
      </c>
      <c r="AI159" s="137" t="s">
        <v>133</v>
      </c>
      <c r="AJ159" s="63" t="s">
        <v>133</v>
      </c>
      <c r="AK159" s="33" t="s">
        <v>133</v>
      </c>
      <c r="AL159" s="33" t="s">
        <v>133</v>
      </c>
      <c r="AM159" s="62" t="s">
        <v>133</v>
      </c>
      <c r="AN159" s="63" t="s">
        <v>133</v>
      </c>
      <c r="AO159" s="112" t="s">
        <v>133</v>
      </c>
      <c r="AP159" s="105" t="s">
        <v>133</v>
      </c>
      <c r="AQ159" s="112" t="s">
        <v>133</v>
      </c>
      <c r="AR159" s="112" t="s">
        <v>133</v>
      </c>
      <c r="AS159" s="112" t="s">
        <v>133</v>
      </c>
      <c r="AT159" s="112" t="s">
        <v>133</v>
      </c>
      <c r="AU159" s="137" t="s">
        <v>133</v>
      </c>
      <c r="AV159" s="124" t="s">
        <v>133</v>
      </c>
      <c r="AW159" s="33" t="s">
        <v>133</v>
      </c>
      <c r="AX159" s="33" t="s">
        <v>133</v>
      </c>
      <c r="AY159" s="62" t="s">
        <v>133</v>
      </c>
    </row>
    <row r="160" spans="1:51" s="38" customFormat="1" ht="14.25" customHeight="1" x14ac:dyDescent="0.2">
      <c r="A160" s="172" t="s">
        <v>94</v>
      </c>
      <c r="B160" s="49" t="s">
        <v>28</v>
      </c>
      <c r="C160" s="183" t="s">
        <v>75</v>
      </c>
      <c r="D160" s="63">
        <f t="shared" ca="1" si="49"/>
        <v>7280</v>
      </c>
      <c r="E160" s="112">
        <f t="shared" ca="1" si="49"/>
        <v>3.5000000000000004</v>
      </c>
      <c r="F160" s="105">
        <f t="shared" ca="1" si="49"/>
        <v>7025</v>
      </c>
      <c r="G160" s="112">
        <f t="shared" ca="1" si="50"/>
        <v>8.7000000000000011</v>
      </c>
      <c r="H160" s="112">
        <f t="shared" ca="1" si="50"/>
        <v>11.700000000000001</v>
      </c>
      <c r="I160" s="112">
        <f t="shared" ca="1" si="51"/>
        <v>59.699999999999996</v>
      </c>
      <c r="J160" s="112">
        <f t="shared" ca="1" si="51"/>
        <v>70.100000000000009</v>
      </c>
      <c r="K160" s="137">
        <f t="shared" ca="1" si="51"/>
        <v>79.600000000000009</v>
      </c>
      <c r="L160" s="105">
        <f t="shared" ca="1" si="53"/>
        <v>4075</v>
      </c>
      <c r="M160" s="33">
        <f t="shared" ca="1" si="53"/>
        <v>15500</v>
      </c>
      <c r="N160" s="33">
        <f t="shared" ca="1" si="53"/>
        <v>21000</v>
      </c>
      <c r="O160" s="62">
        <f t="shared" ca="1" si="53"/>
        <v>27000</v>
      </c>
      <c r="P160" s="63">
        <f t="shared" ca="1" si="52"/>
        <v>7280</v>
      </c>
      <c r="Q160" s="112">
        <f t="shared" ca="1" si="52"/>
        <v>3.6999999999999997</v>
      </c>
      <c r="R160" s="105">
        <f t="shared" ca="1" si="52"/>
        <v>7010</v>
      </c>
      <c r="S160" s="112">
        <f t="shared" ca="1" si="52"/>
        <v>11.600000000000001</v>
      </c>
      <c r="T160" s="112">
        <f t="shared" ca="1" si="52"/>
        <v>7.1000000000000005</v>
      </c>
      <c r="U160" s="112">
        <f t="shared" ca="1" si="52"/>
        <v>62.4</v>
      </c>
      <c r="V160" s="112">
        <f t="shared" ca="1" si="52"/>
        <v>74.8</v>
      </c>
      <c r="W160" s="137">
        <f t="shared" ca="1" si="52"/>
        <v>81.300000000000011</v>
      </c>
      <c r="X160" s="124">
        <f t="shared" ca="1" si="54"/>
        <v>4275</v>
      </c>
      <c r="Y160" s="33">
        <f t="shared" ca="1" si="54"/>
        <v>20500</v>
      </c>
      <c r="Z160" s="33">
        <f t="shared" ca="1" si="54"/>
        <v>27500</v>
      </c>
      <c r="AA160" s="62">
        <f t="shared" ca="1" si="54"/>
        <v>35500</v>
      </c>
      <c r="AB160" s="63" t="s">
        <v>133</v>
      </c>
      <c r="AC160" s="112" t="s">
        <v>133</v>
      </c>
      <c r="AD160" s="33" t="s">
        <v>133</v>
      </c>
      <c r="AE160" s="112" t="s">
        <v>133</v>
      </c>
      <c r="AF160" s="112" t="s">
        <v>133</v>
      </c>
      <c r="AG160" s="112" t="s">
        <v>133</v>
      </c>
      <c r="AH160" s="112" t="s">
        <v>133</v>
      </c>
      <c r="AI160" s="137" t="s">
        <v>133</v>
      </c>
      <c r="AJ160" s="63" t="s">
        <v>133</v>
      </c>
      <c r="AK160" s="33" t="s">
        <v>133</v>
      </c>
      <c r="AL160" s="33" t="s">
        <v>133</v>
      </c>
      <c r="AM160" s="62" t="s">
        <v>133</v>
      </c>
      <c r="AN160" s="63" t="s">
        <v>133</v>
      </c>
      <c r="AO160" s="112" t="s">
        <v>133</v>
      </c>
      <c r="AP160" s="105" t="s">
        <v>133</v>
      </c>
      <c r="AQ160" s="112" t="s">
        <v>133</v>
      </c>
      <c r="AR160" s="112" t="s">
        <v>133</v>
      </c>
      <c r="AS160" s="112" t="s">
        <v>133</v>
      </c>
      <c r="AT160" s="112" t="s">
        <v>133</v>
      </c>
      <c r="AU160" s="137" t="s">
        <v>133</v>
      </c>
      <c r="AV160" s="124" t="s">
        <v>133</v>
      </c>
      <c r="AW160" s="33" t="s">
        <v>133</v>
      </c>
      <c r="AX160" s="33" t="s">
        <v>133</v>
      </c>
      <c r="AY160" s="62" t="s">
        <v>133</v>
      </c>
    </row>
    <row r="161" spans="1:51" s="38" customFormat="1" ht="14.25" customHeight="1" x14ac:dyDescent="0.2">
      <c r="A161" s="172" t="s">
        <v>94</v>
      </c>
      <c r="B161" s="49" t="s">
        <v>29</v>
      </c>
      <c r="C161" s="183" t="s">
        <v>76</v>
      </c>
      <c r="D161" s="63">
        <f t="shared" ca="1" si="49"/>
        <v>22305</v>
      </c>
      <c r="E161" s="112">
        <f t="shared" ca="1" si="49"/>
        <v>3.6999999999999997</v>
      </c>
      <c r="F161" s="105">
        <f t="shared" ca="1" si="49"/>
        <v>21485</v>
      </c>
      <c r="G161" s="112">
        <f t="shared" ca="1" si="50"/>
        <v>6.8000000000000007</v>
      </c>
      <c r="H161" s="112">
        <f t="shared" ca="1" si="50"/>
        <v>11.600000000000001</v>
      </c>
      <c r="I161" s="112">
        <f t="shared" ca="1" si="51"/>
        <v>58.199999999999996</v>
      </c>
      <c r="J161" s="112">
        <f t="shared" ca="1" si="51"/>
        <v>73.8</v>
      </c>
      <c r="K161" s="137">
        <f t="shared" ca="1" si="51"/>
        <v>81.5</v>
      </c>
      <c r="L161" s="105">
        <f t="shared" ca="1" si="53"/>
        <v>12160</v>
      </c>
      <c r="M161" s="33">
        <f t="shared" ca="1" si="53"/>
        <v>12000</v>
      </c>
      <c r="N161" s="33">
        <f t="shared" ca="1" si="53"/>
        <v>17000</v>
      </c>
      <c r="O161" s="62">
        <f t="shared" ca="1" si="53"/>
        <v>22500</v>
      </c>
      <c r="P161" s="63">
        <f t="shared" ca="1" si="52"/>
        <v>22305</v>
      </c>
      <c r="Q161" s="112">
        <f t="shared" ca="1" si="52"/>
        <v>3.9</v>
      </c>
      <c r="R161" s="105">
        <f t="shared" ca="1" si="52"/>
        <v>21435</v>
      </c>
      <c r="S161" s="112">
        <f t="shared" ca="1" si="52"/>
        <v>10</v>
      </c>
      <c r="T161" s="112">
        <f t="shared" ca="1" si="52"/>
        <v>9.1999999999999993</v>
      </c>
      <c r="U161" s="112">
        <f t="shared" ca="1" si="52"/>
        <v>66.2</v>
      </c>
      <c r="V161" s="112">
        <f t="shared" ca="1" si="52"/>
        <v>77</v>
      </c>
      <c r="W161" s="137">
        <f t="shared" ca="1" si="52"/>
        <v>80.800000000000011</v>
      </c>
      <c r="X161" s="124">
        <f t="shared" ca="1" si="54"/>
        <v>13855</v>
      </c>
      <c r="Y161" s="33">
        <f t="shared" ca="1" si="54"/>
        <v>16000</v>
      </c>
      <c r="Z161" s="33">
        <f t="shared" ca="1" si="54"/>
        <v>21500</v>
      </c>
      <c r="AA161" s="62">
        <f t="shared" ca="1" si="54"/>
        <v>27500</v>
      </c>
      <c r="AB161" s="63" t="s">
        <v>133</v>
      </c>
      <c r="AC161" s="112" t="s">
        <v>133</v>
      </c>
      <c r="AD161" s="33" t="s">
        <v>133</v>
      </c>
      <c r="AE161" s="112" t="s">
        <v>133</v>
      </c>
      <c r="AF161" s="112" t="s">
        <v>133</v>
      </c>
      <c r="AG161" s="112" t="s">
        <v>133</v>
      </c>
      <c r="AH161" s="112" t="s">
        <v>133</v>
      </c>
      <c r="AI161" s="137" t="s">
        <v>133</v>
      </c>
      <c r="AJ161" s="63" t="s">
        <v>133</v>
      </c>
      <c r="AK161" s="33" t="s">
        <v>133</v>
      </c>
      <c r="AL161" s="33" t="s">
        <v>133</v>
      </c>
      <c r="AM161" s="62" t="s">
        <v>133</v>
      </c>
      <c r="AN161" s="63" t="s">
        <v>133</v>
      </c>
      <c r="AO161" s="112" t="s">
        <v>133</v>
      </c>
      <c r="AP161" s="105" t="s">
        <v>133</v>
      </c>
      <c r="AQ161" s="112" t="s">
        <v>133</v>
      </c>
      <c r="AR161" s="112" t="s">
        <v>133</v>
      </c>
      <c r="AS161" s="112" t="s">
        <v>133</v>
      </c>
      <c r="AT161" s="112" t="s">
        <v>133</v>
      </c>
      <c r="AU161" s="137" t="s">
        <v>133</v>
      </c>
      <c r="AV161" s="124" t="s">
        <v>133</v>
      </c>
      <c r="AW161" s="33" t="s">
        <v>133</v>
      </c>
      <c r="AX161" s="33" t="s">
        <v>133</v>
      </c>
      <c r="AY161" s="62" t="s">
        <v>133</v>
      </c>
    </row>
    <row r="162" spans="1:51" s="38" customFormat="1" ht="14.25" customHeight="1" x14ac:dyDescent="0.2">
      <c r="A162" s="172" t="s">
        <v>94</v>
      </c>
      <c r="B162" s="49" t="s">
        <v>37</v>
      </c>
      <c r="C162" s="183" t="s">
        <v>77</v>
      </c>
      <c r="D162" s="63">
        <f t="shared" ca="1" si="49"/>
        <v>4580</v>
      </c>
      <c r="E162" s="112">
        <f t="shared" ca="1" si="49"/>
        <v>3.1</v>
      </c>
      <c r="F162" s="105">
        <f t="shared" ca="1" si="49"/>
        <v>4440</v>
      </c>
      <c r="G162" s="112">
        <f t="shared" ca="1" si="50"/>
        <v>7.3999999999999995</v>
      </c>
      <c r="H162" s="112">
        <f t="shared" ca="1" si="50"/>
        <v>11.600000000000001</v>
      </c>
      <c r="I162" s="112">
        <f t="shared" ca="1" si="51"/>
        <v>63.4</v>
      </c>
      <c r="J162" s="112">
        <f t="shared" ca="1" si="51"/>
        <v>73.3</v>
      </c>
      <c r="K162" s="137">
        <f t="shared" ca="1" si="51"/>
        <v>81</v>
      </c>
      <c r="L162" s="105">
        <f t="shared" ca="1" si="53"/>
        <v>2760</v>
      </c>
      <c r="M162" s="33">
        <f t="shared" ca="1" si="53"/>
        <v>18000</v>
      </c>
      <c r="N162" s="33">
        <f t="shared" ca="1" si="53"/>
        <v>23000</v>
      </c>
      <c r="O162" s="62">
        <f t="shared" ca="1" si="53"/>
        <v>29500</v>
      </c>
      <c r="P162" s="63">
        <f t="shared" ca="1" si="52"/>
        <v>4580</v>
      </c>
      <c r="Q162" s="112">
        <f t="shared" ca="1" si="52"/>
        <v>3.4000000000000004</v>
      </c>
      <c r="R162" s="105">
        <f t="shared" ca="1" si="52"/>
        <v>4425</v>
      </c>
      <c r="S162" s="112">
        <f t="shared" ca="1" si="52"/>
        <v>11</v>
      </c>
      <c r="T162" s="112">
        <f t="shared" ca="1" si="52"/>
        <v>8.1</v>
      </c>
      <c r="U162" s="112">
        <f t="shared" ca="1" si="52"/>
        <v>74.599999999999994</v>
      </c>
      <c r="V162" s="112">
        <f t="shared" ca="1" si="52"/>
        <v>78.5</v>
      </c>
      <c r="W162" s="137">
        <f t="shared" ca="1" si="52"/>
        <v>80.900000000000006</v>
      </c>
      <c r="X162" s="124">
        <f t="shared" ca="1" si="54"/>
        <v>3250</v>
      </c>
      <c r="Y162" s="33">
        <f t="shared" ca="1" si="54"/>
        <v>23500</v>
      </c>
      <c r="Z162" s="33">
        <f t="shared" ca="1" si="54"/>
        <v>31000</v>
      </c>
      <c r="AA162" s="62">
        <f t="shared" ca="1" si="54"/>
        <v>40500</v>
      </c>
      <c r="AB162" s="63" t="s">
        <v>133</v>
      </c>
      <c r="AC162" s="112" t="s">
        <v>133</v>
      </c>
      <c r="AD162" s="33" t="s">
        <v>133</v>
      </c>
      <c r="AE162" s="112" t="s">
        <v>133</v>
      </c>
      <c r="AF162" s="112" t="s">
        <v>133</v>
      </c>
      <c r="AG162" s="112" t="s">
        <v>133</v>
      </c>
      <c r="AH162" s="112" t="s">
        <v>133</v>
      </c>
      <c r="AI162" s="137" t="s">
        <v>133</v>
      </c>
      <c r="AJ162" s="63" t="s">
        <v>133</v>
      </c>
      <c r="AK162" s="33" t="s">
        <v>133</v>
      </c>
      <c r="AL162" s="33" t="s">
        <v>133</v>
      </c>
      <c r="AM162" s="62" t="s">
        <v>133</v>
      </c>
      <c r="AN162" s="63" t="s">
        <v>133</v>
      </c>
      <c r="AO162" s="112" t="s">
        <v>133</v>
      </c>
      <c r="AP162" s="105" t="s">
        <v>133</v>
      </c>
      <c r="AQ162" s="112" t="s">
        <v>133</v>
      </c>
      <c r="AR162" s="112" t="s">
        <v>133</v>
      </c>
      <c r="AS162" s="112" t="s">
        <v>133</v>
      </c>
      <c r="AT162" s="112" t="s">
        <v>133</v>
      </c>
      <c r="AU162" s="137" t="s">
        <v>133</v>
      </c>
      <c r="AV162" s="124" t="s">
        <v>133</v>
      </c>
      <c r="AW162" s="33" t="s">
        <v>133</v>
      </c>
      <c r="AX162" s="33" t="s">
        <v>133</v>
      </c>
      <c r="AY162" s="62" t="s">
        <v>133</v>
      </c>
    </row>
    <row r="163" spans="1:51" s="38" customFormat="1" ht="14.25" customHeight="1" x14ac:dyDescent="0.2">
      <c r="A163" s="172" t="s">
        <v>94</v>
      </c>
      <c r="B163" s="49" t="s">
        <v>30</v>
      </c>
      <c r="C163" s="183" t="s">
        <v>78</v>
      </c>
      <c r="D163" s="63">
        <f t="shared" ca="1" si="49"/>
        <v>11510</v>
      </c>
      <c r="E163" s="112">
        <f t="shared" ca="1" si="49"/>
        <v>3</v>
      </c>
      <c r="F163" s="105">
        <f t="shared" ca="1" si="49"/>
        <v>11165</v>
      </c>
      <c r="G163" s="112">
        <f t="shared" ca="1" si="50"/>
        <v>7.6</v>
      </c>
      <c r="H163" s="112">
        <f t="shared" ca="1" si="50"/>
        <v>14.799999999999999</v>
      </c>
      <c r="I163" s="112">
        <f t="shared" ca="1" si="51"/>
        <v>53.7</v>
      </c>
      <c r="J163" s="112">
        <f t="shared" ca="1" si="51"/>
        <v>68.900000000000006</v>
      </c>
      <c r="K163" s="137">
        <f t="shared" ca="1" si="51"/>
        <v>77.600000000000009</v>
      </c>
      <c r="L163" s="105">
        <f t="shared" ca="1" si="53"/>
        <v>5810</v>
      </c>
      <c r="M163" s="33">
        <f t="shared" ca="1" si="53"/>
        <v>11000</v>
      </c>
      <c r="N163" s="33">
        <f t="shared" ca="1" si="53"/>
        <v>15500</v>
      </c>
      <c r="O163" s="62">
        <f t="shared" ca="1" si="53"/>
        <v>20500</v>
      </c>
      <c r="P163" s="63">
        <f t="shared" ca="1" si="52"/>
        <v>11510</v>
      </c>
      <c r="Q163" s="112">
        <f t="shared" ca="1" si="52"/>
        <v>3.3000000000000003</v>
      </c>
      <c r="R163" s="105">
        <f t="shared" ca="1" si="52"/>
        <v>11130</v>
      </c>
      <c r="S163" s="112">
        <f t="shared" ca="1" si="52"/>
        <v>11</v>
      </c>
      <c r="T163" s="112">
        <f t="shared" ca="1" si="52"/>
        <v>10.3</v>
      </c>
      <c r="U163" s="112">
        <f t="shared" ca="1" si="52"/>
        <v>69.100000000000009</v>
      </c>
      <c r="V163" s="112">
        <f t="shared" ca="1" si="52"/>
        <v>75.7</v>
      </c>
      <c r="W163" s="137">
        <f t="shared" ca="1" si="52"/>
        <v>78.7</v>
      </c>
      <c r="X163" s="124">
        <f t="shared" ca="1" si="54"/>
        <v>7520</v>
      </c>
      <c r="Y163" s="33">
        <f t="shared" ca="1" si="54"/>
        <v>16500</v>
      </c>
      <c r="Z163" s="33">
        <f t="shared" ca="1" si="54"/>
        <v>21000</v>
      </c>
      <c r="AA163" s="62">
        <f t="shared" ca="1" si="54"/>
        <v>28000</v>
      </c>
      <c r="AB163" s="63" t="s">
        <v>133</v>
      </c>
      <c r="AC163" s="112" t="s">
        <v>133</v>
      </c>
      <c r="AD163" s="33" t="s">
        <v>133</v>
      </c>
      <c r="AE163" s="112" t="s">
        <v>133</v>
      </c>
      <c r="AF163" s="112" t="s">
        <v>133</v>
      </c>
      <c r="AG163" s="112" t="s">
        <v>133</v>
      </c>
      <c r="AH163" s="112" t="s">
        <v>133</v>
      </c>
      <c r="AI163" s="137" t="s">
        <v>133</v>
      </c>
      <c r="AJ163" s="63" t="s">
        <v>133</v>
      </c>
      <c r="AK163" s="33" t="s">
        <v>133</v>
      </c>
      <c r="AL163" s="33" t="s">
        <v>133</v>
      </c>
      <c r="AM163" s="62" t="s">
        <v>133</v>
      </c>
      <c r="AN163" s="63" t="s">
        <v>133</v>
      </c>
      <c r="AO163" s="112" t="s">
        <v>133</v>
      </c>
      <c r="AP163" s="105" t="s">
        <v>133</v>
      </c>
      <c r="AQ163" s="112" t="s">
        <v>133</v>
      </c>
      <c r="AR163" s="112" t="s">
        <v>133</v>
      </c>
      <c r="AS163" s="112" t="s">
        <v>133</v>
      </c>
      <c r="AT163" s="112" t="s">
        <v>133</v>
      </c>
      <c r="AU163" s="137" t="s">
        <v>133</v>
      </c>
      <c r="AV163" s="124" t="s">
        <v>133</v>
      </c>
      <c r="AW163" s="33" t="s">
        <v>133</v>
      </c>
      <c r="AX163" s="33" t="s">
        <v>133</v>
      </c>
      <c r="AY163" s="62" t="s">
        <v>133</v>
      </c>
    </row>
    <row r="164" spans="1:51" s="38" customFormat="1" ht="14.25" customHeight="1" x14ac:dyDescent="0.2">
      <c r="A164" s="172" t="s">
        <v>94</v>
      </c>
      <c r="B164" s="49" t="s">
        <v>31</v>
      </c>
      <c r="C164" s="183" t="s">
        <v>79</v>
      </c>
      <c r="D164" s="63">
        <f t="shared" ca="1" si="49"/>
        <v>29325</v>
      </c>
      <c r="E164" s="112">
        <f t="shared" ca="1" si="49"/>
        <v>4</v>
      </c>
      <c r="F164" s="105">
        <f t="shared" ca="1" si="49"/>
        <v>28160</v>
      </c>
      <c r="G164" s="112">
        <f t="shared" ca="1" si="50"/>
        <v>8</v>
      </c>
      <c r="H164" s="112">
        <f t="shared" ca="1" si="50"/>
        <v>13.4</v>
      </c>
      <c r="I164" s="112">
        <f t="shared" ca="1" si="51"/>
        <v>68.800000000000011</v>
      </c>
      <c r="J164" s="112">
        <f t="shared" ca="1" si="51"/>
        <v>74.7</v>
      </c>
      <c r="K164" s="137">
        <f t="shared" ca="1" si="51"/>
        <v>78.600000000000009</v>
      </c>
      <c r="L164" s="105">
        <f t="shared" ca="1" si="53"/>
        <v>18885</v>
      </c>
      <c r="M164" s="33">
        <f t="shared" ca="1" si="53"/>
        <v>13500</v>
      </c>
      <c r="N164" s="33">
        <f t="shared" ca="1" si="53"/>
        <v>18000</v>
      </c>
      <c r="O164" s="62">
        <f t="shared" ca="1" si="53"/>
        <v>23500</v>
      </c>
      <c r="P164" s="63">
        <f t="shared" ca="1" si="52"/>
        <v>29325</v>
      </c>
      <c r="Q164" s="112">
        <f t="shared" ca="1" si="52"/>
        <v>4.3000000000000007</v>
      </c>
      <c r="R164" s="105">
        <f t="shared" ca="1" si="52"/>
        <v>28080</v>
      </c>
      <c r="S164" s="112">
        <f t="shared" ca="1" si="52"/>
        <v>12</v>
      </c>
      <c r="T164" s="112">
        <f t="shared" ca="1" si="52"/>
        <v>9.6</v>
      </c>
      <c r="U164" s="112">
        <f t="shared" ca="1" si="52"/>
        <v>73.3</v>
      </c>
      <c r="V164" s="112">
        <f t="shared" ca="1" si="52"/>
        <v>76.900000000000006</v>
      </c>
      <c r="W164" s="137">
        <f t="shared" ca="1" si="52"/>
        <v>78.3</v>
      </c>
      <c r="X164" s="124">
        <f t="shared" ca="1" si="54"/>
        <v>20160</v>
      </c>
      <c r="Y164" s="33">
        <f t="shared" ca="1" si="54"/>
        <v>17500</v>
      </c>
      <c r="Z164" s="33">
        <f t="shared" ca="1" si="54"/>
        <v>23000</v>
      </c>
      <c r="AA164" s="62">
        <f t="shared" ca="1" si="54"/>
        <v>30000</v>
      </c>
      <c r="AB164" s="63" t="s">
        <v>133</v>
      </c>
      <c r="AC164" s="112" t="s">
        <v>133</v>
      </c>
      <c r="AD164" s="33" t="s">
        <v>133</v>
      </c>
      <c r="AE164" s="112" t="s">
        <v>133</v>
      </c>
      <c r="AF164" s="112" t="s">
        <v>133</v>
      </c>
      <c r="AG164" s="112" t="s">
        <v>133</v>
      </c>
      <c r="AH164" s="112" t="s">
        <v>133</v>
      </c>
      <c r="AI164" s="137" t="s">
        <v>133</v>
      </c>
      <c r="AJ164" s="63" t="s">
        <v>133</v>
      </c>
      <c r="AK164" s="33" t="s">
        <v>133</v>
      </c>
      <c r="AL164" s="33" t="s">
        <v>133</v>
      </c>
      <c r="AM164" s="62" t="s">
        <v>133</v>
      </c>
      <c r="AN164" s="63" t="s">
        <v>133</v>
      </c>
      <c r="AO164" s="112" t="s">
        <v>133</v>
      </c>
      <c r="AP164" s="105" t="s">
        <v>133</v>
      </c>
      <c r="AQ164" s="112" t="s">
        <v>133</v>
      </c>
      <c r="AR164" s="112" t="s">
        <v>133</v>
      </c>
      <c r="AS164" s="112" t="s">
        <v>133</v>
      </c>
      <c r="AT164" s="112" t="s">
        <v>133</v>
      </c>
      <c r="AU164" s="137" t="s">
        <v>133</v>
      </c>
      <c r="AV164" s="124" t="s">
        <v>133</v>
      </c>
      <c r="AW164" s="33" t="s">
        <v>133</v>
      </c>
      <c r="AX164" s="33" t="s">
        <v>133</v>
      </c>
      <c r="AY164" s="62" t="s">
        <v>133</v>
      </c>
    </row>
    <row r="165" spans="1:51" s="38" customFormat="1" ht="14.25" customHeight="1" x14ac:dyDescent="0.2">
      <c r="A165" s="172" t="s">
        <v>94</v>
      </c>
      <c r="B165" s="49" t="s">
        <v>32</v>
      </c>
      <c r="C165" s="183" t="s">
        <v>80</v>
      </c>
      <c r="D165" s="63">
        <f t="shared" ca="1" si="49"/>
        <v>8355</v>
      </c>
      <c r="E165" s="112">
        <f t="shared" ca="1" si="49"/>
        <v>3.4000000000000004</v>
      </c>
      <c r="F165" s="105">
        <f t="shared" ca="1" si="49"/>
        <v>8065</v>
      </c>
      <c r="G165" s="112">
        <f t="shared" ca="1" si="50"/>
        <v>6.9</v>
      </c>
      <c r="H165" s="112">
        <f t="shared" ca="1" si="50"/>
        <v>17.400000000000002</v>
      </c>
      <c r="I165" s="112">
        <f t="shared" ca="1" si="51"/>
        <v>67.2</v>
      </c>
      <c r="J165" s="112">
        <f t="shared" ca="1" si="51"/>
        <v>72.399999999999991</v>
      </c>
      <c r="K165" s="137">
        <f t="shared" ca="1" si="51"/>
        <v>75.8</v>
      </c>
      <c r="L165" s="105">
        <f t="shared" ca="1" si="53"/>
        <v>5275</v>
      </c>
      <c r="M165" s="33">
        <f t="shared" ca="1" si="53"/>
        <v>10500</v>
      </c>
      <c r="N165" s="33">
        <f t="shared" ca="1" si="53"/>
        <v>14500</v>
      </c>
      <c r="O165" s="62">
        <f t="shared" ca="1" si="53"/>
        <v>18500</v>
      </c>
      <c r="P165" s="63">
        <f t="shared" ca="1" si="52"/>
        <v>8355</v>
      </c>
      <c r="Q165" s="112">
        <f t="shared" ca="1" si="52"/>
        <v>3.5000000000000004</v>
      </c>
      <c r="R165" s="105">
        <f t="shared" ca="1" si="52"/>
        <v>8060</v>
      </c>
      <c r="S165" s="112">
        <f t="shared" ca="1" si="52"/>
        <v>10.6</v>
      </c>
      <c r="T165" s="112">
        <f t="shared" ca="1" si="52"/>
        <v>12.3</v>
      </c>
      <c r="U165" s="112">
        <f t="shared" ca="1" si="52"/>
        <v>71.399999999999991</v>
      </c>
      <c r="V165" s="112">
        <f t="shared" ca="1" si="52"/>
        <v>75.3</v>
      </c>
      <c r="W165" s="137">
        <f t="shared" ca="1" si="52"/>
        <v>77.100000000000009</v>
      </c>
      <c r="X165" s="124">
        <f t="shared" ca="1" si="54"/>
        <v>5635</v>
      </c>
      <c r="Y165" s="33">
        <f t="shared" ca="1" si="54"/>
        <v>14500</v>
      </c>
      <c r="Z165" s="33">
        <f t="shared" ca="1" si="54"/>
        <v>19500</v>
      </c>
      <c r="AA165" s="62">
        <f t="shared" ca="1" si="54"/>
        <v>24500</v>
      </c>
      <c r="AB165" s="63" t="s">
        <v>133</v>
      </c>
      <c r="AC165" s="112" t="s">
        <v>133</v>
      </c>
      <c r="AD165" s="33" t="s">
        <v>133</v>
      </c>
      <c r="AE165" s="112" t="s">
        <v>133</v>
      </c>
      <c r="AF165" s="112" t="s">
        <v>133</v>
      </c>
      <c r="AG165" s="112" t="s">
        <v>133</v>
      </c>
      <c r="AH165" s="112" t="s">
        <v>133</v>
      </c>
      <c r="AI165" s="137" t="s">
        <v>133</v>
      </c>
      <c r="AJ165" s="63" t="s">
        <v>133</v>
      </c>
      <c r="AK165" s="33" t="s">
        <v>133</v>
      </c>
      <c r="AL165" s="33" t="s">
        <v>133</v>
      </c>
      <c r="AM165" s="62" t="s">
        <v>133</v>
      </c>
      <c r="AN165" s="63" t="s">
        <v>133</v>
      </c>
      <c r="AO165" s="112" t="s">
        <v>133</v>
      </c>
      <c r="AP165" s="105" t="s">
        <v>133</v>
      </c>
      <c r="AQ165" s="112" t="s">
        <v>133</v>
      </c>
      <c r="AR165" s="112" t="s">
        <v>133</v>
      </c>
      <c r="AS165" s="112" t="s">
        <v>133</v>
      </c>
      <c r="AT165" s="112" t="s">
        <v>133</v>
      </c>
      <c r="AU165" s="137" t="s">
        <v>133</v>
      </c>
      <c r="AV165" s="124" t="s">
        <v>133</v>
      </c>
      <c r="AW165" s="33" t="s">
        <v>133</v>
      </c>
      <c r="AX165" s="33" t="s">
        <v>133</v>
      </c>
      <c r="AY165" s="62" t="s">
        <v>133</v>
      </c>
    </row>
    <row r="166" spans="1:51" s="38" customFormat="1" ht="14.25" customHeight="1" x14ac:dyDescent="0.2">
      <c r="A166" s="172" t="s">
        <v>94</v>
      </c>
      <c r="B166" s="49" t="s">
        <v>27</v>
      </c>
      <c r="C166" s="183" t="s">
        <v>81</v>
      </c>
      <c r="D166" s="63">
        <f t="shared" ca="1" si="49"/>
        <v>17075</v>
      </c>
      <c r="E166" s="112">
        <f t="shared" ca="1" si="49"/>
        <v>2.6</v>
      </c>
      <c r="F166" s="105">
        <f t="shared" ca="1" si="49"/>
        <v>16635</v>
      </c>
      <c r="G166" s="112">
        <f t="shared" ca="1" si="50"/>
        <v>8.6000000000000014</v>
      </c>
      <c r="H166" s="112">
        <f t="shared" ca="1" si="50"/>
        <v>13.200000000000001</v>
      </c>
      <c r="I166" s="112">
        <f t="shared" ca="1" si="51"/>
        <v>49.6</v>
      </c>
      <c r="J166" s="112">
        <f t="shared" ca="1" si="51"/>
        <v>67</v>
      </c>
      <c r="K166" s="137">
        <f t="shared" ca="1" si="51"/>
        <v>78.3</v>
      </c>
      <c r="L166" s="105">
        <f t="shared" ca="1" si="53"/>
        <v>7920</v>
      </c>
      <c r="M166" s="33">
        <f t="shared" ca="1" si="53"/>
        <v>11000</v>
      </c>
      <c r="N166" s="33">
        <f t="shared" ca="1" si="53"/>
        <v>16000</v>
      </c>
      <c r="O166" s="62">
        <f t="shared" ca="1" si="53"/>
        <v>20500</v>
      </c>
      <c r="P166" s="63">
        <f t="shared" ca="1" si="52"/>
        <v>17075</v>
      </c>
      <c r="Q166" s="112">
        <f t="shared" ca="1" si="52"/>
        <v>2.9000000000000004</v>
      </c>
      <c r="R166" s="105">
        <f t="shared" ca="1" si="52"/>
        <v>16585</v>
      </c>
      <c r="S166" s="112">
        <f t="shared" ca="1" si="52"/>
        <v>12.6</v>
      </c>
      <c r="T166" s="112">
        <f t="shared" ca="1" si="52"/>
        <v>10</v>
      </c>
      <c r="U166" s="112">
        <f t="shared" ca="1" si="52"/>
        <v>62.5</v>
      </c>
      <c r="V166" s="112">
        <f t="shared" ca="1" si="52"/>
        <v>72.5</v>
      </c>
      <c r="W166" s="137">
        <f t="shared" ca="1" si="52"/>
        <v>77.3</v>
      </c>
      <c r="X166" s="124">
        <f t="shared" ca="1" si="54"/>
        <v>10075</v>
      </c>
      <c r="Y166" s="33">
        <f t="shared" ca="1" si="54"/>
        <v>16500</v>
      </c>
      <c r="Z166" s="33">
        <f t="shared" ca="1" si="54"/>
        <v>22000</v>
      </c>
      <c r="AA166" s="62">
        <f t="shared" ca="1" si="54"/>
        <v>26500</v>
      </c>
      <c r="AB166" s="63" t="s">
        <v>133</v>
      </c>
      <c r="AC166" s="112" t="s">
        <v>133</v>
      </c>
      <c r="AD166" s="33" t="s">
        <v>133</v>
      </c>
      <c r="AE166" s="112" t="s">
        <v>133</v>
      </c>
      <c r="AF166" s="112" t="s">
        <v>133</v>
      </c>
      <c r="AG166" s="112" t="s">
        <v>133</v>
      </c>
      <c r="AH166" s="112" t="s">
        <v>133</v>
      </c>
      <c r="AI166" s="137" t="s">
        <v>133</v>
      </c>
      <c r="AJ166" s="63" t="s">
        <v>133</v>
      </c>
      <c r="AK166" s="33" t="s">
        <v>133</v>
      </c>
      <c r="AL166" s="33" t="s">
        <v>133</v>
      </c>
      <c r="AM166" s="62" t="s">
        <v>133</v>
      </c>
      <c r="AN166" s="63" t="s">
        <v>133</v>
      </c>
      <c r="AO166" s="112" t="s">
        <v>133</v>
      </c>
      <c r="AP166" s="105" t="s">
        <v>133</v>
      </c>
      <c r="AQ166" s="112" t="s">
        <v>133</v>
      </c>
      <c r="AR166" s="112" t="s">
        <v>133</v>
      </c>
      <c r="AS166" s="112" t="s">
        <v>133</v>
      </c>
      <c r="AT166" s="112" t="s">
        <v>133</v>
      </c>
      <c r="AU166" s="137" t="s">
        <v>133</v>
      </c>
      <c r="AV166" s="124" t="s">
        <v>133</v>
      </c>
      <c r="AW166" s="33" t="s">
        <v>133</v>
      </c>
      <c r="AX166" s="33" t="s">
        <v>133</v>
      </c>
      <c r="AY166" s="62" t="s">
        <v>133</v>
      </c>
    </row>
    <row r="167" spans="1:51" s="38" customFormat="1" ht="14.25" customHeight="1" x14ac:dyDescent="0.2">
      <c r="A167" s="172" t="s">
        <v>94</v>
      </c>
      <c r="B167" s="49" t="s">
        <v>33</v>
      </c>
      <c r="C167" s="183" t="s">
        <v>82</v>
      </c>
      <c r="D167" s="63">
        <f t="shared" ca="1" si="49"/>
        <v>13610</v>
      </c>
      <c r="E167" s="112">
        <f t="shared" ca="1" si="49"/>
        <v>2.9000000000000004</v>
      </c>
      <c r="F167" s="105">
        <f t="shared" ca="1" si="49"/>
        <v>13215</v>
      </c>
      <c r="G167" s="112">
        <f t="shared" ca="1" si="50"/>
        <v>8.1</v>
      </c>
      <c r="H167" s="112">
        <f t="shared" ca="1" si="50"/>
        <v>12.5</v>
      </c>
      <c r="I167" s="112">
        <f t="shared" ca="1" si="51"/>
        <v>48</v>
      </c>
      <c r="J167" s="112">
        <f t="shared" ca="1" si="51"/>
        <v>66.3</v>
      </c>
      <c r="K167" s="137">
        <f t="shared" ca="1" si="51"/>
        <v>79.5</v>
      </c>
      <c r="L167" s="105">
        <f t="shared" ca="1" si="53"/>
        <v>6070</v>
      </c>
      <c r="M167" s="33">
        <f t="shared" ca="1" si="53"/>
        <v>11000</v>
      </c>
      <c r="N167" s="33">
        <f t="shared" ca="1" si="53"/>
        <v>16000</v>
      </c>
      <c r="O167" s="62">
        <f t="shared" ca="1" si="53"/>
        <v>21000</v>
      </c>
      <c r="P167" s="63">
        <f t="shared" ca="1" si="52"/>
        <v>13610</v>
      </c>
      <c r="Q167" s="112">
        <f t="shared" ca="1" si="52"/>
        <v>3.2</v>
      </c>
      <c r="R167" s="105">
        <f t="shared" ca="1" si="52"/>
        <v>13180</v>
      </c>
      <c r="S167" s="112">
        <f t="shared" ca="1" si="52"/>
        <v>11.3</v>
      </c>
      <c r="T167" s="112">
        <f t="shared" ca="1" si="52"/>
        <v>9.5</v>
      </c>
      <c r="U167" s="112">
        <f t="shared" ca="1" si="52"/>
        <v>62.9</v>
      </c>
      <c r="V167" s="112">
        <f t="shared" ca="1" si="52"/>
        <v>73.8</v>
      </c>
      <c r="W167" s="137">
        <f t="shared" ca="1" si="52"/>
        <v>79.100000000000009</v>
      </c>
      <c r="X167" s="124">
        <f t="shared" ca="1" si="54"/>
        <v>8025</v>
      </c>
      <c r="Y167" s="33">
        <f t="shared" ca="1" si="54"/>
        <v>16000</v>
      </c>
      <c r="Z167" s="33">
        <f t="shared" ca="1" si="54"/>
        <v>21500</v>
      </c>
      <c r="AA167" s="62">
        <f t="shared" ca="1" si="54"/>
        <v>27500</v>
      </c>
      <c r="AB167" s="63" t="s">
        <v>133</v>
      </c>
      <c r="AC167" s="112" t="s">
        <v>133</v>
      </c>
      <c r="AD167" s="33" t="s">
        <v>133</v>
      </c>
      <c r="AE167" s="112" t="s">
        <v>133</v>
      </c>
      <c r="AF167" s="112" t="s">
        <v>133</v>
      </c>
      <c r="AG167" s="112" t="s">
        <v>133</v>
      </c>
      <c r="AH167" s="112" t="s">
        <v>133</v>
      </c>
      <c r="AI167" s="137" t="s">
        <v>133</v>
      </c>
      <c r="AJ167" s="63" t="s">
        <v>133</v>
      </c>
      <c r="AK167" s="33" t="s">
        <v>133</v>
      </c>
      <c r="AL167" s="33" t="s">
        <v>133</v>
      </c>
      <c r="AM167" s="62" t="s">
        <v>133</v>
      </c>
      <c r="AN167" s="63" t="s">
        <v>133</v>
      </c>
      <c r="AO167" s="112" t="s">
        <v>133</v>
      </c>
      <c r="AP167" s="105" t="s">
        <v>133</v>
      </c>
      <c r="AQ167" s="112" t="s">
        <v>133</v>
      </c>
      <c r="AR167" s="112" t="s">
        <v>133</v>
      </c>
      <c r="AS167" s="112" t="s">
        <v>133</v>
      </c>
      <c r="AT167" s="112" t="s">
        <v>133</v>
      </c>
      <c r="AU167" s="137" t="s">
        <v>133</v>
      </c>
      <c r="AV167" s="124" t="s">
        <v>133</v>
      </c>
      <c r="AW167" s="33" t="s">
        <v>133</v>
      </c>
      <c r="AX167" s="33" t="s">
        <v>133</v>
      </c>
      <c r="AY167" s="62" t="s">
        <v>133</v>
      </c>
    </row>
    <row r="168" spans="1:51" s="38" customFormat="1" ht="14.25" customHeight="1" x14ac:dyDescent="0.2">
      <c r="A168" s="172" t="s">
        <v>94</v>
      </c>
      <c r="B168" s="49" t="s">
        <v>34</v>
      </c>
      <c r="C168" s="183" t="s">
        <v>83</v>
      </c>
      <c r="D168" s="63">
        <f t="shared" ca="1" si="49"/>
        <v>30405</v>
      </c>
      <c r="E168" s="112">
        <f t="shared" ca="1" si="49"/>
        <v>3.4000000000000004</v>
      </c>
      <c r="F168" s="105">
        <f t="shared" ca="1" si="49"/>
        <v>29380</v>
      </c>
      <c r="G168" s="112">
        <f t="shared" ca="1" si="50"/>
        <v>8.9</v>
      </c>
      <c r="H168" s="112">
        <f t="shared" ca="1" si="50"/>
        <v>18.3</v>
      </c>
      <c r="I168" s="112">
        <f t="shared" ca="1" si="51"/>
        <v>61</v>
      </c>
      <c r="J168" s="112">
        <f t="shared" ca="1" si="51"/>
        <v>68.100000000000009</v>
      </c>
      <c r="K168" s="137">
        <f t="shared" ca="1" si="51"/>
        <v>72.899999999999991</v>
      </c>
      <c r="L168" s="105">
        <f t="shared" ca="1" si="53"/>
        <v>17215</v>
      </c>
      <c r="M168" s="33">
        <f t="shared" ca="1" si="53"/>
        <v>8500</v>
      </c>
      <c r="N168" s="33">
        <f t="shared" ca="1" si="53"/>
        <v>13000</v>
      </c>
      <c r="O168" s="62">
        <f t="shared" ca="1" si="53"/>
        <v>17500</v>
      </c>
      <c r="P168" s="63">
        <f t="shared" ca="1" si="52"/>
        <v>30405</v>
      </c>
      <c r="Q168" s="112">
        <f t="shared" ca="1" si="52"/>
        <v>3.5000000000000004</v>
      </c>
      <c r="R168" s="105">
        <f t="shared" ca="1" si="52"/>
        <v>29335</v>
      </c>
      <c r="S168" s="112">
        <f t="shared" ca="1" si="52"/>
        <v>13.700000000000001</v>
      </c>
      <c r="T168" s="112">
        <f t="shared" ca="1" si="52"/>
        <v>13.600000000000001</v>
      </c>
      <c r="U168" s="112">
        <f t="shared" ca="1" si="52"/>
        <v>65.3</v>
      </c>
      <c r="V168" s="112">
        <f t="shared" ca="1" si="52"/>
        <v>70.2</v>
      </c>
      <c r="W168" s="137">
        <f t="shared" ca="1" si="52"/>
        <v>72.599999999999994</v>
      </c>
      <c r="X168" s="124">
        <f t="shared" ca="1" si="54"/>
        <v>18495</v>
      </c>
      <c r="Y168" s="33">
        <f t="shared" ca="1" si="54"/>
        <v>12000</v>
      </c>
      <c r="Z168" s="33">
        <f t="shared" ca="1" si="54"/>
        <v>17500</v>
      </c>
      <c r="AA168" s="62">
        <f t="shared" ca="1" si="54"/>
        <v>23000</v>
      </c>
      <c r="AB168" s="63" t="s">
        <v>133</v>
      </c>
      <c r="AC168" s="112" t="s">
        <v>133</v>
      </c>
      <c r="AD168" s="33" t="s">
        <v>133</v>
      </c>
      <c r="AE168" s="112" t="s">
        <v>133</v>
      </c>
      <c r="AF168" s="112" t="s">
        <v>133</v>
      </c>
      <c r="AG168" s="112" t="s">
        <v>133</v>
      </c>
      <c r="AH168" s="112" t="s">
        <v>133</v>
      </c>
      <c r="AI168" s="137" t="s">
        <v>133</v>
      </c>
      <c r="AJ168" s="63" t="s">
        <v>133</v>
      </c>
      <c r="AK168" s="33" t="s">
        <v>133</v>
      </c>
      <c r="AL168" s="33" t="s">
        <v>133</v>
      </c>
      <c r="AM168" s="62" t="s">
        <v>133</v>
      </c>
      <c r="AN168" s="63" t="s">
        <v>133</v>
      </c>
      <c r="AO168" s="112" t="s">
        <v>133</v>
      </c>
      <c r="AP168" s="105" t="s">
        <v>133</v>
      </c>
      <c r="AQ168" s="112" t="s">
        <v>133</v>
      </c>
      <c r="AR168" s="112" t="s">
        <v>133</v>
      </c>
      <c r="AS168" s="112" t="s">
        <v>133</v>
      </c>
      <c r="AT168" s="112" t="s">
        <v>133</v>
      </c>
      <c r="AU168" s="137" t="s">
        <v>133</v>
      </c>
      <c r="AV168" s="124" t="s">
        <v>133</v>
      </c>
      <c r="AW168" s="33" t="s">
        <v>133</v>
      </c>
      <c r="AX168" s="33" t="s">
        <v>133</v>
      </c>
      <c r="AY168" s="62" t="s">
        <v>133</v>
      </c>
    </row>
    <row r="169" spans="1:51" s="38" customFormat="1" ht="14.25" customHeight="1" x14ac:dyDescent="0.2">
      <c r="A169" s="172" t="s">
        <v>94</v>
      </c>
      <c r="B169" s="49" t="s">
        <v>35</v>
      </c>
      <c r="C169" s="183" t="s">
        <v>84</v>
      </c>
      <c r="D169" s="63">
        <f t="shared" ca="1" si="49"/>
        <v>13615</v>
      </c>
      <c r="E169" s="112">
        <f t="shared" ca="1" si="49"/>
        <v>3.8</v>
      </c>
      <c r="F169" s="105">
        <f t="shared" ca="1" si="49"/>
        <v>13090</v>
      </c>
      <c r="G169" s="112">
        <f t="shared" ca="1" si="50"/>
        <v>6.6000000000000005</v>
      </c>
      <c r="H169" s="112">
        <f t="shared" ca="1" si="50"/>
        <v>8.1</v>
      </c>
      <c r="I169" s="112">
        <f t="shared" ca="1" si="51"/>
        <v>68.7</v>
      </c>
      <c r="J169" s="112">
        <f t="shared" ca="1" si="51"/>
        <v>80.7</v>
      </c>
      <c r="K169" s="137">
        <f t="shared" ca="1" si="51"/>
        <v>85.3</v>
      </c>
      <c r="L169" s="105">
        <f t="shared" ca="1" si="53"/>
        <v>8835</v>
      </c>
      <c r="M169" s="33">
        <f t="shared" ca="1" si="53"/>
        <v>12500</v>
      </c>
      <c r="N169" s="33">
        <f t="shared" ca="1" si="53"/>
        <v>18000</v>
      </c>
      <c r="O169" s="62">
        <f t="shared" ca="1" si="53"/>
        <v>21000</v>
      </c>
      <c r="P169" s="63">
        <f t="shared" ca="1" si="52"/>
        <v>13615</v>
      </c>
      <c r="Q169" s="112">
        <f t="shared" ca="1" si="52"/>
        <v>4.1000000000000005</v>
      </c>
      <c r="R169" s="105">
        <f t="shared" ca="1" si="52"/>
        <v>13055</v>
      </c>
      <c r="S169" s="112">
        <f t="shared" ca="1" si="52"/>
        <v>10.3</v>
      </c>
      <c r="T169" s="112">
        <f t="shared" ca="1" si="52"/>
        <v>7.3999999999999995</v>
      </c>
      <c r="U169" s="112">
        <f t="shared" ca="1" si="52"/>
        <v>73.7</v>
      </c>
      <c r="V169" s="112">
        <f t="shared" ca="1" si="52"/>
        <v>80.100000000000009</v>
      </c>
      <c r="W169" s="137">
        <f t="shared" ca="1" si="52"/>
        <v>82.300000000000011</v>
      </c>
      <c r="X169" s="124">
        <f t="shared" ca="1" si="54"/>
        <v>9465</v>
      </c>
      <c r="Y169" s="33">
        <f t="shared" ca="1" si="54"/>
        <v>15000</v>
      </c>
      <c r="Z169" s="33">
        <f t="shared" ca="1" si="54"/>
        <v>21500</v>
      </c>
      <c r="AA169" s="62">
        <f t="shared" ca="1" si="54"/>
        <v>25000</v>
      </c>
      <c r="AB169" s="63" t="s">
        <v>133</v>
      </c>
      <c r="AC169" s="112" t="s">
        <v>133</v>
      </c>
      <c r="AD169" s="33" t="s">
        <v>133</v>
      </c>
      <c r="AE169" s="112" t="s">
        <v>133</v>
      </c>
      <c r="AF169" s="112" t="s">
        <v>133</v>
      </c>
      <c r="AG169" s="112" t="s">
        <v>133</v>
      </c>
      <c r="AH169" s="112" t="s">
        <v>133</v>
      </c>
      <c r="AI169" s="137" t="s">
        <v>133</v>
      </c>
      <c r="AJ169" s="63" t="s">
        <v>133</v>
      </c>
      <c r="AK169" s="33" t="s">
        <v>133</v>
      </c>
      <c r="AL169" s="33" t="s">
        <v>133</v>
      </c>
      <c r="AM169" s="62" t="s">
        <v>133</v>
      </c>
      <c r="AN169" s="63" t="s">
        <v>133</v>
      </c>
      <c r="AO169" s="112" t="s">
        <v>133</v>
      </c>
      <c r="AP169" s="105" t="s">
        <v>133</v>
      </c>
      <c r="AQ169" s="112" t="s">
        <v>133</v>
      </c>
      <c r="AR169" s="112" t="s">
        <v>133</v>
      </c>
      <c r="AS169" s="112" t="s">
        <v>133</v>
      </c>
      <c r="AT169" s="112" t="s">
        <v>133</v>
      </c>
      <c r="AU169" s="137" t="s">
        <v>133</v>
      </c>
      <c r="AV169" s="124" t="s">
        <v>133</v>
      </c>
      <c r="AW169" s="33" t="s">
        <v>133</v>
      </c>
      <c r="AX169" s="33" t="s">
        <v>133</v>
      </c>
      <c r="AY169" s="62" t="s">
        <v>133</v>
      </c>
    </row>
    <row r="170" spans="1:51" s="38" customFormat="1" ht="14.25" customHeight="1" x14ac:dyDescent="0.2">
      <c r="A170" s="172" t="s">
        <v>94</v>
      </c>
      <c r="B170" s="49" t="s">
        <v>36</v>
      </c>
      <c r="C170" s="183" t="s">
        <v>85</v>
      </c>
      <c r="D170" s="63">
        <f t="shared" ca="1" si="49"/>
        <v>4300</v>
      </c>
      <c r="E170" s="112">
        <f t="shared" ca="1" si="49"/>
        <v>4.3000000000000007</v>
      </c>
      <c r="F170" s="105">
        <f t="shared" ca="1" si="49"/>
        <v>4120</v>
      </c>
      <c r="G170" s="112">
        <f t="shared" ca="1" si="50"/>
        <v>11.200000000000001</v>
      </c>
      <c r="H170" s="112">
        <f t="shared" ca="1" si="50"/>
        <v>7.8</v>
      </c>
      <c r="I170" s="112">
        <f t="shared" ca="1" si="51"/>
        <v>45.800000000000004</v>
      </c>
      <c r="J170" s="112">
        <f t="shared" ca="1" si="51"/>
        <v>70</v>
      </c>
      <c r="K170" s="137">
        <f t="shared" ca="1" si="51"/>
        <v>81</v>
      </c>
      <c r="L170" s="105">
        <f t="shared" ca="1" si="53"/>
        <v>1755</v>
      </c>
      <c r="M170" s="33">
        <f t="shared" ca="1" si="53"/>
        <v>12000</v>
      </c>
      <c r="N170" s="33">
        <f t="shared" ca="1" si="53"/>
        <v>19000</v>
      </c>
      <c r="O170" s="62">
        <f t="shared" ca="1" si="53"/>
        <v>28500</v>
      </c>
      <c r="P170" s="63">
        <f t="shared" ca="1" si="52"/>
        <v>4300</v>
      </c>
      <c r="Q170" s="112">
        <f t="shared" ca="1" si="52"/>
        <v>5</v>
      </c>
      <c r="R170" s="105">
        <f t="shared" ca="1" si="52"/>
        <v>4085</v>
      </c>
      <c r="S170" s="112">
        <f t="shared" ca="1" si="52"/>
        <v>16.100000000000001</v>
      </c>
      <c r="T170" s="112">
        <f t="shared" ca="1" si="52"/>
        <v>8</v>
      </c>
      <c r="U170" s="112">
        <f t="shared" ca="1" si="52"/>
        <v>60</v>
      </c>
      <c r="V170" s="112">
        <f t="shared" ca="1" si="52"/>
        <v>70.8</v>
      </c>
      <c r="W170" s="137">
        <f t="shared" ca="1" si="52"/>
        <v>75.900000000000006</v>
      </c>
      <c r="X170" s="124">
        <f t="shared" ca="1" si="54"/>
        <v>2300</v>
      </c>
      <c r="Y170" s="33">
        <f t="shared" ca="1" si="54"/>
        <v>14000</v>
      </c>
      <c r="Z170" s="33">
        <f t="shared" ca="1" si="54"/>
        <v>22500</v>
      </c>
      <c r="AA170" s="62">
        <f t="shared" ca="1" si="54"/>
        <v>30500</v>
      </c>
      <c r="AB170" s="63" t="s">
        <v>133</v>
      </c>
      <c r="AC170" s="112" t="s">
        <v>133</v>
      </c>
      <c r="AD170" s="33" t="s">
        <v>133</v>
      </c>
      <c r="AE170" s="112" t="s">
        <v>133</v>
      </c>
      <c r="AF170" s="112" t="s">
        <v>133</v>
      </c>
      <c r="AG170" s="112" t="s">
        <v>133</v>
      </c>
      <c r="AH170" s="112" t="s">
        <v>133</v>
      </c>
      <c r="AI170" s="137" t="s">
        <v>133</v>
      </c>
      <c r="AJ170" s="63" t="s">
        <v>133</v>
      </c>
      <c r="AK170" s="33" t="s">
        <v>133</v>
      </c>
      <c r="AL170" s="33" t="s">
        <v>133</v>
      </c>
      <c r="AM170" s="62" t="s">
        <v>133</v>
      </c>
      <c r="AN170" s="63" t="s">
        <v>133</v>
      </c>
      <c r="AO170" s="112" t="s">
        <v>133</v>
      </c>
      <c r="AP170" s="105" t="s">
        <v>133</v>
      </c>
      <c r="AQ170" s="112" t="s">
        <v>133</v>
      </c>
      <c r="AR170" s="112" t="s">
        <v>133</v>
      </c>
      <c r="AS170" s="112" t="s">
        <v>133</v>
      </c>
      <c r="AT170" s="112" t="s">
        <v>133</v>
      </c>
      <c r="AU170" s="137" t="s">
        <v>133</v>
      </c>
      <c r="AV170" s="124" t="s">
        <v>133</v>
      </c>
      <c r="AW170" s="33" t="s">
        <v>133</v>
      </c>
      <c r="AX170" s="33" t="s">
        <v>133</v>
      </c>
      <c r="AY170" s="62" t="s">
        <v>133</v>
      </c>
    </row>
    <row r="171" spans="1:51" s="38" customFormat="1" ht="14.25" customHeight="1" x14ac:dyDescent="0.2">
      <c r="A171" s="172" t="s">
        <v>93</v>
      </c>
      <c r="B171" s="49">
        <v>1</v>
      </c>
      <c r="C171" s="183" t="s">
        <v>63</v>
      </c>
      <c r="D171" s="63">
        <f t="shared" ca="1" si="49"/>
        <v>7035</v>
      </c>
      <c r="E171" s="112">
        <f t="shared" ca="1" si="49"/>
        <v>1.3</v>
      </c>
      <c r="F171" s="105">
        <f t="shared" ca="1" si="49"/>
        <v>6945</v>
      </c>
      <c r="G171" s="112">
        <f t="shared" ca="1" si="50"/>
        <v>3.5000000000000004</v>
      </c>
      <c r="H171" s="112">
        <f t="shared" ca="1" si="50"/>
        <v>9.1</v>
      </c>
      <c r="I171" s="112">
        <f t="shared" ca="1" si="51"/>
        <v>69.100000000000009</v>
      </c>
      <c r="J171" s="112">
        <f t="shared" ca="1" si="51"/>
        <v>78.8</v>
      </c>
      <c r="K171" s="137">
        <f t="shared" ca="1" si="51"/>
        <v>87.3</v>
      </c>
      <c r="L171" s="105">
        <f t="shared" ref="L171:O190" ca="1" si="55">IFERROR(VLOOKUP($A171&amp;$B171,INDIRECT($BE$14),L$8,FALSE),"")</f>
        <v>4785</v>
      </c>
      <c r="M171" s="33">
        <f t="shared" ca="1" si="55"/>
        <v>32500</v>
      </c>
      <c r="N171" s="33">
        <f t="shared" ca="1" si="55"/>
        <v>35500</v>
      </c>
      <c r="O171" s="62">
        <f t="shared" ca="1" si="55"/>
        <v>37500</v>
      </c>
      <c r="P171" s="63" t="s">
        <v>133</v>
      </c>
      <c r="Q171" s="112" t="s">
        <v>133</v>
      </c>
      <c r="R171" s="33" t="s">
        <v>133</v>
      </c>
      <c r="S171" s="112" t="s">
        <v>133</v>
      </c>
      <c r="T171" s="112" t="s">
        <v>133</v>
      </c>
      <c r="U171" s="112" t="s">
        <v>133</v>
      </c>
      <c r="V171" s="112" t="s">
        <v>133</v>
      </c>
      <c r="W171" s="137" t="s">
        <v>133</v>
      </c>
      <c r="X171" s="63" t="s">
        <v>133</v>
      </c>
      <c r="Y171" s="33" t="s">
        <v>133</v>
      </c>
      <c r="Z171" s="33" t="s">
        <v>133</v>
      </c>
      <c r="AA171" s="62" t="s">
        <v>133</v>
      </c>
      <c r="AB171" s="63" t="s">
        <v>133</v>
      </c>
      <c r="AC171" s="112" t="s">
        <v>133</v>
      </c>
      <c r="AD171" s="33" t="s">
        <v>133</v>
      </c>
      <c r="AE171" s="112" t="s">
        <v>133</v>
      </c>
      <c r="AF171" s="112" t="s">
        <v>133</v>
      </c>
      <c r="AG171" s="112" t="s">
        <v>133</v>
      </c>
      <c r="AH171" s="112" t="s">
        <v>133</v>
      </c>
      <c r="AI171" s="137" t="s">
        <v>133</v>
      </c>
      <c r="AJ171" s="63" t="s">
        <v>133</v>
      </c>
      <c r="AK171" s="33" t="s">
        <v>133</v>
      </c>
      <c r="AL171" s="33" t="s">
        <v>133</v>
      </c>
      <c r="AM171" s="62" t="s">
        <v>133</v>
      </c>
      <c r="AN171" s="63" t="s">
        <v>133</v>
      </c>
      <c r="AO171" s="112" t="s">
        <v>133</v>
      </c>
      <c r="AP171" s="105" t="s">
        <v>133</v>
      </c>
      <c r="AQ171" s="112" t="s">
        <v>133</v>
      </c>
      <c r="AR171" s="112" t="s">
        <v>133</v>
      </c>
      <c r="AS171" s="112" t="s">
        <v>133</v>
      </c>
      <c r="AT171" s="112" t="s">
        <v>133</v>
      </c>
      <c r="AU171" s="137" t="s">
        <v>133</v>
      </c>
      <c r="AV171" s="124" t="s">
        <v>133</v>
      </c>
      <c r="AW171" s="33" t="s">
        <v>133</v>
      </c>
      <c r="AX171" s="33" t="s">
        <v>133</v>
      </c>
      <c r="AY171" s="62" t="s">
        <v>133</v>
      </c>
    </row>
    <row r="172" spans="1:51" s="38" customFormat="1" ht="14.25" customHeight="1" x14ac:dyDescent="0.2">
      <c r="A172" s="172" t="s">
        <v>93</v>
      </c>
      <c r="B172" s="49">
        <v>2</v>
      </c>
      <c r="C172" s="183" t="s">
        <v>64</v>
      </c>
      <c r="D172" s="63">
        <f t="shared" ca="1" si="49"/>
        <v>26495</v>
      </c>
      <c r="E172" s="112">
        <f t="shared" ca="1" si="49"/>
        <v>5.2</v>
      </c>
      <c r="F172" s="105">
        <f t="shared" ca="1" si="49"/>
        <v>25105</v>
      </c>
      <c r="G172" s="112">
        <f t="shared" ca="1" si="50"/>
        <v>7.3</v>
      </c>
      <c r="H172" s="112">
        <f t="shared" ca="1" si="50"/>
        <v>6.9</v>
      </c>
      <c r="I172" s="112">
        <f t="shared" ca="1" si="51"/>
        <v>57.500000000000007</v>
      </c>
      <c r="J172" s="112">
        <f t="shared" ca="1" si="51"/>
        <v>77.8</v>
      </c>
      <c r="K172" s="137">
        <f t="shared" ca="1" si="51"/>
        <v>85.8</v>
      </c>
      <c r="L172" s="105">
        <f t="shared" ca="1" si="55"/>
        <v>14205</v>
      </c>
      <c r="M172" s="33">
        <f t="shared" ca="1" si="55"/>
        <v>18000</v>
      </c>
      <c r="N172" s="33">
        <f t="shared" ca="1" si="55"/>
        <v>23500</v>
      </c>
      <c r="O172" s="62">
        <f t="shared" ca="1" si="55"/>
        <v>28500</v>
      </c>
      <c r="P172" s="63" t="s">
        <v>133</v>
      </c>
      <c r="Q172" s="112" t="s">
        <v>133</v>
      </c>
      <c r="R172" s="33" t="s">
        <v>133</v>
      </c>
      <c r="S172" s="112" t="s">
        <v>133</v>
      </c>
      <c r="T172" s="112" t="s">
        <v>133</v>
      </c>
      <c r="U172" s="112" t="s">
        <v>133</v>
      </c>
      <c r="V172" s="112" t="s">
        <v>133</v>
      </c>
      <c r="W172" s="137" t="s">
        <v>133</v>
      </c>
      <c r="X172" s="63" t="s">
        <v>133</v>
      </c>
      <c r="Y172" s="33" t="s">
        <v>133</v>
      </c>
      <c r="Z172" s="33" t="s">
        <v>133</v>
      </c>
      <c r="AA172" s="62" t="s">
        <v>133</v>
      </c>
      <c r="AB172" s="63" t="s">
        <v>133</v>
      </c>
      <c r="AC172" s="112" t="s">
        <v>133</v>
      </c>
      <c r="AD172" s="33" t="s">
        <v>133</v>
      </c>
      <c r="AE172" s="112" t="s">
        <v>133</v>
      </c>
      <c r="AF172" s="112" t="s">
        <v>133</v>
      </c>
      <c r="AG172" s="112" t="s">
        <v>133</v>
      </c>
      <c r="AH172" s="112" t="s">
        <v>133</v>
      </c>
      <c r="AI172" s="137" t="s">
        <v>133</v>
      </c>
      <c r="AJ172" s="63" t="s">
        <v>133</v>
      </c>
      <c r="AK172" s="33" t="s">
        <v>133</v>
      </c>
      <c r="AL172" s="33" t="s">
        <v>133</v>
      </c>
      <c r="AM172" s="62" t="s">
        <v>133</v>
      </c>
      <c r="AN172" s="63" t="s">
        <v>133</v>
      </c>
      <c r="AO172" s="112" t="s">
        <v>133</v>
      </c>
      <c r="AP172" s="105" t="s">
        <v>133</v>
      </c>
      <c r="AQ172" s="112" t="s">
        <v>133</v>
      </c>
      <c r="AR172" s="112" t="s">
        <v>133</v>
      </c>
      <c r="AS172" s="112" t="s">
        <v>133</v>
      </c>
      <c r="AT172" s="112" t="s">
        <v>133</v>
      </c>
      <c r="AU172" s="137" t="s">
        <v>133</v>
      </c>
      <c r="AV172" s="124" t="s">
        <v>133</v>
      </c>
      <c r="AW172" s="33" t="s">
        <v>133</v>
      </c>
      <c r="AX172" s="33" t="s">
        <v>133</v>
      </c>
      <c r="AY172" s="62" t="s">
        <v>133</v>
      </c>
    </row>
    <row r="173" spans="1:51" s="38" customFormat="1" ht="14.25" customHeight="1" x14ac:dyDescent="0.2">
      <c r="A173" s="172" t="s">
        <v>93</v>
      </c>
      <c r="B173" s="49">
        <v>3</v>
      </c>
      <c r="C173" s="183" t="s">
        <v>65</v>
      </c>
      <c r="D173" s="63">
        <f t="shared" ca="1" si="49"/>
        <v>27370</v>
      </c>
      <c r="E173" s="112">
        <f t="shared" ca="1" si="49"/>
        <v>1.9</v>
      </c>
      <c r="F173" s="105">
        <f t="shared" ca="1" si="49"/>
        <v>26840</v>
      </c>
      <c r="G173" s="112">
        <f t="shared" ca="1" si="50"/>
        <v>6.4</v>
      </c>
      <c r="H173" s="112">
        <f t="shared" ca="1" si="50"/>
        <v>10.200000000000001</v>
      </c>
      <c r="I173" s="112">
        <f t="shared" ca="1" si="51"/>
        <v>54.1</v>
      </c>
      <c r="J173" s="112">
        <f t="shared" ca="1" si="51"/>
        <v>72.8</v>
      </c>
      <c r="K173" s="137">
        <f t="shared" ca="1" si="51"/>
        <v>83.399999999999991</v>
      </c>
      <c r="L173" s="105">
        <f t="shared" ca="1" si="55"/>
        <v>14280</v>
      </c>
      <c r="M173" s="33">
        <f t="shared" ca="1" si="55"/>
        <v>11000</v>
      </c>
      <c r="N173" s="33">
        <f t="shared" ca="1" si="55"/>
        <v>15500</v>
      </c>
      <c r="O173" s="62">
        <f t="shared" ca="1" si="55"/>
        <v>20000</v>
      </c>
      <c r="P173" s="63" t="s">
        <v>133</v>
      </c>
      <c r="Q173" s="112" t="s">
        <v>133</v>
      </c>
      <c r="R173" s="33" t="s">
        <v>133</v>
      </c>
      <c r="S173" s="112" t="s">
        <v>133</v>
      </c>
      <c r="T173" s="112" t="s">
        <v>133</v>
      </c>
      <c r="U173" s="112" t="s">
        <v>133</v>
      </c>
      <c r="V173" s="112" t="s">
        <v>133</v>
      </c>
      <c r="W173" s="137" t="s">
        <v>133</v>
      </c>
      <c r="X173" s="63" t="s">
        <v>133</v>
      </c>
      <c r="Y173" s="33" t="s">
        <v>133</v>
      </c>
      <c r="Z173" s="33" t="s">
        <v>133</v>
      </c>
      <c r="AA173" s="62" t="s">
        <v>133</v>
      </c>
      <c r="AB173" s="63" t="s">
        <v>133</v>
      </c>
      <c r="AC173" s="112" t="s">
        <v>133</v>
      </c>
      <c r="AD173" s="33" t="s">
        <v>133</v>
      </c>
      <c r="AE173" s="112" t="s">
        <v>133</v>
      </c>
      <c r="AF173" s="112" t="s">
        <v>133</v>
      </c>
      <c r="AG173" s="112" t="s">
        <v>133</v>
      </c>
      <c r="AH173" s="112" t="s">
        <v>133</v>
      </c>
      <c r="AI173" s="137" t="s">
        <v>133</v>
      </c>
      <c r="AJ173" s="63" t="s">
        <v>133</v>
      </c>
      <c r="AK173" s="33" t="s">
        <v>133</v>
      </c>
      <c r="AL173" s="33" t="s">
        <v>133</v>
      </c>
      <c r="AM173" s="62" t="s">
        <v>133</v>
      </c>
      <c r="AN173" s="63" t="s">
        <v>133</v>
      </c>
      <c r="AO173" s="112" t="s">
        <v>133</v>
      </c>
      <c r="AP173" s="105" t="s">
        <v>133</v>
      </c>
      <c r="AQ173" s="112" t="s">
        <v>133</v>
      </c>
      <c r="AR173" s="112" t="s">
        <v>133</v>
      </c>
      <c r="AS173" s="112" t="s">
        <v>133</v>
      </c>
      <c r="AT173" s="112" t="s">
        <v>133</v>
      </c>
      <c r="AU173" s="137" t="s">
        <v>133</v>
      </c>
      <c r="AV173" s="124" t="s">
        <v>133</v>
      </c>
      <c r="AW173" s="33" t="s">
        <v>133</v>
      </c>
      <c r="AX173" s="33" t="s">
        <v>133</v>
      </c>
      <c r="AY173" s="62" t="s">
        <v>133</v>
      </c>
    </row>
    <row r="174" spans="1:51" s="38" customFormat="1" ht="14.25" customHeight="1" x14ac:dyDescent="0.2">
      <c r="A174" s="172" t="s">
        <v>93</v>
      </c>
      <c r="B174" s="49">
        <v>4</v>
      </c>
      <c r="C174" s="183" t="s">
        <v>66</v>
      </c>
      <c r="D174" s="63">
        <f t="shared" ca="1" si="49"/>
        <v>620</v>
      </c>
      <c r="E174" s="112">
        <f t="shared" ca="1" si="49"/>
        <v>2.1</v>
      </c>
      <c r="F174" s="105">
        <f t="shared" ca="1" si="49"/>
        <v>605</v>
      </c>
      <c r="G174" s="112">
        <f t="shared" ca="1" si="50"/>
        <v>4.5999999999999996</v>
      </c>
      <c r="H174" s="112">
        <f t="shared" ca="1" si="50"/>
        <v>9.4</v>
      </c>
      <c r="I174" s="112">
        <f t="shared" ca="1" si="51"/>
        <v>79</v>
      </c>
      <c r="J174" s="112">
        <f t="shared" ca="1" si="51"/>
        <v>82.800000000000011</v>
      </c>
      <c r="K174" s="137">
        <f t="shared" ca="1" si="51"/>
        <v>86</v>
      </c>
      <c r="L174" s="105">
        <f t="shared" ca="1" si="55"/>
        <v>470</v>
      </c>
      <c r="M174" s="33">
        <f t="shared" ca="1" si="55"/>
        <v>24000</v>
      </c>
      <c r="N174" s="33">
        <f t="shared" ca="1" si="55"/>
        <v>27500</v>
      </c>
      <c r="O174" s="62">
        <f t="shared" ca="1" si="55"/>
        <v>30500</v>
      </c>
      <c r="P174" s="63" t="s">
        <v>133</v>
      </c>
      <c r="Q174" s="112" t="s">
        <v>133</v>
      </c>
      <c r="R174" s="33" t="s">
        <v>133</v>
      </c>
      <c r="S174" s="112" t="s">
        <v>133</v>
      </c>
      <c r="T174" s="112" t="s">
        <v>133</v>
      </c>
      <c r="U174" s="112" t="s">
        <v>133</v>
      </c>
      <c r="V174" s="112" t="s">
        <v>133</v>
      </c>
      <c r="W174" s="137" t="s">
        <v>133</v>
      </c>
      <c r="X174" s="63" t="s">
        <v>133</v>
      </c>
      <c r="Y174" s="33" t="s">
        <v>133</v>
      </c>
      <c r="Z174" s="33" t="s">
        <v>133</v>
      </c>
      <c r="AA174" s="62" t="s">
        <v>133</v>
      </c>
      <c r="AB174" s="63" t="s">
        <v>133</v>
      </c>
      <c r="AC174" s="112" t="s">
        <v>133</v>
      </c>
      <c r="AD174" s="33" t="s">
        <v>133</v>
      </c>
      <c r="AE174" s="112" t="s">
        <v>133</v>
      </c>
      <c r="AF174" s="112" t="s">
        <v>133</v>
      </c>
      <c r="AG174" s="112" t="s">
        <v>133</v>
      </c>
      <c r="AH174" s="112" t="s">
        <v>133</v>
      </c>
      <c r="AI174" s="137" t="s">
        <v>133</v>
      </c>
      <c r="AJ174" s="63" t="s">
        <v>133</v>
      </c>
      <c r="AK174" s="33" t="s">
        <v>133</v>
      </c>
      <c r="AL174" s="33" t="s">
        <v>133</v>
      </c>
      <c r="AM174" s="62" t="s">
        <v>133</v>
      </c>
      <c r="AN174" s="63" t="s">
        <v>133</v>
      </c>
      <c r="AO174" s="112" t="s">
        <v>133</v>
      </c>
      <c r="AP174" s="105" t="s">
        <v>133</v>
      </c>
      <c r="AQ174" s="112" t="s">
        <v>133</v>
      </c>
      <c r="AR174" s="112" t="s">
        <v>133</v>
      </c>
      <c r="AS174" s="112" t="s">
        <v>133</v>
      </c>
      <c r="AT174" s="112" t="s">
        <v>133</v>
      </c>
      <c r="AU174" s="137" t="s">
        <v>133</v>
      </c>
      <c r="AV174" s="124" t="s">
        <v>133</v>
      </c>
      <c r="AW174" s="33" t="s">
        <v>133</v>
      </c>
      <c r="AX174" s="33" t="s">
        <v>133</v>
      </c>
      <c r="AY174" s="62" t="s">
        <v>133</v>
      </c>
    </row>
    <row r="175" spans="1:51" s="38" customFormat="1" ht="14.25" customHeight="1" x14ac:dyDescent="0.2">
      <c r="A175" s="172" t="s">
        <v>93</v>
      </c>
      <c r="B175" s="49">
        <v>5</v>
      </c>
      <c r="C175" s="183" t="s">
        <v>67</v>
      </c>
      <c r="D175" s="63">
        <f t="shared" ca="1" si="49"/>
        <v>1980</v>
      </c>
      <c r="E175" s="112">
        <f t="shared" ca="1" si="49"/>
        <v>3.3000000000000003</v>
      </c>
      <c r="F175" s="105">
        <f t="shared" ca="1" si="49"/>
        <v>1915</v>
      </c>
      <c r="G175" s="112">
        <f t="shared" ca="1" si="50"/>
        <v>10.4</v>
      </c>
      <c r="H175" s="112">
        <f t="shared" ca="1" si="50"/>
        <v>11.4</v>
      </c>
      <c r="I175" s="112">
        <f t="shared" ca="1" si="51"/>
        <v>61</v>
      </c>
      <c r="J175" s="112">
        <f t="shared" ca="1" si="51"/>
        <v>72.399999999999991</v>
      </c>
      <c r="K175" s="137">
        <f t="shared" ca="1" si="51"/>
        <v>78.2</v>
      </c>
      <c r="L175" s="105">
        <f t="shared" ca="1" si="55"/>
        <v>1140</v>
      </c>
      <c r="M175" s="33">
        <f t="shared" ca="1" si="55"/>
        <v>11000</v>
      </c>
      <c r="N175" s="33">
        <f t="shared" ca="1" si="55"/>
        <v>15500</v>
      </c>
      <c r="O175" s="62">
        <f t="shared" ca="1" si="55"/>
        <v>20500</v>
      </c>
      <c r="P175" s="63" t="s">
        <v>133</v>
      </c>
      <c r="Q175" s="112" t="s">
        <v>133</v>
      </c>
      <c r="R175" s="33" t="s">
        <v>133</v>
      </c>
      <c r="S175" s="112" t="s">
        <v>133</v>
      </c>
      <c r="T175" s="112" t="s">
        <v>133</v>
      </c>
      <c r="U175" s="112" t="s">
        <v>133</v>
      </c>
      <c r="V175" s="112" t="s">
        <v>133</v>
      </c>
      <c r="W175" s="137" t="s">
        <v>133</v>
      </c>
      <c r="X175" s="63" t="s">
        <v>133</v>
      </c>
      <c r="Y175" s="33" t="s">
        <v>133</v>
      </c>
      <c r="Z175" s="33" t="s">
        <v>133</v>
      </c>
      <c r="AA175" s="62" t="s">
        <v>133</v>
      </c>
      <c r="AB175" s="63" t="s">
        <v>133</v>
      </c>
      <c r="AC175" s="112" t="s">
        <v>133</v>
      </c>
      <c r="AD175" s="33" t="s">
        <v>133</v>
      </c>
      <c r="AE175" s="112" t="s">
        <v>133</v>
      </c>
      <c r="AF175" s="112" t="s">
        <v>133</v>
      </c>
      <c r="AG175" s="112" t="s">
        <v>133</v>
      </c>
      <c r="AH175" s="112" t="s">
        <v>133</v>
      </c>
      <c r="AI175" s="137" t="s">
        <v>133</v>
      </c>
      <c r="AJ175" s="63" t="s">
        <v>133</v>
      </c>
      <c r="AK175" s="33" t="s">
        <v>133</v>
      </c>
      <c r="AL175" s="33" t="s">
        <v>133</v>
      </c>
      <c r="AM175" s="62" t="s">
        <v>133</v>
      </c>
      <c r="AN175" s="63" t="s">
        <v>133</v>
      </c>
      <c r="AO175" s="112" t="s">
        <v>133</v>
      </c>
      <c r="AP175" s="105" t="s">
        <v>133</v>
      </c>
      <c r="AQ175" s="112" t="s">
        <v>133</v>
      </c>
      <c r="AR175" s="112" t="s">
        <v>133</v>
      </c>
      <c r="AS175" s="112" t="s">
        <v>133</v>
      </c>
      <c r="AT175" s="112" t="s">
        <v>133</v>
      </c>
      <c r="AU175" s="137" t="s">
        <v>133</v>
      </c>
      <c r="AV175" s="124" t="s">
        <v>133</v>
      </c>
      <c r="AW175" s="33" t="s">
        <v>133</v>
      </c>
      <c r="AX175" s="33" t="s">
        <v>133</v>
      </c>
      <c r="AY175" s="62" t="s">
        <v>133</v>
      </c>
    </row>
    <row r="176" spans="1:51" s="38" customFormat="1" ht="14.25" customHeight="1" x14ac:dyDescent="0.2">
      <c r="A176" s="172" t="s">
        <v>93</v>
      </c>
      <c r="B176" s="49">
        <v>6</v>
      </c>
      <c r="C176" s="183" t="s">
        <v>68</v>
      </c>
      <c r="D176" s="63">
        <f t="shared" ca="1" si="49"/>
        <v>11440</v>
      </c>
      <c r="E176" s="112">
        <f t="shared" ca="1" si="49"/>
        <v>1.8000000000000003</v>
      </c>
      <c r="F176" s="105">
        <f t="shared" ca="1" si="49"/>
        <v>11235</v>
      </c>
      <c r="G176" s="112">
        <f t="shared" ca="1" si="50"/>
        <v>6.8000000000000007</v>
      </c>
      <c r="H176" s="112">
        <f t="shared" ca="1" si="50"/>
        <v>8.9</v>
      </c>
      <c r="I176" s="112">
        <f t="shared" ca="1" si="51"/>
        <v>51.800000000000004</v>
      </c>
      <c r="J176" s="112">
        <f t="shared" ca="1" si="51"/>
        <v>72</v>
      </c>
      <c r="K176" s="137">
        <f t="shared" ca="1" si="51"/>
        <v>84.3</v>
      </c>
      <c r="L176" s="105">
        <f t="shared" ca="1" si="55"/>
        <v>5695</v>
      </c>
      <c r="M176" s="33">
        <f t="shared" ca="1" si="55"/>
        <v>13500</v>
      </c>
      <c r="N176" s="33">
        <f t="shared" ca="1" si="55"/>
        <v>18500</v>
      </c>
      <c r="O176" s="62">
        <f t="shared" ca="1" si="55"/>
        <v>24000</v>
      </c>
      <c r="P176" s="63" t="s">
        <v>133</v>
      </c>
      <c r="Q176" s="112" t="s">
        <v>133</v>
      </c>
      <c r="R176" s="33" t="s">
        <v>133</v>
      </c>
      <c r="S176" s="112" t="s">
        <v>133</v>
      </c>
      <c r="T176" s="112" t="s">
        <v>133</v>
      </c>
      <c r="U176" s="112" t="s">
        <v>133</v>
      </c>
      <c r="V176" s="112" t="s">
        <v>133</v>
      </c>
      <c r="W176" s="137" t="s">
        <v>133</v>
      </c>
      <c r="X176" s="63" t="s">
        <v>133</v>
      </c>
      <c r="Y176" s="33" t="s">
        <v>133</v>
      </c>
      <c r="Z176" s="33" t="s">
        <v>133</v>
      </c>
      <c r="AA176" s="62" t="s">
        <v>133</v>
      </c>
      <c r="AB176" s="63" t="s">
        <v>133</v>
      </c>
      <c r="AC176" s="112" t="s">
        <v>133</v>
      </c>
      <c r="AD176" s="33" t="s">
        <v>133</v>
      </c>
      <c r="AE176" s="112" t="s">
        <v>133</v>
      </c>
      <c r="AF176" s="112" t="s">
        <v>133</v>
      </c>
      <c r="AG176" s="112" t="s">
        <v>133</v>
      </c>
      <c r="AH176" s="112" t="s">
        <v>133</v>
      </c>
      <c r="AI176" s="137" t="s">
        <v>133</v>
      </c>
      <c r="AJ176" s="63" t="s">
        <v>133</v>
      </c>
      <c r="AK176" s="33" t="s">
        <v>133</v>
      </c>
      <c r="AL176" s="33" t="s">
        <v>133</v>
      </c>
      <c r="AM176" s="62" t="s">
        <v>133</v>
      </c>
      <c r="AN176" s="63" t="s">
        <v>133</v>
      </c>
      <c r="AO176" s="112" t="s">
        <v>133</v>
      </c>
      <c r="AP176" s="105" t="s">
        <v>133</v>
      </c>
      <c r="AQ176" s="112" t="s">
        <v>133</v>
      </c>
      <c r="AR176" s="112" t="s">
        <v>133</v>
      </c>
      <c r="AS176" s="112" t="s">
        <v>133</v>
      </c>
      <c r="AT176" s="112" t="s">
        <v>133</v>
      </c>
      <c r="AU176" s="137" t="s">
        <v>133</v>
      </c>
      <c r="AV176" s="124" t="s">
        <v>133</v>
      </c>
      <c r="AW176" s="33" t="s">
        <v>133</v>
      </c>
      <c r="AX176" s="33" t="s">
        <v>133</v>
      </c>
      <c r="AY176" s="62" t="s">
        <v>133</v>
      </c>
    </row>
    <row r="177" spans="1:51" s="38" customFormat="1" ht="14.25" customHeight="1" x14ac:dyDescent="0.2">
      <c r="A177" s="172" t="s">
        <v>93</v>
      </c>
      <c r="B177" s="49">
        <v>7</v>
      </c>
      <c r="C177" s="183" t="s">
        <v>69</v>
      </c>
      <c r="D177" s="63">
        <f t="shared" ca="1" si="49"/>
        <v>5150</v>
      </c>
      <c r="E177" s="112">
        <f t="shared" ca="1" si="49"/>
        <v>1.9</v>
      </c>
      <c r="F177" s="105">
        <f t="shared" ca="1" si="49"/>
        <v>5055</v>
      </c>
      <c r="G177" s="112">
        <f t="shared" ca="1" si="50"/>
        <v>6.7</v>
      </c>
      <c r="H177" s="112">
        <f t="shared" ca="1" si="50"/>
        <v>7.6</v>
      </c>
      <c r="I177" s="112">
        <f t="shared" ca="1" si="51"/>
        <v>58.699999999999996</v>
      </c>
      <c r="J177" s="112">
        <f t="shared" ca="1" si="51"/>
        <v>76.099999999999994</v>
      </c>
      <c r="K177" s="137">
        <f t="shared" ca="1" si="51"/>
        <v>85.7</v>
      </c>
      <c r="L177" s="105">
        <f t="shared" ca="1" si="55"/>
        <v>2920</v>
      </c>
      <c r="M177" s="33">
        <f t="shared" ca="1" si="55"/>
        <v>17000</v>
      </c>
      <c r="N177" s="33">
        <f t="shared" ca="1" si="55"/>
        <v>22000</v>
      </c>
      <c r="O177" s="62">
        <f t="shared" ca="1" si="55"/>
        <v>28500</v>
      </c>
      <c r="P177" s="63" t="s">
        <v>133</v>
      </c>
      <c r="Q177" s="112" t="s">
        <v>133</v>
      </c>
      <c r="R177" s="33" t="s">
        <v>133</v>
      </c>
      <c r="S177" s="112" t="s">
        <v>133</v>
      </c>
      <c r="T177" s="112" t="s">
        <v>133</v>
      </c>
      <c r="U177" s="112" t="s">
        <v>133</v>
      </c>
      <c r="V177" s="112" t="s">
        <v>133</v>
      </c>
      <c r="W177" s="137" t="s">
        <v>133</v>
      </c>
      <c r="X177" s="63" t="s">
        <v>133</v>
      </c>
      <c r="Y177" s="33" t="s">
        <v>133</v>
      </c>
      <c r="Z177" s="33" t="s">
        <v>133</v>
      </c>
      <c r="AA177" s="62" t="s">
        <v>133</v>
      </c>
      <c r="AB177" s="63" t="s">
        <v>133</v>
      </c>
      <c r="AC177" s="112" t="s">
        <v>133</v>
      </c>
      <c r="AD177" s="33" t="s">
        <v>133</v>
      </c>
      <c r="AE177" s="112" t="s">
        <v>133</v>
      </c>
      <c r="AF177" s="112" t="s">
        <v>133</v>
      </c>
      <c r="AG177" s="112" t="s">
        <v>133</v>
      </c>
      <c r="AH177" s="112" t="s">
        <v>133</v>
      </c>
      <c r="AI177" s="137" t="s">
        <v>133</v>
      </c>
      <c r="AJ177" s="63" t="s">
        <v>133</v>
      </c>
      <c r="AK177" s="33" t="s">
        <v>133</v>
      </c>
      <c r="AL177" s="33" t="s">
        <v>133</v>
      </c>
      <c r="AM177" s="62" t="s">
        <v>133</v>
      </c>
      <c r="AN177" s="63" t="s">
        <v>133</v>
      </c>
      <c r="AO177" s="112" t="s">
        <v>133</v>
      </c>
      <c r="AP177" s="105" t="s">
        <v>133</v>
      </c>
      <c r="AQ177" s="112" t="s">
        <v>133</v>
      </c>
      <c r="AR177" s="112" t="s">
        <v>133</v>
      </c>
      <c r="AS177" s="112" t="s">
        <v>133</v>
      </c>
      <c r="AT177" s="112" t="s">
        <v>133</v>
      </c>
      <c r="AU177" s="137" t="s">
        <v>133</v>
      </c>
      <c r="AV177" s="124" t="s">
        <v>133</v>
      </c>
      <c r="AW177" s="33" t="s">
        <v>133</v>
      </c>
      <c r="AX177" s="33" t="s">
        <v>133</v>
      </c>
      <c r="AY177" s="62" t="s">
        <v>133</v>
      </c>
    </row>
    <row r="178" spans="1:51" s="38" customFormat="1" ht="14.25" customHeight="1" x14ac:dyDescent="0.2">
      <c r="A178" s="172" t="s">
        <v>93</v>
      </c>
      <c r="B178" s="49">
        <v>8</v>
      </c>
      <c r="C178" s="183" t="s">
        <v>70</v>
      </c>
      <c r="D178" s="63">
        <f t="shared" ca="1" si="49"/>
        <v>9870</v>
      </c>
      <c r="E178" s="112">
        <f t="shared" ca="1" si="49"/>
        <v>2.8000000000000003</v>
      </c>
      <c r="F178" s="105">
        <f t="shared" ca="1" si="49"/>
        <v>9590</v>
      </c>
      <c r="G178" s="112">
        <f t="shared" ca="1" si="50"/>
        <v>8.7999999999999989</v>
      </c>
      <c r="H178" s="112">
        <f t="shared" ca="1" si="50"/>
        <v>12.8</v>
      </c>
      <c r="I178" s="112">
        <f t="shared" ca="1" si="51"/>
        <v>69</v>
      </c>
      <c r="J178" s="112">
        <f t="shared" ca="1" si="51"/>
        <v>74.5</v>
      </c>
      <c r="K178" s="137">
        <f t="shared" ca="1" si="51"/>
        <v>78.400000000000006</v>
      </c>
      <c r="L178" s="105">
        <f t="shared" ca="1" si="55"/>
        <v>6515</v>
      </c>
      <c r="M178" s="33">
        <f t="shared" ca="1" si="55"/>
        <v>14500</v>
      </c>
      <c r="N178" s="33">
        <f t="shared" ca="1" si="55"/>
        <v>20500</v>
      </c>
      <c r="O178" s="62">
        <f t="shared" ca="1" si="55"/>
        <v>26000</v>
      </c>
      <c r="P178" s="63" t="s">
        <v>133</v>
      </c>
      <c r="Q178" s="112" t="s">
        <v>133</v>
      </c>
      <c r="R178" s="33" t="s">
        <v>133</v>
      </c>
      <c r="S178" s="112" t="s">
        <v>133</v>
      </c>
      <c r="T178" s="112" t="s">
        <v>133</v>
      </c>
      <c r="U178" s="112" t="s">
        <v>133</v>
      </c>
      <c r="V178" s="112" t="s">
        <v>133</v>
      </c>
      <c r="W178" s="137" t="s">
        <v>133</v>
      </c>
      <c r="X178" s="63" t="s">
        <v>133</v>
      </c>
      <c r="Y178" s="33" t="s">
        <v>133</v>
      </c>
      <c r="Z178" s="33" t="s">
        <v>133</v>
      </c>
      <c r="AA178" s="62" t="s">
        <v>133</v>
      </c>
      <c r="AB178" s="63" t="s">
        <v>133</v>
      </c>
      <c r="AC178" s="112" t="s">
        <v>133</v>
      </c>
      <c r="AD178" s="33" t="s">
        <v>133</v>
      </c>
      <c r="AE178" s="112" t="s">
        <v>133</v>
      </c>
      <c r="AF178" s="112" t="s">
        <v>133</v>
      </c>
      <c r="AG178" s="112" t="s">
        <v>133</v>
      </c>
      <c r="AH178" s="112" t="s">
        <v>133</v>
      </c>
      <c r="AI178" s="137" t="s">
        <v>133</v>
      </c>
      <c r="AJ178" s="63" t="s">
        <v>133</v>
      </c>
      <c r="AK178" s="33" t="s">
        <v>133</v>
      </c>
      <c r="AL178" s="33" t="s">
        <v>133</v>
      </c>
      <c r="AM178" s="62" t="s">
        <v>133</v>
      </c>
      <c r="AN178" s="63" t="s">
        <v>133</v>
      </c>
      <c r="AO178" s="112" t="s">
        <v>133</v>
      </c>
      <c r="AP178" s="105" t="s">
        <v>133</v>
      </c>
      <c r="AQ178" s="112" t="s">
        <v>133</v>
      </c>
      <c r="AR178" s="112" t="s">
        <v>133</v>
      </c>
      <c r="AS178" s="112" t="s">
        <v>133</v>
      </c>
      <c r="AT178" s="112" t="s">
        <v>133</v>
      </c>
      <c r="AU178" s="137" t="s">
        <v>133</v>
      </c>
      <c r="AV178" s="124" t="s">
        <v>133</v>
      </c>
      <c r="AW178" s="33" t="s">
        <v>133</v>
      </c>
      <c r="AX178" s="33" t="s">
        <v>133</v>
      </c>
      <c r="AY178" s="62" t="s">
        <v>133</v>
      </c>
    </row>
    <row r="179" spans="1:51" s="38" customFormat="1" ht="14.25" customHeight="1" x14ac:dyDescent="0.2">
      <c r="A179" s="172" t="s">
        <v>93</v>
      </c>
      <c r="B179" s="49">
        <v>9</v>
      </c>
      <c r="C179" s="183" t="s">
        <v>73</v>
      </c>
      <c r="D179" s="63">
        <f t="shared" ca="1" si="49"/>
        <v>12680</v>
      </c>
      <c r="E179" s="112">
        <f t="shared" ca="1" si="49"/>
        <v>3.2</v>
      </c>
      <c r="F179" s="105">
        <f t="shared" ca="1" si="49"/>
        <v>12270</v>
      </c>
      <c r="G179" s="112">
        <f t="shared" ca="1" si="50"/>
        <v>9.1999999999999993</v>
      </c>
      <c r="H179" s="112">
        <f t="shared" ca="1" si="50"/>
        <v>9.7000000000000011</v>
      </c>
      <c r="I179" s="112">
        <f t="shared" ca="1" si="51"/>
        <v>65.8</v>
      </c>
      <c r="J179" s="112">
        <f t="shared" ca="1" si="51"/>
        <v>75.400000000000006</v>
      </c>
      <c r="K179" s="137">
        <f t="shared" ca="1" si="51"/>
        <v>81</v>
      </c>
      <c r="L179" s="105">
        <f t="shared" ca="1" si="55"/>
        <v>7935</v>
      </c>
      <c r="M179" s="33">
        <f t="shared" ca="1" si="55"/>
        <v>17500</v>
      </c>
      <c r="N179" s="33">
        <f t="shared" ca="1" si="55"/>
        <v>24500</v>
      </c>
      <c r="O179" s="62">
        <f t="shared" ca="1" si="55"/>
        <v>30000</v>
      </c>
      <c r="P179" s="63" t="s">
        <v>133</v>
      </c>
      <c r="Q179" s="112" t="s">
        <v>133</v>
      </c>
      <c r="R179" s="33" t="s">
        <v>133</v>
      </c>
      <c r="S179" s="112" t="s">
        <v>133</v>
      </c>
      <c r="T179" s="112" t="s">
        <v>133</v>
      </c>
      <c r="U179" s="112" t="s">
        <v>133</v>
      </c>
      <c r="V179" s="112" t="s">
        <v>133</v>
      </c>
      <c r="W179" s="137" t="s">
        <v>133</v>
      </c>
      <c r="X179" s="63" t="s">
        <v>133</v>
      </c>
      <c r="Y179" s="33" t="s">
        <v>133</v>
      </c>
      <c r="Z179" s="33" t="s">
        <v>133</v>
      </c>
      <c r="AA179" s="62" t="s">
        <v>133</v>
      </c>
      <c r="AB179" s="63" t="s">
        <v>133</v>
      </c>
      <c r="AC179" s="112" t="s">
        <v>133</v>
      </c>
      <c r="AD179" s="33" t="s">
        <v>133</v>
      </c>
      <c r="AE179" s="112" t="s">
        <v>133</v>
      </c>
      <c r="AF179" s="112" t="s">
        <v>133</v>
      </c>
      <c r="AG179" s="112" t="s">
        <v>133</v>
      </c>
      <c r="AH179" s="112" t="s">
        <v>133</v>
      </c>
      <c r="AI179" s="137" t="s">
        <v>133</v>
      </c>
      <c r="AJ179" s="63" t="s">
        <v>133</v>
      </c>
      <c r="AK179" s="33" t="s">
        <v>133</v>
      </c>
      <c r="AL179" s="33" t="s">
        <v>133</v>
      </c>
      <c r="AM179" s="62" t="s">
        <v>133</v>
      </c>
      <c r="AN179" s="63" t="s">
        <v>133</v>
      </c>
      <c r="AO179" s="112" t="s">
        <v>133</v>
      </c>
      <c r="AP179" s="105" t="s">
        <v>133</v>
      </c>
      <c r="AQ179" s="112" t="s">
        <v>133</v>
      </c>
      <c r="AR179" s="112" t="s">
        <v>133</v>
      </c>
      <c r="AS179" s="112" t="s">
        <v>133</v>
      </c>
      <c r="AT179" s="112" t="s">
        <v>133</v>
      </c>
      <c r="AU179" s="137" t="s">
        <v>133</v>
      </c>
      <c r="AV179" s="124" t="s">
        <v>133</v>
      </c>
      <c r="AW179" s="33" t="s">
        <v>133</v>
      </c>
      <c r="AX179" s="33" t="s">
        <v>133</v>
      </c>
      <c r="AY179" s="62" t="s">
        <v>133</v>
      </c>
    </row>
    <row r="180" spans="1:51" s="38" customFormat="1" ht="14.25" customHeight="1" x14ac:dyDescent="0.2">
      <c r="A180" s="172" t="s">
        <v>93</v>
      </c>
      <c r="B180" s="49" t="s">
        <v>28</v>
      </c>
      <c r="C180" s="183" t="s">
        <v>75</v>
      </c>
      <c r="D180" s="63">
        <f t="shared" ca="1" si="49"/>
        <v>6940</v>
      </c>
      <c r="E180" s="112">
        <f t="shared" ca="1" si="49"/>
        <v>3.2</v>
      </c>
      <c r="F180" s="105">
        <f t="shared" ca="1" si="49"/>
        <v>6715</v>
      </c>
      <c r="G180" s="112">
        <f t="shared" ca="1" si="50"/>
        <v>8.7999999999999989</v>
      </c>
      <c r="H180" s="112">
        <f t="shared" ca="1" si="50"/>
        <v>10</v>
      </c>
      <c r="I180" s="112">
        <f t="shared" ca="1" si="51"/>
        <v>63.2</v>
      </c>
      <c r="J180" s="112">
        <f t="shared" ca="1" si="51"/>
        <v>73</v>
      </c>
      <c r="K180" s="137">
        <f t="shared" ca="1" si="51"/>
        <v>81.100000000000009</v>
      </c>
      <c r="L180" s="105">
        <f t="shared" ca="1" si="55"/>
        <v>4160</v>
      </c>
      <c r="M180" s="33">
        <f t="shared" ca="1" si="55"/>
        <v>16500</v>
      </c>
      <c r="N180" s="33">
        <f t="shared" ca="1" si="55"/>
        <v>22000</v>
      </c>
      <c r="O180" s="62">
        <f t="shared" ca="1" si="55"/>
        <v>28000</v>
      </c>
      <c r="P180" s="63" t="s">
        <v>133</v>
      </c>
      <c r="Q180" s="112" t="s">
        <v>133</v>
      </c>
      <c r="R180" s="33" t="s">
        <v>133</v>
      </c>
      <c r="S180" s="112" t="s">
        <v>133</v>
      </c>
      <c r="T180" s="112" t="s">
        <v>133</v>
      </c>
      <c r="U180" s="112" t="s">
        <v>133</v>
      </c>
      <c r="V180" s="112" t="s">
        <v>133</v>
      </c>
      <c r="W180" s="137" t="s">
        <v>133</v>
      </c>
      <c r="X180" s="63" t="s">
        <v>133</v>
      </c>
      <c r="Y180" s="33" t="s">
        <v>133</v>
      </c>
      <c r="Z180" s="33" t="s">
        <v>133</v>
      </c>
      <c r="AA180" s="62" t="s">
        <v>133</v>
      </c>
      <c r="AB180" s="63" t="s">
        <v>133</v>
      </c>
      <c r="AC180" s="112" t="s">
        <v>133</v>
      </c>
      <c r="AD180" s="33" t="s">
        <v>133</v>
      </c>
      <c r="AE180" s="112" t="s">
        <v>133</v>
      </c>
      <c r="AF180" s="112" t="s">
        <v>133</v>
      </c>
      <c r="AG180" s="112" t="s">
        <v>133</v>
      </c>
      <c r="AH180" s="112" t="s">
        <v>133</v>
      </c>
      <c r="AI180" s="137" t="s">
        <v>133</v>
      </c>
      <c r="AJ180" s="63" t="s">
        <v>133</v>
      </c>
      <c r="AK180" s="33" t="s">
        <v>133</v>
      </c>
      <c r="AL180" s="33" t="s">
        <v>133</v>
      </c>
      <c r="AM180" s="62" t="s">
        <v>133</v>
      </c>
      <c r="AN180" s="63" t="s">
        <v>133</v>
      </c>
      <c r="AO180" s="112" t="s">
        <v>133</v>
      </c>
      <c r="AP180" s="105" t="s">
        <v>133</v>
      </c>
      <c r="AQ180" s="112" t="s">
        <v>133</v>
      </c>
      <c r="AR180" s="112" t="s">
        <v>133</v>
      </c>
      <c r="AS180" s="112" t="s">
        <v>133</v>
      </c>
      <c r="AT180" s="112" t="s">
        <v>133</v>
      </c>
      <c r="AU180" s="137" t="s">
        <v>133</v>
      </c>
      <c r="AV180" s="124" t="s">
        <v>133</v>
      </c>
      <c r="AW180" s="33" t="s">
        <v>133</v>
      </c>
      <c r="AX180" s="33" t="s">
        <v>133</v>
      </c>
      <c r="AY180" s="62" t="s">
        <v>133</v>
      </c>
    </row>
    <row r="181" spans="1:51" s="38" customFormat="1" ht="14.25" customHeight="1" x14ac:dyDescent="0.2">
      <c r="A181" s="172" t="s">
        <v>93</v>
      </c>
      <c r="B181" s="49" t="s">
        <v>29</v>
      </c>
      <c r="C181" s="183" t="s">
        <v>76</v>
      </c>
      <c r="D181" s="63">
        <f t="shared" ca="1" si="49"/>
        <v>23475</v>
      </c>
      <c r="E181" s="112">
        <f t="shared" ca="1" si="49"/>
        <v>3.1</v>
      </c>
      <c r="F181" s="105">
        <f t="shared" ca="1" si="49"/>
        <v>22745</v>
      </c>
      <c r="G181" s="112">
        <f t="shared" ca="1" si="50"/>
        <v>7.0000000000000009</v>
      </c>
      <c r="H181" s="112">
        <f t="shared" ca="1" si="50"/>
        <v>11</v>
      </c>
      <c r="I181" s="112">
        <f t="shared" ca="1" si="51"/>
        <v>61.199999999999996</v>
      </c>
      <c r="J181" s="112">
        <f t="shared" ca="1" si="51"/>
        <v>75.400000000000006</v>
      </c>
      <c r="K181" s="137">
        <f t="shared" ca="1" si="51"/>
        <v>82</v>
      </c>
      <c r="L181" s="105">
        <f t="shared" ca="1" si="55"/>
        <v>13640</v>
      </c>
      <c r="M181" s="33">
        <f t="shared" ca="1" si="55"/>
        <v>12000</v>
      </c>
      <c r="N181" s="33">
        <f t="shared" ca="1" si="55"/>
        <v>17000</v>
      </c>
      <c r="O181" s="62">
        <f t="shared" ca="1" si="55"/>
        <v>23000</v>
      </c>
      <c r="P181" s="63" t="s">
        <v>133</v>
      </c>
      <c r="Q181" s="112" t="s">
        <v>133</v>
      </c>
      <c r="R181" s="33" t="s">
        <v>133</v>
      </c>
      <c r="S181" s="112" t="s">
        <v>133</v>
      </c>
      <c r="T181" s="112" t="s">
        <v>133</v>
      </c>
      <c r="U181" s="112" t="s">
        <v>133</v>
      </c>
      <c r="V181" s="112" t="s">
        <v>133</v>
      </c>
      <c r="W181" s="137" t="s">
        <v>133</v>
      </c>
      <c r="X181" s="63" t="s">
        <v>133</v>
      </c>
      <c r="Y181" s="33" t="s">
        <v>133</v>
      </c>
      <c r="Z181" s="33" t="s">
        <v>133</v>
      </c>
      <c r="AA181" s="62" t="s">
        <v>133</v>
      </c>
      <c r="AB181" s="63" t="s">
        <v>133</v>
      </c>
      <c r="AC181" s="112" t="s">
        <v>133</v>
      </c>
      <c r="AD181" s="33" t="s">
        <v>133</v>
      </c>
      <c r="AE181" s="112" t="s">
        <v>133</v>
      </c>
      <c r="AF181" s="112" t="s">
        <v>133</v>
      </c>
      <c r="AG181" s="112" t="s">
        <v>133</v>
      </c>
      <c r="AH181" s="112" t="s">
        <v>133</v>
      </c>
      <c r="AI181" s="137" t="s">
        <v>133</v>
      </c>
      <c r="AJ181" s="63" t="s">
        <v>133</v>
      </c>
      <c r="AK181" s="33" t="s">
        <v>133</v>
      </c>
      <c r="AL181" s="33" t="s">
        <v>133</v>
      </c>
      <c r="AM181" s="62" t="s">
        <v>133</v>
      </c>
      <c r="AN181" s="63" t="s">
        <v>133</v>
      </c>
      <c r="AO181" s="112" t="s">
        <v>133</v>
      </c>
      <c r="AP181" s="105" t="s">
        <v>133</v>
      </c>
      <c r="AQ181" s="112" t="s">
        <v>133</v>
      </c>
      <c r="AR181" s="112" t="s">
        <v>133</v>
      </c>
      <c r="AS181" s="112" t="s">
        <v>133</v>
      </c>
      <c r="AT181" s="112" t="s">
        <v>133</v>
      </c>
      <c r="AU181" s="137" t="s">
        <v>133</v>
      </c>
      <c r="AV181" s="124" t="s">
        <v>133</v>
      </c>
      <c r="AW181" s="33" t="s">
        <v>133</v>
      </c>
      <c r="AX181" s="33" t="s">
        <v>133</v>
      </c>
      <c r="AY181" s="62" t="s">
        <v>133</v>
      </c>
    </row>
    <row r="182" spans="1:51" s="38" customFormat="1" ht="14.25" customHeight="1" x14ac:dyDescent="0.2">
      <c r="A182" s="172" t="s">
        <v>93</v>
      </c>
      <c r="B182" s="49" t="s">
        <v>37</v>
      </c>
      <c r="C182" s="183" t="s">
        <v>77</v>
      </c>
      <c r="D182" s="63">
        <f t="shared" ca="1" si="49"/>
        <v>4885</v>
      </c>
      <c r="E182" s="112">
        <f t="shared" ca="1" si="49"/>
        <v>2.6</v>
      </c>
      <c r="F182" s="105">
        <f t="shared" ca="1" si="49"/>
        <v>4760</v>
      </c>
      <c r="G182" s="112">
        <f t="shared" ca="1" si="50"/>
        <v>7.1000000000000005</v>
      </c>
      <c r="H182" s="112">
        <f t="shared" ca="1" si="50"/>
        <v>10.7</v>
      </c>
      <c r="I182" s="112">
        <f t="shared" ca="1" si="51"/>
        <v>65.900000000000006</v>
      </c>
      <c r="J182" s="112">
        <f t="shared" ca="1" si="51"/>
        <v>74.900000000000006</v>
      </c>
      <c r="K182" s="137">
        <f t="shared" ca="1" si="51"/>
        <v>82.2</v>
      </c>
      <c r="L182" s="105">
        <f t="shared" ca="1" si="55"/>
        <v>3090</v>
      </c>
      <c r="M182" s="33">
        <f t="shared" ca="1" si="55"/>
        <v>18000</v>
      </c>
      <c r="N182" s="33">
        <f t="shared" ca="1" si="55"/>
        <v>24000</v>
      </c>
      <c r="O182" s="62">
        <f t="shared" ca="1" si="55"/>
        <v>30000</v>
      </c>
      <c r="P182" s="63" t="s">
        <v>133</v>
      </c>
      <c r="Q182" s="112" t="s">
        <v>133</v>
      </c>
      <c r="R182" s="33" t="s">
        <v>133</v>
      </c>
      <c r="S182" s="112" t="s">
        <v>133</v>
      </c>
      <c r="T182" s="112" t="s">
        <v>133</v>
      </c>
      <c r="U182" s="112" t="s">
        <v>133</v>
      </c>
      <c r="V182" s="112" t="s">
        <v>133</v>
      </c>
      <c r="W182" s="137" t="s">
        <v>133</v>
      </c>
      <c r="X182" s="63" t="s">
        <v>133</v>
      </c>
      <c r="Y182" s="33" t="s">
        <v>133</v>
      </c>
      <c r="Z182" s="33" t="s">
        <v>133</v>
      </c>
      <c r="AA182" s="62" t="s">
        <v>133</v>
      </c>
      <c r="AB182" s="63" t="s">
        <v>133</v>
      </c>
      <c r="AC182" s="112" t="s">
        <v>133</v>
      </c>
      <c r="AD182" s="33" t="s">
        <v>133</v>
      </c>
      <c r="AE182" s="112" t="s">
        <v>133</v>
      </c>
      <c r="AF182" s="112" t="s">
        <v>133</v>
      </c>
      <c r="AG182" s="112" t="s">
        <v>133</v>
      </c>
      <c r="AH182" s="112" t="s">
        <v>133</v>
      </c>
      <c r="AI182" s="137" t="s">
        <v>133</v>
      </c>
      <c r="AJ182" s="63" t="s">
        <v>133</v>
      </c>
      <c r="AK182" s="33" t="s">
        <v>133</v>
      </c>
      <c r="AL182" s="33" t="s">
        <v>133</v>
      </c>
      <c r="AM182" s="62" t="s">
        <v>133</v>
      </c>
      <c r="AN182" s="63" t="s">
        <v>133</v>
      </c>
      <c r="AO182" s="112" t="s">
        <v>133</v>
      </c>
      <c r="AP182" s="105" t="s">
        <v>133</v>
      </c>
      <c r="AQ182" s="112" t="s">
        <v>133</v>
      </c>
      <c r="AR182" s="112" t="s">
        <v>133</v>
      </c>
      <c r="AS182" s="112" t="s">
        <v>133</v>
      </c>
      <c r="AT182" s="112" t="s">
        <v>133</v>
      </c>
      <c r="AU182" s="137" t="s">
        <v>133</v>
      </c>
      <c r="AV182" s="124" t="s">
        <v>133</v>
      </c>
      <c r="AW182" s="33" t="s">
        <v>133</v>
      </c>
      <c r="AX182" s="33" t="s">
        <v>133</v>
      </c>
      <c r="AY182" s="62" t="s">
        <v>133</v>
      </c>
    </row>
    <row r="183" spans="1:51" s="38" customFormat="1" ht="14.25" customHeight="1" x14ac:dyDescent="0.2">
      <c r="A183" s="172" t="s">
        <v>93</v>
      </c>
      <c r="B183" s="49" t="s">
        <v>30</v>
      </c>
      <c r="C183" s="183" t="s">
        <v>78</v>
      </c>
      <c r="D183" s="63">
        <f t="shared" ca="1" si="49"/>
        <v>11530</v>
      </c>
      <c r="E183" s="112">
        <f t="shared" ca="1" si="49"/>
        <v>2.7</v>
      </c>
      <c r="F183" s="105">
        <f t="shared" ca="1" si="49"/>
        <v>11220</v>
      </c>
      <c r="G183" s="112">
        <f t="shared" ca="1" si="50"/>
        <v>7.2000000000000011</v>
      </c>
      <c r="H183" s="112">
        <f t="shared" ca="1" si="50"/>
        <v>13.200000000000001</v>
      </c>
      <c r="I183" s="112">
        <f t="shared" ca="1" si="51"/>
        <v>57.8</v>
      </c>
      <c r="J183" s="112">
        <f t="shared" ca="1" si="51"/>
        <v>72.399999999999991</v>
      </c>
      <c r="K183" s="137">
        <f t="shared" ca="1" si="51"/>
        <v>79.600000000000009</v>
      </c>
      <c r="L183" s="105">
        <f t="shared" ca="1" si="55"/>
        <v>6360</v>
      </c>
      <c r="M183" s="33">
        <f t="shared" ca="1" si="55"/>
        <v>11500</v>
      </c>
      <c r="N183" s="33">
        <f t="shared" ca="1" si="55"/>
        <v>16000</v>
      </c>
      <c r="O183" s="62">
        <f t="shared" ca="1" si="55"/>
        <v>21000</v>
      </c>
      <c r="P183" s="63" t="s">
        <v>133</v>
      </c>
      <c r="Q183" s="112" t="s">
        <v>133</v>
      </c>
      <c r="R183" s="33" t="s">
        <v>133</v>
      </c>
      <c r="S183" s="112" t="s">
        <v>133</v>
      </c>
      <c r="T183" s="112" t="s">
        <v>133</v>
      </c>
      <c r="U183" s="112" t="s">
        <v>133</v>
      </c>
      <c r="V183" s="112" t="s">
        <v>133</v>
      </c>
      <c r="W183" s="137" t="s">
        <v>133</v>
      </c>
      <c r="X183" s="63" t="s">
        <v>133</v>
      </c>
      <c r="Y183" s="33" t="s">
        <v>133</v>
      </c>
      <c r="Z183" s="33" t="s">
        <v>133</v>
      </c>
      <c r="AA183" s="62" t="s">
        <v>133</v>
      </c>
      <c r="AB183" s="63" t="s">
        <v>133</v>
      </c>
      <c r="AC183" s="112" t="s">
        <v>133</v>
      </c>
      <c r="AD183" s="33" t="s">
        <v>133</v>
      </c>
      <c r="AE183" s="112" t="s">
        <v>133</v>
      </c>
      <c r="AF183" s="112" t="s">
        <v>133</v>
      </c>
      <c r="AG183" s="112" t="s">
        <v>133</v>
      </c>
      <c r="AH183" s="112" t="s">
        <v>133</v>
      </c>
      <c r="AI183" s="137" t="s">
        <v>133</v>
      </c>
      <c r="AJ183" s="63" t="s">
        <v>133</v>
      </c>
      <c r="AK183" s="33" t="s">
        <v>133</v>
      </c>
      <c r="AL183" s="33" t="s">
        <v>133</v>
      </c>
      <c r="AM183" s="62" t="s">
        <v>133</v>
      </c>
      <c r="AN183" s="63" t="s">
        <v>133</v>
      </c>
      <c r="AO183" s="112" t="s">
        <v>133</v>
      </c>
      <c r="AP183" s="105" t="s">
        <v>133</v>
      </c>
      <c r="AQ183" s="112" t="s">
        <v>133</v>
      </c>
      <c r="AR183" s="112" t="s">
        <v>133</v>
      </c>
      <c r="AS183" s="112" t="s">
        <v>133</v>
      </c>
      <c r="AT183" s="112" t="s">
        <v>133</v>
      </c>
      <c r="AU183" s="137" t="s">
        <v>133</v>
      </c>
      <c r="AV183" s="124" t="s">
        <v>133</v>
      </c>
      <c r="AW183" s="33" t="s">
        <v>133</v>
      </c>
      <c r="AX183" s="33" t="s">
        <v>133</v>
      </c>
      <c r="AY183" s="62" t="s">
        <v>133</v>
      </c>
    </row>
    <row r="184" spans="1:51" s="38" customFormat="1" ht="14.25" customHeight="1" x14ac:dyDescent="0.2">
      <c r="A184" s="172" t="s">
        <v>93</v>
      </c>
      <c r="B184" s="49" t="s">
        <v>31</v>
      </c>
      <c r="C184" s="183" t="s">
        <v>79</v>
      </c>
      <c r="D184" s="63">
        <f t="shared" ca="1" si="49"/>
        <v>31395</v>
      </c>
      <c r="E184" s="112">
        <f t="shared" ca="1" si="49"/>
        <v>3.6999999999999997</v>
      </c>
      <c r="F184" s="105">
        <f t="shared" ca="1" si="49"/>
        <v>30220</v>
      </c>
      <c r="G184" s="112">
        <f t="shared" ca="1" si="50"/>
        <v>8</v>
      </c>
      <c r="H184" s="112">
        <f t="shared" ca="1" si="50"/>
        <v>12.3</v>
      </c>
      <c r="I184" s="112">
        <f t="shared" ca="1" si="51"/>
        <v>70.899999999999991</v>
      </c>
      <c r="J184" s="112">
        <f t="shared" ca="1" si="51"/>
        <v>76.2</v>
      </c>
      <c r="K184" s="137">
        <f t="shared" ca="1" si="51"/>
        <v>79.7</v>
      </c>
      <c r="L184" s="105">
        <f t="shared" ca="1" si="55"/>
        <v>21055</v>
      </c>
      <c r="M184" s="33">
        <f t="shared" ca="1" si="55"/>
        <v>14000</v>
      </c>
      <c r="N184" s="33">
        <f t="shared" ca="1" si="55"/>
        <v>18500</v>
      </c>
      <c r="O184" s="62">
        <f t="shared" ca="1" si="55"/>
        <v>23500</v>
      </c>
      <c r="P184" s="63" t="s">
        <v>133</v>
      </c>
      <c r="Q184" s="112" t="s">
        <v>133</v>
      </c>
      <c r="R184" s="33" t="s">
        <v>133</v>
      </c>
      <c r="S184" s="112" t="s">
        <v>133</v>
      </c>
      <c r="T184" s="112" t="s">
        <v>133</v>
      </c>
      <c r="U184" s="112" t="s">
        <v>133</v>
      </c>
      <c r="V184" s="112" t="s">
        <v>133</v>
      </c>
      <c r="W184" s="137" t="s">
        <v>133</v>
      </c>
      <c r="X184" s="63" t="s">
        <v>133</v>
      </c>
      <c r="Y184" s="33" t="s">
        <v>133</v>
      </c>
      <c r="Z184" s="33" t="s">
        <v>133</v>
      </c>
      <c r="AA184" s="62" t="s">
        <v>133</v>
      </c>
      <c r="AB184" s="63" t="s">
        <v>133</v>
      </c>
      <c r="AC184" s="112" t="s">
        <v>133</v>
      </c>
      <c r="AD184" s="33" t="s">
        <v>133</v>
      </c>
      <c r="AE184" s="112" t="s">
        <v>133</v>
      </c>
      <c r="AF184" s="112" t="s">
        <v>133</v>
      </c>
      <c r="AG184" s="112" t="s">
        <v>133</v>
      </c>
      <c r="AH184" s="112" t="s">
        <v>133</v>
      </c>
      <c r="AI184" s="137" t="s">
        <v>133</v>
      </c>
      <c r="AJ184" s="63" t="s">
        <v>133</v>
      </c>
      <c r="AK184" s="33" t="s">
        <v>133</v>
      </c>
      <c r="AL184" s="33" t="s">
        <v>133</v>
      </c>
      <c r="AM184" s="62" t="s">
        <v>133</v>
      </c>
      <c r="AN184" s="63" t="s">
        <v>133</v>
      </c>
      <c r="AO184" s="112" t="s">
        <v>133</v>
      </c>
      <c r="AP184" s="105" t="s">
        <v>133</v>
      </c>
      <c r="AQ184" s="112" t="s">
        <v>133</v>
      </c>
      <c r="AR184" s="112" t="s">
        <v>133</v>
      </c>
      <c r="AS184" s="112" t="s">
        <v>133</v>
      </c>
      <c r="AT184" s="112" t="s">
        <v>133</v>
      </c>
      <c r="AU184" s="137" t="s">
        <v>133</v>
      </c>
      <c r="AV184" s="124" t="s">
        <v>133</v>
      </c>
      <c r="AW184" s="33" t="s">
        <v>133</v>
      </c>
      <c r="AX184" s="33" t="s">
        <v>133</v>
      </c>
      <c r="AY184" s="62" t="s">
        <v>133</v>
      </c>
    </row>
    <row r="185" spans="1:51" s="38" customFormat="1" ht="14.25" customHeight="1" x14ac:dyDescent="0.2">
      <c r="A185" s="172" t="s">
        <v>93</v>
      </c>
      <c r="B185" s="49" t="s">
        <v>32</v>
      </c>
      <c r="C185" s="183" t="s">
        <v>80</v>
      </c>
      <c r="D185" s="63">
        <f t="shared" ca="1" si="49"/>
        <v>8930</v>
      </c>
      <c r="E185" s="112">
        <f t="shared" ca="1" si="49"/>
        <v>2.4</v>
      </c>
      <c r="F185" s="105">
        <f t="shared" ca="1" si="49"/>
        <v>8720</v>
      </c>
      <c r="G185" s="112">
        <f t="shared" ca="1" si="50"/>
        <v>7.5</v>
      </c>
      <c r="H185" s="112">
        <f t="shared" ca="1" si="50"/>
        <v>15.8</v>
      </c>
      <c r="I185" s="112">
        <f t="shared" ca="1" si="51"/>
        <v>69.2</v>
      </c>
      <c r="J185" s="112">
        <f t="shared" ca="1" si="51"/>
        <v>73.8</v>
      </c>
      <c r="K185" s="137">
        <f t="shared" ca="1" si="51"/>
        <v>76.7</v>
      </c>
      <c r="L185" s="105">
        <f t="shared" ca="1" si="55"/>
        <v>5935</v>
      </c>
      <c r="M185" s="33">
        <f t="shared" ca="1" si="55"/>
        <v>10500</v>
      </c>
      <c r="N185" s="33">
        <f t="shared" ca="1" si="55"/>
        <v>15000</v>
      </c>
      <c r="O185" s="62">
        <f t="shared" ca="1" si="55"/>
        <v>19000</v>
      </c>
      <c r="P185" s="63" t="s">
        <v>133</v>
      </c>
      <c r="Q185" s="112" t="s">
        <v>133</v>
      </c>
      <c r="R185" s="33" t="s">
        <v>133</v>
      </c>
      <c r="S185" s="112" t="s">
        <v>133</v>
      </c>
      <c r="T185" s="112" t="s">
        <v>133</v>
      </c>
      <c r="U185" s="112" t="s">
        <v>133</v>
      </c>
      <c r="V185" s="112" t="s">
        <v>133</v>
      </c>
      <c r="W185" s="137" t="s">
        <v>133</v>
      </c>
      <c r="X185" s="63" t="s">
        <v>133</v>
      </c>
      <c r="Y185" s="33" t="s">
        <v>133</v>
      </c>
      <c r="Z185" s="33" t="s">
        <v>133</v>
      </c>
      <c r="AA185" s="62" t="s">
        <v>133</v>
      </c>
      <c r="AB185" s="63" t="s">
        <v>133</v>
      </c>
      <c r="AC185" s="112" t="s">
        <v>133</v>
      </c>
      <c r="AD185" s="33" t="s">
        <v>133</v>
      </c>
      <c r="AE185" s="112" t="s">
        <v>133</v>
      </c>
      <c r="AF185" s="112" t="s">
        <v>133</v>
      </c>
      <c r="AG185" s="112" t="s">
        <v>133</v>
      </c>
      <c r="AH185" s="112" t="s">
        <v>133</v>
      </c>
      <c r="AI185" s="137" t="s">
        <v>133</v>
      </c>
      <c r="AJ185" s="63" t="s">
        <v>133</v>
      </c>
      <c r="AK185" s="33" t="s">
        <v>133</v>
      </c>
      <c r="AL185" s="33" t="s">
        <v>133</v>
      </c>
      <c r="AM185" s="62" t="s">
        <v>133</v>
      </c>
      <c r="AN185" s="63" t="s">
        <v>133</v>
      </c>
      <c r="AO185" s="112" t="s">
        <v>133</v>
      </c>
      <c r="AP185" s="105" t="s">
        <v>133</v>
      </c>
      <c r="AQ185" s="112" t="s">
        <v>133</v>
      </c>
      <c r="AR185" s="112" t="s">
        <v>133</v>
      </c>
      <c r="AS185" s="112" t="s">
        <v>133</v>
      </c>
      <c r="AT185" s="112" t="s">
        <v>133</v>
      </c>
      <c r="AU185" s="137" t="s">
        <v>133</v>
      </c>
      <c r="AV185" s="124" t="s">
        <v>133</v>
      </c>
      <c r="AW185" s="33" t="s">
        <v>133</v>
      </c>
      <c r="AX185" s="33" t="s">
        <v>133</v>
      </c>
      <c r="AY185" s="62" t="s">
        <v>133</v>
      </c>
    </row>
    <row r="186" spans="1:51" s="38" customFormat="1" ht="14.25" customHeight="1" x14ac:dyDescent="0.2">
      <c r="A186" s="172" t="s">
        <v>93</v>
      </c>
      <c r="B186" s="49" t="s">
        <v>27</v>
      </c>
      <c r="C186" s="183" t="s">
        <v>81</v>
      </c>
      <c r="D186" s="63">
        <f t="shared" ca="1" si="49"/>
        <v>18055</v>
      </c>
      <c r="E186" s="112">
        <f t="shared" ca="1" si="49"/>
        <v>2.1999999999999997</v>
      </c>
      <c r="F186" s="105">
        <f t="shared" ca="1" si="49"/>
        <v>17655</v>
      </c>
      <c r="G186" s="112">
        <f t="shared" ca="1" si="50"/>
        <v>9.5</v>
      </c>
      <c r="H186" s="112">
        <f t="shared" ca="1" si="50"/>
        <v>12.5</v>
      </c>
      <c r="I186" s="112">
        <f t="shared" ca="1" si="51"/>
        <v>51.4</v>
      </c>
      <c r="J186" s="112">
        <f t="shared" ca="1" si="51"/>
        <v>68.2</v>
      </c>
      <c r="K186" s="137">
        <f t="shared" ca="1" si="51"/>
        <v>78</v>
      </c>
      <c r="L186" s="105">
        <f t="shared" ca="1" si="55"/>
        <v>8840</v>
      </c>
      <c r="M186" s="33">
        <f t="shared" ca="1" si="55"/>
        <v>11500</v>
      </c>
      <c r="N186" s="33">
        <f t="shared" ca="1" si="55"/>
        <v>16500</v>
      </c>
      <c r="O186" s="62">
        <f t="shared" ca="1" si="55"/>
        <v>21000</v>
      </c>
      <c r="P186" s="63" t="s">
        <v>133</v>
      </c>
      <c r="Q186" s="112" t="s">
        <v>133</v>
      </c>
      <c r="R186" s="33" t="s">
        <v>133</v>
      </c>
      <c r="S186" s="112" t="s">
        <v>133</v>
      </c>
      <c r="T186" s="112" t="s">
        <v>133</v>
      </c>
      <c r="U186" s="112" t="s">
        <v>133</v>
      </c>
      <c r="V186" s="112" t="s">
        <v>133</v>
      </c>
      <c r="W186" s="137" t="s">
        <v>133</v>
      </c>
      <c r="X186" s="63" t="s">
        <v>133</v>
      </c>
      <c r="Y186" s="33" t="s">
        <v>133</v>
      </c>
      <c r="Z186" s="33" t="s">
        <v>133</v>
      </c>
      <c r="AA186" s="62" t="s">
        <v>133</v>
      </c>
      <c r="AB186" s="63" t="s">
        <v>133</v>
      </c>
      <c r="AC186" s="112" t="s">
        <v>133</v>
      </c>
      <c r="AD186" s="33" t="s">
        <v>133</v>
      </c>
      <c r="AE186" s="112" t="s">
        <v>133</v>
      </c>
      <c r="AF186" s="112" t="s">
        <v>133</v>
      </c>
      <c r="AG186" s="112" t="s">
        <v>133</v>
      </c>
      <c r="AH186" s="112" t="s">
        <v>133</v>
      </c>
      <c r="AI186" s="137" t="s">
        <v>133</v>
      </c>
      <c r="AJ186" s="63" t="s">
        <v>133</v>
      </c>
      <c r="AK186" s="33" t="s">
        <v>133</v>
      </c>
      <c r="AL186" s="33" t="s">
        <v>133</v>
      </c>
      <c r="AM186" s="62" t="s">
        <v>133</v>
      </c>
      <c r="AN186" s="63" t="s">
        <v>133</v>
      </c>
      <c r="AO186" s="112" t="s">
        <v>133</v>
      </c>
      <c r="AP186" s="105" t="s">
        <v>133</v>
      </c>
      <c r="AQ186" s="112" t="s">
        <v>133</v>
      </c>
      <c r="AR186" s="112" t="s">
        <v>133</v>
      </c>
      <c r="AS186" s="112" t="s">
        <v>133</v>
      </c>
      <c r="AT186" s="112" t="s">
        <v>133</v>
      </c>
      <c r="AU186" s="137" t="s">
        <v>133</v>
      </c>
      <c r="AV186" s="124" t="s">
        <v>133</v>
      </c>
      <c r="AW186" s="33" t="s">
        <v>133</v>
      </c>
      <c r="AX186" s="33" t="s">
        <v>133</v>
      </c>
      <c r="AY186" s="62" t="s">
        <v>133</v>
      </c>
    </row>
    <row r="187" spans="1:51" s="38" customFormat="1" ht="14.25" customHeight="1" x14ac:dyDescent="0.2">
      <c r="A187" s="172" t="s">
        <v>93</v>
      </c>
      <c r="B187" s="49" t="s">
        <v>33</v>
      </c>
      <c r="C187" s="183" t="s">
        <v>82</v>
      </c>
      <c r="D187" s="63">
        <f t="shared" ca="1" si="49"/>
        <v>14410</v>
      </c>
      <c r="E187" s="112">
        <f t="shared" ca="1" si="49"/>
        <v>2.4</v>
      </c>
      <c r="F187" s="105">
        <f t="shared" ca="1" si="49"/>
        <v>14060</v>
      </c>
      <c r="G187" s="112">
        <f t="shared" ca="1" si="50"/>
        <v>8.5</v>
      </c>
      <c r="H187" s="112">
        <f t="shared" ca="1" si="50"/>
        <v>11.5</v>
      </c>
      <c r="I187" s="112">
        <f t="shared" ca="1" si="51"/>
        <v>51.5</v>
      </c>
      <c r="J187" s="112">
        <f t="shared" ca="1" si="51"/>
        <v>69</v>
      </c>
      <c r="K187" s="137">
        <f t="shared" ca="1" si="51"/>
        <v>80</v>
      </c>
      <c r="L187" s="105">
        <f t="shared" ca="1" si="55"/>
        <v>7000</v>
      </c>
      <c r="M187" s="33">
        <f t="shared" ca="1" si="55"/>
        <v>11000</v>
      </c>
      <c r="N187" s="33">
        <f t="shared" ca="1" si="55"/>
        <v>16000</v>
      </c>
      <c r="O187" s="62">
        <f t="shared" ca="1" si="55"/>
        <v>21500</v>
      </c>
      <c r="P187" s="63" t="s">
        <v>133</v>
      </c>
      <c r="Q187" s="112" t="s">
        <v>133</v>
      </c>
      <c r="R187" s="33" t="s">
        <v>133</v>
      </c>
      <c r="S187" s="112" t="s">
        <v>133</v>
      </c>
      <c r="T187" s="112" t="s">
        <v>133</v>
      </c>
      <c r="U187" s="112" t="s">
        <v>133</v>
      </c>
      <c r="V187" s="112" t="s">
        <v>133</v>
      </c>
      <c r="W187" s="137" t="s">
        <v>133</v>
      </c>
      <c r="X187" s="63" t="s">
        <v>133</v>
      </c>
      <c r="Y187" s="33" t="s">
        <v>133</v>
      </c>
      <c r="Z187" s="33" t="s">
        <v>133</v>
      </c>
      <c r="AA187" s="62" t="s">
        <v>133</v>
      </c>
      <c r="AB187" s="63" t="s">
        <v>133</v>
      </c>
      <c r="AC187" s="112" t="s">
        <v>133</v>
      </c>
      <c r="AD187" s="33" t="s">
        <v>133</v>
      </c>
      <c r="AE187" s="112" t="s">
        <v>133</v>
      </c>
      <c r="AF187" s="112" t="s">
        <v>133</v>
      </c>
      <c r="AG187" s="112" t="s">
        <v>133</v>
      </c>
      <c r="AH187" s="112" t="s">
        <v>133</v>
      </c>
      <c r="AI187" s="137" t="s">
        <v>133</v>
      </c>
      <c r="AJ187" s="63" t="s">
        <v>133</v>
      </c>
      <c r="AK187" s="33" t="s">
        <v>133</v>
      </c>
      <c r="AL187" s="33" t="s">
        <v>133</v>
      </c>
      <c r="AM187" s="62" t="s">
        <v>133</v>
      </c>
      <c r="AN187" s="63" t="s">
        <v>133</v>
      </c>
      <c r="AO187" s="112" t="s">
        <v>133</v>
      </c>
      <c r="AP187" s="105" t="s">
        <v>133</v>
      </c>
      <c r="AQ187" s="112" t="s">
        <v>133</v>
      </c>
      <c r="AR187" s="112" t="s">
        <v>133</v>
      </c>
      <c r="AS187" s="112" t="s">
        <v>133</v>
      </c>
      <c r="AT187" s="112" t="s">
        <v>133</v>
      </c>
      <c r="AU187" s="137" t="s">
        <v>133</v>
      </c>
      <c r="AV187" s="124" t="s">
        <v>133</v>
      </c>
      <c r="AW187" s="33" t="s">
        <v>133</v>
      </c>
      <c r="AX187" s="33" t="s">
        <v>133</v>
      </c>
      <c r="AY187" s="62" t="s">
        <v>133</v>
      </c>
    </row>
    <row r="188" spans="1:51" s="38" customFormat="1" ht="14.25" customHeight="1" x14ac:dyDescent="0.2">
      <c r="A188" s="172" t="s">
        <v>93</v>
      </c>
      <c r="B188" s="49" t="s">
        <v>34</v>
      </c>
      <c r="C188" s="183" t="s">
        <v>83</v>
      </c>
      <c r="D188" s="63">
        <f t="shared" ca="1" si="49"/>
        <v>32165</v>
      </c>
      <c r="E188" s="112">
        <f t="shared" ca="1" si="49"/>
        <v>2.9000000000000004</v>
      </c>
      <c r="F188" s="105">
        <f t="shared" ca="1" si="49"/>
        <v>31235</v>
      </c>
      <c r="G188" s="112">
        <f t="shared" ca="1" si="50"/>
        <v>9.4</v>
      </c>
      <c r="H188" s="112">
        <f t="shared" ca="1" si="50"/>
        <v>16.2</v>
      </c>
      <c r="I188" s="112">
        <f t="shared" ca="1" si="51"/>
        <v>63.9</v>
      </c>
      <c r="J188" s="112">
        <f t="shared" ca="1" si="51"/>
        <v>70.599999999999994</v>
      </c>
      <c r="K188" s="137">
        <f t="shared" ca="1" si="51"/>
        <v>74.400000000000006</v>
      </c>
      <c r="L188" s="105">
        <f t="shared" ca="1" si="55"/>
        <v>19440</v>
      </c>
      <c r="M188" s="33">
        <f t="shared" ca="1" si="55"/>
        <v>8500</v>
      </c>
      <c r="N188" s="33">
        <f t="shared" ca="1" si="55"/>
        <v>13500</v>
      </c>
      <c r="O188" s="62">
        <f t="shared" ca="1" si="55"/>
        <v>18000</v>
      </c>
      <c r="P188" s="63" t="s">
        <v>133</v>
      </c>
      <c r="Q188" s="112" t="s">
        <v>133</v>
      </c>
      <c r="R188" s="33" t="s">
        <v>133</v>
      </c>
      <c r="S188" s="112" t="s">
        <v>133</v>
      </c>
      <c r="T188" s="112" t="s">
        <v>133</v>
      </c>
      <c r="U188" s="112" t="s">
        <v>133</v>
      </c>
      <c r="V188" s="112" t="s">
        <v>133</v>
      </c>
      <c r="W188" s="137" t="s">
        <v>133</v>
      </c>
      <c r="X188" s="63" t="s">
        <v>133</v>
      </c>
      <c r="Y188" s="33" t="s">
        <v>133</v>
      </c>
      <c r="Z188" s="33" t="s">
        <v>133</v>
      </c>
      <c r="AA188" s="62" t="s">
        <v>133</v>
      </c>
      <c r="AB188" s="63" t="s">
        <v>133</v>
      </c>
      <c r="AC188" s="112" t="s">
        <v>133</v>
      </c>
      <c r="AD188" s="33" t="s">
        <v>133</v>
      </c>
      <c r="AE188" s="112" t="s">
        <v>133</v>
      </c>
      <c r="AF188" s="112" t="s">
        <v>133</v>
      </c>
      <c r="AG188" s="112" t="s">
        <v>133</v>
      </c>
      <c r="AH188" s="112" t="s">
        <v>133</v>
      </c>
      <c r="AI188" s="137" t="s">
        <v>133</v>
      </c>
      <c r="AJ188" s="63" t="s">
        <v>133</v>
      </c>
      <c r="AK188" s="33" t="s">
        <v>133</v>
      </c>
      <c r="AL188" s="33" t="s">
        <v>133</v>
      </c>
      <c r="AM188" s="62" t="s">
        <v>133</v>
      </c>
      <c r="AN188" s="63" t="s">
        <v>133</v>
      </c>
      <c r="AO188" s="112" t="s">
        <v>133</v>
      </c>
      <c r="AP188" s="105" t="s">
        <v>133</v>
      </c>
      <c r="AQ188" s="112" t="s">
        <v>133</v>
      </c>
      <c r="AR188" s="112" t="s">
        <v>133</v>
      </c>
      <c r="AS188" s="112" t="s">
        <v>133</v>
      </c>
      <c r="AT188" s="112" t="s">
        <v>133</v>
      </c>
      <c r="AU188" s="137" t="s">
        <v>133</v>
      </c>
      <c r="AV188" s="124" t="s">
        <v>133</v>
      </c>
      <c r="AW188" s="33" t="s">
        <v>133</v>
      </c>
      <c r="AX188" s="33" t="s">
        <v>133</v>
      </c>
      <c r="AY188" s="62" t="s">
        <v>133</v>
      </c>
    </row>
    <row r="189" spans="1:51" s="38" customFormat="1" ht="14.25" customHeight="1" x14ac:dyDescent="0.2">
      <c r="A189" s="172" t="s">
        <v>93</v>
      </c>
      <c r="B189" s="49" t="s">
        <v>35</v>
      </c>
      <c r="C189" s="183" t="s">
        <v>84</v>
      </c>
      <c r="D189" s="63">
        <f t="shared" ca="1" si="49"/>
        <v>14630</v>
      </c>
      <c r="E189" s="112">
        <f t="shared" ca="1" si="49"/>
        <v>3.4000000000000004</v>
      </c>
      <c r="F189" s="105">
        <f t="shared" ca="1" si="49"/>
        <v>14130</v>
      </c>
      <c r="G189" s="112">
        <f t="shared" ca="1" si="50"/>
        <v>7.1000000000000005</v>
      </c>
      <c r="H189" s="112">
        <f t="shared" ca="1" si="50"/>
        <v>6.6000000000000005</v>
      </c>
      <c r="I189" s="112">
        <f t="shared" ca="1" si="51"/>
        <v>70.300000000000011</v>
      </c>
      <c r="J189" s="112">
        <f t="shared" ca="1" si="51"/>
        <v>82.300000000000011</v>
      </c>
      <c r="K189" s="137">
        <f t="shared" ca="1" si="51"/>
        <v>86.3</v>
      </c>
      <c r="L189" s="105">
        <f t="shared" ca="1" si="55"/>
        <v>9810</v>
      </c>
      <c r="M189" s="33">
        <f t="shared" ca="1" si="55"/>
        <v>12500</v>
      </c>
      <c r="N189" s="33">
        <f t="shared" ca="1" si="55"/>
        <v>18500</v>
      </c>
      <c r="O189" s="62">
        <f t="shared" ca="1" si="55"/>
        <v>21500</v>
      </c>
      <c r="P189" s="63" t="s">
        <v>133</v>
      </c>
      <c r="Q189" s="112" t="s">
        <v>133</v>
      </c>
      <c r="R189" s="33" t="s">
        <v>133</v>
      </c>
      <c r="S189" s="112" t="s">
        <v>133</v>
      </c>
      <c r="T189" s="112" t="s">
        <v>133</v>
      </c>
      <c r="U189" s="112" t="s">
        <v>133</v>
      </c>
      <c r="V189" s="112" t="s">
        <v>133</v>
      </c>
      <c r="W189" s="137" t="s">
        <v>133</v>
      </c>
      <c r="X189" s="63" t="s">
        <v>133</v>
      </c>
      <c r="Y189" s="33" t="s">
        <v>133</v>
      </c>
      <c r="Z189" s="33" t="s">
        <v>133</v>
      </c>
      <c r="AA189" s="62" t="s">
        <v>133</v>
      </c>
      <c r="AB189" s="63" t="s">
        <v>133</v>
      </c>
      <c r="AC189" s="112" t="s">
        <v>133</v>
      </c>
      <c r="AD189" s="33" t="s">
        <v>133</v>
      </c>
      <c r="AE189" s="112" t="s">
        <v>133</v>
      </c>
      <c r="AF189" s="112" t="s">
        <v>133</v>
      </c>
      <c r="AG189" s="112" t="s">
        <v>133</v>
      </c>
      <c r="AH189" s="112" t="s">
        <v>133</v>
      </c>
      <c r="AI189" s="137" t="s">
        <v>133</v>
      </c>
      <c r="AJ189" s="63" t="s">
        <v>133</v>
      </c>
      <c r="AK189" s="33" t="s">
        <v>133</v>
      </c>
      <c r="AL189" s="33" t="s">
        <v>133</v>
      </c>
      <c r="AM189" s="62" t="s">
        <v>133</v>
      </c>
      <c r="AN189" s="63" t="s">
        <v>133</v>
      </c>
      <c r="AO189" s="112" t="s">
        <v>133</v>
      </c>
      <c r="AP189" s="105" t="s">
        <v>133</v>
      </c>
      <c r="AQ189" s="112" t="s">
        <v>133</v>
      </c>
      <c r="AR189" s="112" t="s">
        <v>133</v>
      </c>
      <c r="AS189" s="112" t="s">
        <v>133</v>
      </c>
      <c r="AT189" s="112" t="s">
        <v>133</v>
      </c>
      <c r="AU189" s="137" t="s">
        <v>133</v>
      </c>
      <c r="AV189" s="124" t="s">
        <v>133</v>
      </c>
      <c r="AW189" s="33" t="s">
        <v>133</v>
      </c>
      <c r="AX189" s="33" t="s">
        <v>133</v>
      </c>
      <c r="AY189" s="62" t="s">
        <v>133</v>
      </c>
    </row>
    <row r="190" spans="1:51" s="38" customFormat="1" ht="14.25" customHeight="1" x14ac:dyDescent="0.2">
      <c r="A190" s="172" t="s">
        <v>93</v>
      </c>
      <c r="B190" s="49" t="s">
        <v>36</v>
      </c>
      <c r="C190" s="183" t="s">
        <v>85</v>
      </c>
      <c r="D190" s="63">
        <f t="shared" ca="1" si="49"/>
        <v>4670</v>
      </c>
      <c r="E190" s="112">
        <f t="shared" ca="1" si="49"/>
        <v>4</v>
      </c>
      <c r="F190" s="105">
        <f t="shared" ca="1" si="49"/>
        <v>4485</v>
      </c>
      <c r="G190" s="112">
        <f t="shared" ca="1" si="50"/>
        <v>10.9</v>
      </c>
      <c r="H190" s="112">
        <f t="shared" ca="1" si="50"/>
        <v>8.6000000000000014</v>
      </c>
      <c r="I190" s="112">
        <f t="shared" ca="1" si="51"/>
        <v>49.5</v>
      </c>
      <c r="J190" s="112">
        <f t="shared" ca="1" si="51"/>
        <v>69.900000000000006</v>
      </c>
      <c r="K190" s="137">
        <f t="shared" ca="1" si="51"/>
        <v>80.600000000000009</v>
      </c>
      <c r="L190" s="105">
        <f t="shared" ca="1" si="55"/>
        <v>2085</v>
      </c>
      <c r="M190" s="33">
        <f t="shared" ca="1" si="55"/>
        <v>11500</v>
      </c>
      <c r="N190" s="33">
        <f t="shared" ca="1" si="55"/>
        <v>19000</v>
      </c>
      <c r="O190" s="62">
        <f t="shared" ca="1" si="55"/>
        <v>28500</v>
      </c>
      <c r="P190" s="63" t="s">
        <v>133</v>
      </c>
      <c r="Q190" s="112" t="s">
        <v>133</v>
      </c>
      <c r="R190" s="33" t="s">
        <v>133</v>
      </c>
      <c r="S190" s="112" t="s">
        <v>133</v>
      </c>
      <c r="T190" s="112" t="s">
        <v>133</v>
      </c>
      <c r="U190" s="112" t="s">
        <v>133</v>
      </c>
      <c r="V190" s="112" t="s">
        <v>133</v>
      </c>
      <c r="W190" s="137" t="s">
        <v>133</v>
      </c>
      <c r="X190" s="63" t="s">
        <v>133</v>
      </c>
      <c r="Y190" s="33" t="s">
        <v>133</v>
      </c>
      <c r="Z190" s="33" t="s">
        <v>133</v>
      </c>
      <c r="AA190" s="62" t="s">
        <v>133</v>
      </c>
      <c r="AB190" s="63" t="s">
        <v>133</v>
      </c>
      <c r="AC190" s="112" t="s">
        <v>133</v>
      </c>
      <c r="AD190" s="33" t="s">
        <v>133</v>
      </c>
      <c r="AE190" s="112" t="s">
        <v>133</v>
      </c>
      <c r="AF190" s="112" t="s">
        <v>133</v>
      </c>
      <c r="AG190" s="112" t="s">
        <v>133</v>
      </c>
      <c r="AH190" s="112" t="s">
        <v>133</v>
      </c>
      <c r="AI190" s="137" t="s">
        <v>133</v>
      </c>
      <c r="AJ190" s="63" t="s">
        <v>133</v>
      </c>
      <c r="AK190" s="33" t="s">
        <v>133</v>
      </c>
      <c r="AL190" s="33" t="s">
        <v>133</v>
      </c>
      <c r="AM190" s="62" t="s">
        <v>133</v>
      </c>
      <c r="AN190" s="63" t="s">
        <v>133</v>
      </c>
      <c r="AO190" s="112" t="s">
        <v>133</v>
      </c>
      <c r="AP190" s="105" t="s">
        <v>133</v>
      </c>
      <c r="AQ190" s="112" t="s">
        <v>133</v>
      </c>
      <c r="AR190" s="112" t="s">
        <v>133</v>
      </c>
      <c r="AS190" s="112" t="s">
        <v>133</v>
      </c>
      <c r="AT190" s="112" t="s">
        <v>133</v>
      </c>
      <c r="AU190" s="137" t="s">
        <v>133</v>
      </c>
      <c r="AV190" s="124" t="s">
        <v>133</v>
      </c>
      <c r="AW190" s="33" t="s">
        <v>133</v>
      </c>
      <c r="AX190" s="33" t="s">
        <v>133</v>
      </c>
      <c r="AY190" s="62" t="s">
        <v>133</v>
      </c>
    </row>
    <row r="191" spans="1:51" s="38" customFormat="1" ht="14.25" customHeight="1" x14ac:dyDescent="0.2">
      <c r="A191" s="172" t="s">
        <v>92</v>
      </c>
      <c r="B191" s="49">
        <v>1</v>
      </c>
      <c r="C191" s="183" t="s">
        <v>63</v>
      </c>
      <c r="D191" s="63">
        <f t="shared" ca="1" si="49"/>
        <v>7375</v>
      </c>
      <c r="E191" s="112">
        <f t="shared" ca="1" si="49"/>
        <v>0.90000000000000013</v>
      </c>
      <c r="F191" s="105">
        <f t="shared" ca="1" si="49"/>
        <v>7310</v>
      </c>
      <c r="G191" s="112">
        <f t="shared" ca="1" si="50"/>
        <v>2.8000000000000003</v>
      </c>
      <c r="H191" s="112">
        <f t="shared" ca="1" si="50"/>
        <v>10.4</v>
      </c>
      <c r="I191" s="112">
        <f t="shared" ca="1" si="51"/>
        <v>69.600000000000009</v>
      </c>
      <c r="J191" s="112">
        <f t="shared" ca="1" si="51"/>
        <v>79.600000000000009</v>
      </c>
      <c r="K191" s="137">
        <f t="shared" ca="1" si="51"/>
        <v>86.8</v>
      </c>
      <c r="L191" s="105">
        <f t="shared" ref="L191:O210" ca="1" si="56">IFERROR(VLOOKUP($A191&amp;$B191,INDIRECT($BE$14),L$8,FALSE),"")</f>
        <v>5055</v>
      </c>
      <c r="M191" s="33">
        <f t="shared" ca="1" si="56"/>
        <v>32500</v>
      </c>
      <c r="N191" s="33">
        <f t="shared" ca="1" si="56"/>
        <v>36000</v>
      </c>
      <c r="O191" s="62">
        <f t="shared" ca="1" si="56"/>
        <v>37500</v>
      </c>
      <c r="P191" s="63" t="s">
        <v>133</v>
      </c>
      <c r="Q191" s="112" t="s">
        <v>133</v>
      </c>
      <c r="R191" s="33" t="s">
        <v>133</v>
      </c>
      <c r="S191" s="112" t="s">
        <v>133</v>
      </c>
      <c r="T191" s="112" t="s">
        <v>133</v>
      </c>
      <c r="U191" s="112" t="s">
        <v>133</v>
      </c>
      <c r="V191" s="112" t="s">
        <v>133</v>
      </c>
      <c r="W191" s="137" t="s">
        <v>133</v>
      </c>
      <c r="X191" s="63" t="s">
        <v>133</v>
      </c>
      <c r="Y191" s="33" t="s">
        <v>133</v>
      </c>
      <c r="Z191" s="33" t="s">
        <v>133</v>
      </c>
      <c r="AA191" s="62" t="s">
        <v>133</v>
      </c>
      <c r="AB191" s="63" t="s">
        <v>133</v>
      </c>
      <c r="AC191" s="112" t="s">
        <v>133</v>
      </c>
      <c r="AD191" s="33" t="s">
        <v>133</v>
      </c>
      <c r="AE191" s="112" t="s">
        <v>133</v>
      </c>
      <c r="AF191" s="112" t="s">
        <v>133</v>
      </c>
      <c r="AG191" s="112" t="s">
        <v>133</v>
      </c>
      <c r="AH191" s="112" t="s">
        <v>133</v>
      </c>
      <c r="AI191" s="137" t="s">
        <v>133</v>
      </c>
      <c r="AJ191" s="63" t="s">
        <v>133</v>
      </c>
      <c r="AK191" s="33" t="s">
        <v>133</v>
      </c>
      <c r="AL191" s="33" t="s">
        <v>133</v>
      </c>
      <c r="AM191" s="62" t="s">
        <v>133</v>
      </c>
      <c r="AN191" s="63" t="s">
        <v>133</v>
      </c>
      <c r="AO191" s="112" t="s">
        <v>133</v>
      </c>
      <c r="AP191" s="105" t="s">
        <v>133</v>
      </c>
      <c r="AQ191" s="112" t="s">
        <v>133</v>
      </c>
      <c r="AR191" s="112" t="s">
        <v>133</v>
      </c>
      <c r="AS191" s="112" t="s">
        <v>133</v>
      </c>
      <c r="AT191" s="112" t="s">
        <v>133</v>
      </c>
      <c r="AU191" s="137" t="s">
        <v>133</v>
      </c>
      <c r="AV191" s="124" t="s">
        <v>133</v>
      </c>
      <c r="AW191" s="33" t="s">
        <v>133</v>
      </c>
      <c r="AX191" s="33" t="s">
        <v>133</v>
      </c>
      <c r="AY191" s="62" t="s">
        <v>133</v>
      </c>
    </row>
    <row r="192" spans="1:51" s="38" customFormat="1" ht="14.25" customHeight="1" x14ac:dyDescent="0.2">
      <c r="A192" s="172" t="s">
        <v>92</v>
      </c>
      <c r="B192" s="49">
        <v>2</v>
      </c>
      <c r="C192" s="183" t="s">
        <v>64</v>
      </c>
      <c r="D192" s="63">
        <f t="shared" ca="1" si="49"/>
        <v>28605</v>
      </c>
      <c r="E192" s="112">
        <f t="shared" ca="1" si="49"/>
        <v>2.1999999999999997</v>
      </c>
      <c r="F192" s="105">
        <f t="shared" ca="1" si="49"/>
        <v>27965</v>
      </c>
      <c r="G192" s="112">
        <f t="shared" ca="1" si="50"/>
        <v>7.3</v>
      </c>
      <c r="H192" s="112">
        <f t="shared" ca="1" si="50"/>
        <v>8.9</v>
      </c>
      <c r="I192" s="112">
        <f t="shared" ca="1" si="51"/>
        <v>56.2</v>
      </c>
      <c r="J192" s="112">
        <f t="shared" ca="1" si="51"/>
        <v>75.900000000000006</v>
      </c>
      <c r="K192" s="137">
        <f t="shared" ca="1" si="51"/>
        <v>83.8</v>
      </c>
      <c r="L192" s="105">
        <f t="shared" ca="1" si="56"/>
        <v>15490</v>
      </c>
      <c r="M192" s="33">
        <f t="shared" ca="1" si="56"/>
        <v>19000</v>
      </c>
      <c r="N192" s="33">
        <f t="shared" ca="1" si="56"/>
        <v>23500</v>
      </c>
      <c r="O192" s="62">
        <f t="shared" ca="1" si="56"/>
        <v>28000</v>
      </c>
      <c r="P192" s="63" t="s">
        <v>133</v>
      </c>
      <c r="Q192" s="112" t="s">
        <v>133</v>
      </c>
      <c r="R192" s="33" t="s">
        <v>133</v>
      </c>
      <c r="S192" s="112" t="s">
        <v>133</v>
      </c>
      <c r="T192" s="112" t="s">
        <v>133</v>
      </c>
      <c r="U192" s="112" t="s">
        <v>133</v>
      </c>
      <c r="V192" s="112" t="s">
        <v>133</v>
      </c>
      <c r="W192" s="137" t="s">
        <v>133</v>
      </c>
      <c r="X192" s="63" t="s">
        <v>133</v>
      </c>
      <c r="Y192" s="33" t="s">
        <v>133</v>
      </c>
      <c r="Z192" s="33" t="s">
        <v>133</v>
      </c>
      <c r="AA192" s="62" t="s">
        <v>133</v>
      </c>
      <c r="AB192" s="63" t="s">
        <v>133</v>
      </c>
      <c r="AC192" s="112" t="s">
        <v>133</v>
      </c>
      <c r="AD192" s="33" t="s">
        <v>133</v>
      </c>
      <c r="AE192" s="112" t="s">
        <v>133</v>
      </c>
      <c r="AF192" s="112" t="s">
        <v>133</v>
      </c>
      <c r="AG192" s="112" t="s">
        <v>133</v>
      </c>
      <c r="AH192" s="112" t="s">
        <v>133</v>
      </c>
      <c r="AI192" s="137" t="s">
        <v>133</v>
      </c>
      <c r="AJ192" s="63" t="s">
        <v>133</v>
      </c>
      <c r="AK192" s="33" t="s">
        <v>133</v>
      </c>
      <c r="AL192" s="33" t="s">
        <v>133</v>
      </c>
      <c r="AM192" s="62" t="s">
        <v>133</v>
      </c>
      <c r="AN192" s="63" t="s">
        <v>133</v>
      </c>
      <c r="AO192" s="112" t="s">
        <v>133</v>
      </c>
      <c r="AP192" s="105" t="s">
        <v>133</v>
      </c>
      <c r="AQ192" s="112" t="s">
        <v>133</v>
      </c>
      <c r="AR192" s="112" t="s">
        <v>133</v>
      </c>
      <c r="AS192" s="112" t="s">
        <v>133</v>
      </c>
      <c r="AT192" s="112" t="s">
        <v>133</v>
      </c>
      <c r="AU192" s="137" t="s">
        <v>133</v>
      </c>
      <c r="AV192" s="124" t="s">
        <v>133</v>
      </c>
      <c r="AW192" s="33" t="s">
        <v>133</v>
      </c>
      <c r="AX192" s="33" t="s">
        <v>133</v>
      </c>
      <c r="AY192" s="62" t="s">
        <v>133</v>
      </c>
    </row>
    <row r="193" spans="1:54" s="38" customFormat="1" ht="14.25" customHeight="1" x14ac:dyDescent="0.2">
      <c r="A193" s="172" t="s">
        <v>92</v>
      </c>
      <c r="B193" s="49">
        <v>3</v>
      </c>
      <c r="C193" s="183" t="s">
        <v>65</v>
      </c>
      <c r="D193" s="63">
        <f t="shared" ca="1" si="49"/>
        <v>29545</v>
      </c>
      <c r="E193" s="112">
        <f t="shared" ca="1" si="49"/>
        <v>0.5</v>
      </c>
      <c r="F193" s="105">
        <f t="shared" ca="1" si="49"/>
        <v>29385</v>
      </c>
      <c r="G193" s="112">
        <f t="shared" ca="1" si="50"/>
        <v>6.6000000000000005</v>
      </c>
      <c r="H193" s="112">
        <f t="shared" ca="1" si="50"/>
        <v>11.200000000000001</v>
      </c>
      <c r="I193" s="112">
        <f t="shared" ca="1" si="51"/>
        <v>53.1</v>
      </c>
      <c r="J193" s="112">
        <f t="shared" ca="1" si="51"/>
        <v>71.5</v>
      </c>
      <c r="K193" s="137">
        <f t="shared" ca="1" si="51"/>
        <v>82.300000000000011</v>
      </c>
      <c r="L193" s="105">
        <f t="shared" ca="1" si="56"/>
        <v>15360</v>
      </c>
      <c r="M193" s="33">
        <f t="shared" ca="1" si="56"/>
        <v>11500</v>
      </c>
      <c r="N193" s="33">
        <f t="shared" ca="1" si="56"/>
        <v>16000</v>
      </c>
      <c r="O193" s="62">
        <f t="shared" ca="1" si="56"/>
        <v>20000</v>
      </c>
      <c r="P193" s="63" t="s">
        <v>133</v>
      </c>
      <c r="Q193" s="112" t="s">
        <v>133</v>
      </c>
      <c r="R193" s="33" t="s">
        <v>133</v>
      </c>
      <c r="S193" s="112" t="s">
        <v>133</v>
      </c>
      <c r="T193" s="112" t="s">
        <v>133</v>
      </c>
      <c r="U193" s="112" t="s">
        <v>133</v>
      </c>
      <c r="V193" s="112" t="s">
        <v>133</v>
      </c>
      <c r="W193" s="137" t="s">
        <v>133</v>
      </c>
      <c r="X193" s="63" t="s">
        <v>133</v>
      </c>
      <c r="Y193" s="33" t="s">
        <v>133</v>
      </c>
      <c r="Z193" s="33" t="s">
        <v>133</v>
      </c>
      <c r="AA193" s="62" t="s">
        <v>133</v>
      </c>
      <c r="AB193" s="63" t="s">
        <v>133</v>
      </c>
      <c r="AC193" s="112" t="s">
        <v>133</v>
      </c>
      <c r="AD193" s="33" t="s">
        <v>133</v>
      </c>
      <c r="AE193" s="112" t="s">
        <v>133</v>
      </c>
      <c r="AF193" s="112" t="s">
        <v>133</v>
      </c>
      <c r="AG193" s="112" t="s">
        <v>133</v>
      </c>
      <c r="AH193" s="112" t="s">
        <v>133</v>
      </c>
      <c r="AI193" s="137" t="s">
        <v>133</v>
      </c>
      <c r="AJ193" s="63" t="s">
        <v>133</v>
      </c>
      <c r="AK193" s="33" t="s">
        <v>133</v>
      </c>
      <c r="AL193" s="33" t="s">
        <v>133</v>
      </c>
      <c r="AM193" s="62" t="s">
        <v>133</v>
      </c>
      <c r="AN193" s="63" t="s">
        <v>133</v>
      </c>
      <c r="AO193" s="112" t="s">
        <v>133</v>
      </c>
      <c r="AP193" s="105" t="s">
        <v>133</v>
      </c>
      <c r="AQ193" s="112" t="s">
        <v>133</v>
      </c>
      <c r="AR193" s="112" t="s">
        <v>133</v>
      </c>
      <c r="AS193" s="112" t="s">
        <v>133</v>
      </c>
      <c r="AT193" s="112" t="s">
        <v>133</v>
      </c>
      <c r="AU193" s="137" t="s">
        <v>133</v>
      </c>
      <c r="AV193" s="124" t="s">
        <v>133</v>
      </c>
      <c r="AW193" s="33" t="s">
        <v>133</v>
      </c>
      <c r="AX193" s="33" t="s">
        <v>133</v>
      </c>
      <c r="AY193" s="62" t="s">
        <v>133</v>
      </c>
      <c r="BB193" s="38" t="s">
        <v>54</v>
      </c>
    </row>
    <row r="194" spans="1:54" s="38" customFormat="1" ht="14.25" customHeight="1" x14ac:dyDescent="0.2">
      <c r="A194" s="172" t="s">
        <v>92</v>
      </c>
      <c r="B194" s="49">
        <v>4</v>
      </c>
      <c r="C194" s="183" t="s">
        <v>66</v>
      </c>
      <c r="D194" s="63">
        <f t="shared" ca="1" si="49"/>
        <v>560</v>
      </c>
      <c r="E194" s="112">
        <f t="shared" ca="1" si="49"/>
        <v>0.90000000000000013</v>
      </c>
      <c r="F194" s="105">
        <f t="shared" ca="1" si="49"/>
        <v>555</v>
      </c>
      <c r="G194" s="112">
        <f t="shared" ca="1" si="50"/>
        <v>8</v>
      </c>
      <c r="H194" s="112">
        <f t="shared" ca="1" si="50"/>
        <v>7.6</v>
      </c>
      <c r="I194" s="112">
        <f t="shared" ca="1" si="51"/>
        <v>74</v>
      </c>
      <c r="J194" s="112">
        <f t="shared" ca="1" si="51"/>
        <v>81.2</v>
      </c>
      <c r="K194" s="137">
        <f t="shared" ca="1" si="51"/>
        <v>84.399999999999991</v>
      </c>
      <c r="L194" s="105">
        <f t="shared" ca="1" si="56"/>
        <v>410</v>
      </c>
      <c r="M194" s="33">
        <f t="shared" ca="1" si="56"/>
        <v>24000</v>
      </c>
      <c r="N194" s="33">
        <f t="shared" ca="1" si="56"/>
        <v>27500</v>
      </c>
      <c r="O194" s="62">
        <f t="shared" ca="1" si="56"/>
        <v>30000</v>
      </c>
      <c r="P194" s="63" t="s">
        <v>133</v>
      </c>
      <c r="Q194" s="112" t="s">
        <v>133</v>
      </c>
      <c r="R194" s="33" t="s">
        <v>133</v>
      </c>
      <c r="S194" s="112" t="s">
        <v>133</v>
      </c>
      <c r="T194" s="112" t="s">
        <v>133</v>
      </c>
      <c r="U194" s="112" t="s">
        <v>133</v>
      </c>
      <c r="V194" s="112" t="s">
        <v>133</v>
      </c>
      <c r="W194" s="137" t="s">
        <v>133</v>
      </c>
      <c r="X194" s="63" t="s">
        <v>133</v>
      </c>
      <c r="Y194" s="33" t="s">
        <v>133</v>
      </c>
      <c r="Z194" s="33" t="s">
        <v>133</v>
      </c>
      <c r="AA194" s="62" t="s">
        <v>133</v>
      </c>
      <c r="AB194" s="63" t="s">
        <v>133</v>
      </c>
      <c r="AC194" s="112" t="s">
        <v>133</v>
      </c>
      <c r="AD194" s="33" t="s">
        <v>133</v>
      </c>
      <c r="AE194" s="112" t="s">
        <v>133</v>
      </c>
      <c r="AF194" s="112" t="s">
        <v>133</v>
      </c>
      <c r="AG194" s="112" t="s">
        <v>133</v>
      </c>
      <c r="AH194" s="112" t="s">
        <v>133</v>
      </c>
      <c r="AI194" s="137" t="s">
        <v>133</v>
      </c>
      <c r="AJ194" s="63" t="s">
        <v>133</v>
      </c>
      <c r="AK194" s="33" t="s">
        <v>133</v>
      </c>
      <c r="AL194" s="33" t="s">
        <v>133</v>
      </c>
      <c r="AM194" s="62" t="s">
        <v>133</v>
      </c>
      <c r="AN194" s="63" t="s">
        <v>133</v>
      </c>
      <c r="AO194" s="112" t="s">
        <v>133</v>
      </c>
      <c r="AP194" s="105" t="s">
        <v>133</v>
      </c>
      <c r="AQ194" s="112" t="s">
        <v>133</v>
      </c>
      <c r="AR194" s="112" t="s">
        <v>133</v>
      </c>
      <c r="AS194" s="112" t="s">
        <v>133</v>
      </c>
      <c r="AT194" s="112" t="s">
        <v>133</v>
      </c>
      <c r="AU194" s="137" t="s">
        <v>133</v>
      </c>
      <c r="AV194" s="124" t="s">
        <v>133</v>
      </c>
      <c r="AW194" s="33" t="s">
        <v>133</v>
      </c>
      <c r="AX194" s="33" t="s">
        <v>133</v>
      </c>
      <c r="AY194" s="62" t="s">
        <v>133</v>
      </c>
    </row>
    <row r="195" spans="1:54" s="38" customFormat="1" ht="14.25" customHeight="1" x14ac:dyDescent="0.2">
      <c r="A195" s="172" t="s">
        <v>92</v>
      </c>
      <c r="B195" s="49">
        <v>5</v>
      </c>
      <c r="C195" s="183" t="s">
        <v>67</v>
      </c>
      <c r="D195" s="63">
        <f t="shared" ca="1" si="49"/>
        <v>2105</v>
      </c>
      <c r="E195" s="112">
        <f t="shared" ca="1" si="49"/>
        <v>0.6</v>
      </c>
      <c r="F195" s="105">
        <f t="shared" ca="1" si="49"/>
        <v>2095</v>
      </c>
      <c r="G195" s="112">
        <f t="shared" ca="1" si="50"/>
        <v>10.100000000000001</v>
      </c>
      <c r="H195" s="112">
        <f t="shared" ca="1" si="50"/>
        <v>12.2</v>
      </c>
      <c r="I195" s="112">
        <f t="shared" ca="1" si="51"/>
        <v>60.8</v>
      </c>
      <c r="J195" s="112">
        <f t="shared" ca="1" si="51"/>
        <v>71.899999999999991</v>
      </c>
      <c r="K195" s="137">
        <f t="shared" ca="1" si="51"/>
        <v>77.7</v>
      </c>
      <c r="L195" s="105">
        <f t="shared" ca="1" si="56"/>
        <v>1240</v>
      </c>
      <c r="M195" s="33">
        <f t="shared" ca="1" si="56"/>
        <v>12000</v>
      </c>
      <c r="N195" s="33">
        <f t="shared" ca="1" si="56"/>
        <v>17000</v>
      </c>
      <c r="O195" s="62">
        <f t="shared" ca="1" si="56"/>
        <v>21500</v>
      </c>
      <c r="P195" s="63" t="s">
        <v>133</v>
      </c>
      <c r="Q195" s="112" t="s">
        <v>133</v>
      </c>
      <c r="R195" s="33" t="s">
        <v>133</v>
      </c>
      <c r="S195" s="112" t="s">
        <v>133</v>
      </c>
      <c r="T195" s="112" t="s">
        <v>133</v>
      </c>
      <c r="U195" s="112" t="s">
        <v>133</v>
      </c>
      <c r="V195" s="112" t="s">
        <v>133</v>
      </c>
      <c r="W195" s="137" t="s">
        <v>133</v>
      </c>
      <c r="X195" s="63" t="s">
        <v>133</v>
      </c>
      <c r="Y195" s="33" t="s">
        <v>133</v>
      </c>
      <c r="Z195" s="33" t="s">
        <v>133</v>
      </c>
      <c r="AA195" s="62" t="s">
        <v>133</v>
      </c>
      <c r="AB195" s="63" t="s">
        <v>133</v>
      </c>
      <c r="AC195" s="112" t="s">
        <v>133</v>
      </c>
      <c r="AD195" s="33" t="s">
        <v>133</v>
      </c>
      <c r="AE195" s="112" t="s">
        <v>133</v>
      </c>
      <c r="AF195" s="112" t="s">
        <v>133</v>
      </c>
      <c r="AG195" s="112" t="s">
        <v>133</v>
      </c>
      <c r="AH195" s="112" t="s">
        <v>133</v>
      </c>
      <c r="AI195" s="137" t="s">
        <v>133</v>
      </c>
      <c r="AJ195" s="63" t="s">
        <v>133</v>
      </c>
      <c r="AK195" s="33" t="s">
        <v>133</v>
      </c>
      <c r="AL195" s="33" t="s">
        <v>133</v>
      </c>
      <c r="AM195" s="62" t="s">
        <v>133</v>
      </c>
      <c r="AN195" s="63" t="s">
        <v>133</v>
      </c>
      <c r="AO195" s="112" t="s">
        <v>133</v>
      </c>
      <c r="AP195" s="105" t="s">
        <v>133</v>
      </c>
      <c r="AQ195" s="112" t="s">
        <v>133</v>
      </c>
      <c r="AR195" s="112" t="s">
        <v>133</v>
      </c>
      <c r="AS195" s="112" t="s">
        <v>133</v>
      </c>
      <c r="AT195" s="112" t="s">
        <v>133</v>
      </c>
      <c r="AU195" s="137" t="s">
        <v>133</v>
      </c>
      <c r="AV195" s="124" t="s">
        <v>133</v>
      </c>
      <c r="AW195" s="33" t="s">
        <v>133</v>
      </c>
      <c r="AX195" s="33" t="s">
        <v>133</v>
      </c>
      <c r="AY195" s="62" t="s">
        <v>133</v>
      </c>
    </row>
    <row r="196" spans="1:54" s="38" customFormat="1" ht="14.25" customHeight="1" x14ac:dyDescent="0.2">
      <c r="A196" s="172" t="s">
        <v>92</v>
      </c>
      <c r="B196" s="49">
        <v>6</v>
      </c>
      <c r="C196" s="183" t="s">
        <v>68</v>
      </c>
      <c r="D196" s="63">
        <f t="shared" ca="1" si="49"/>
        <v>12155</v>
      </c>
      <c r="E196" s="112">
        <f t="shared" ca="1" si="49"/>
        <v>0.5</v>
      </c>
      <c r="F196" s="105">
        <f t="shared" ca="1" si="49"/>
        <v>12095</v>
      </c>
      <c r="G196" s="112">
        <f t="shared" ca="1" si="50"/>
        <v>6.8000000000000007</v>
      </c>
      <c r="H196" s="112">
        <f t="shared" ca="1" si="50"/>
        <v>10.200000000000001</v>
      </c>
      <c r="I196" s="112">
        <f t="shared" ca="1" si="51"/>
        <v>52.1</v>
      </c>
      <c r="J196" s="112">
        <f t="shared" ca="1" si="51"/>
        <v>70.899999999999991</v>
      </c>
      <c r="K196" s="137">
        <f t="shared" ca="1" si="51"/>
        <v>83</v>
      </c>
      <c r="L196" s="105">
        <f t="shared" ca="1" si="56"/>
        <v>6180</v>
      </c>
      <c r="M196" s="33">
        <f t="shared" ca="1" si="56"/>
        <v>14500</v>
      </c>
      <c r="N196" s="33">
        <f t="shared" ca="1" si="56"/>
        <v>19000</v>
      </c>
      <c r="O196" s="62">
        <f t="shared" ca="1" si="56"/>
        <v>24500</v>
      </c>
      <c r="P196" s="63" t="s">
        <v>133</v>
      </c>
      <c r="Q196" s="112" t="s">
        <v>133</v>
      </c>
      <c r="R196" s="33" t="s">
        <v>133</v>
      </c>
      <c r="S196" s="112" t="s">
        <v>133</v>
      </c>
      <c r="T196" s="112" t="s">
        <v>133</v>
      </c>
      <c r="U196" s="112" t="s">
        <v>133</v>
      </c>
      <c r="V196" s="112" t="s">
        <v>133</v>
      </c>
      <c r="W196" s="137" t="s">
        <v>133</v>
      </c>
      <c r="X196" s="63" t="s">
        <v>133</v>
      </c>
      <c r="Y196" s="33" t="s">
        <v>133</v>
      </c>
      <c r="Z196" s="33" t="s">
        <v>133</v>
      </c>
      <c r="AA196" s="62" t="s">
        <v>133</v>
      </c>
      <c r="AB196" s="63" t="s">
        <v>133</v>
      </c>
      <c r="AC196" s="112" t="s">
        <v>133</v>
      </c>
      <c r="AD196" s="33" t="s">
        <v>133</v>
      </c>
      <c r="AE196" s="112" t="s">
        <v>133</v>
      </c>
      <c r="AF196" s="112" t="s">
        <v>133</v>
      </c>
      <c r="AG196" s="112" t="s">
        <v>133</v>
      </c>
      <c r="AH196" s="112" t="s">
        <v>133</v>
      </c>
      <c r="AI196" s="137" t="s">
        <v>133</v>
      </c>
      <c r="AJ196" s="63" t="s">
        <v>133</v>
      </c>
      <c r="AK196" s="33" t="s">
        <v>133</v>
      </c>
      <c r="AL196" s="33" t="s">
        <v>133</v>
      </c>
      <c r="AM196" s="62" t="s">
        <v>133</v>
      </c>
      <c r="AN196" s="63" t="s">
        <v>133</v>
      </c>
      <c r="AO196" s="112" t="s">
        <v>133</v>
      </c>
      <c r="AP196" s="105" t="s">
        <v>133</v>
      </c>
      <c r="AQ196" s="112" t="s">
        <v>133</v>
      </c>
      <c r="AR196" s="112" t="s">
        <v>133</v>
      </c>
      <c r="AS196" s="112" t="s">
        <v>133</v>
      </c>
      <c r="AT196" s="112" t="s">
        <v>133</v>
      </c>
      <c r="AU196" s="137" t="s">
        <v>133</v>
      </c>
      <c r="AV196" s="124" t="s">
        <v>133</v>
      </c>
      <c r="AW196" s="33" t="s">
        <v>133</v>
      </c>
      <c r="AX196" s="33" t="s">
        <v>133</v>
      </c>
      <c r="AY196" s="62" t="s">
        <v>133</v>
      </c>
    </row>
    <row r="197" spans="1:54" s="38" customFormat="1" ht="14.25" customHeight="1" x14ac:dyDescent="0.2">
      <c r="A197" s="172" t="s">
        <v>92</v>
      </c>
      <c r="B197" s="49">
        <v>7</v>
      </c>
      <c r="C197" s="183" t="s">
        <v>69</v>
      </c>
      <c r="D197" s="63">
        <f t="shared" ca="1" si="49"/>
        <v>6035</v>
      </c>
      <c r="E197" s="112">
        <f t="shared" ca="1" si="49"/>
        <v>0.70000000000000007</v>
      </c>
      <c r="F197" s="105">
        <f t="shared" ca="1" si="49"/>
        <v>5990</v>
      </c>
      <c r="G197" s="112">
        <f t="shared" ca="1" si="50"/>
        <v>7.3</v>
      </c>
      <c r="H197" s="112">
        <f t="shared" ca="1" si="50"/>
        <v>8.6000000000000014</v>
      </c>
      <c r="I197" s="112">
        <f t="shared" ca="1" si="51"/>
        <v>57.9</v>
      </c>
      <c r="J197" s="112">
        <f t="shared" ca="1" si="51"/>
        <v>75</v>
      </c>
      <c r="K197" s="137">
        <f t="shared" ca="1" si="51"/>
        <v>84.1</v>
      </c>
      <c r="L197" s="105">
        <f t="shared" ca="1" si="56"/>
        <v>3385</v>
      </c>
      <c r="M197" s="33">
        <f t="shared" ca="1" si="56"/>
        <v>17000</v>
      </c>
      <c r="N197" s="33">
        <f t="shared" ca="1" si="56"/>
        <v>22500</v>
      </c>
      <c r="O197" s="62">
        <f t="shared" ca="1" si="56"/>
        <v>28000</v>
      </c>
      <c r="P197" s="63" t="s">
        <v>133</v>
      </c>
      <c r="Q197" s="112" t="s">
        <v>133</v>
      </c>
      <c r="R197" s="33" t="s">
        <v>133</v>
      </c>
      <c r="S197" s="112" t="s">
        <v>133</v>
      </c>
      <c r="T197" s="112" t="s">
        <v>133</v>
      </c>
      <c r="U197" s="112" t="s">
        <v>133</v>
      </c>
      <c r="V197" s="112" t="s">
        <v>133</v>
      </c>
      <c r="W197" s="137" t="s">
        <v>133</v>
      </c>
      <c r="X197" s="63" t="s">
        <v>133</v>
      </c>
      <c r="Y197" s="33" t="s">
        <v>133</v>
      </c>
      <c r="Z197" s="33" t="s">
        <v>133</v>
      </c>
      <c r="AA197" s="62" t="s">
        <v>133</v>
      </c>
      <c r="AB197" s="63" t="s">
        <v>133</v>
      </c>
      <c r="AC197" s="112" t="s">
        <v>133</v>
      </c>
      <c r="AD197" s="33" t="s">
        <v>133</v>
      </c>
      <c r="AE197" s="112" t="s">
        <v>133</v>
      </c>
      <c r="AF197" s="112" t="s">
        <v>133</v>
      </c>
      <c r="AG197" s="112" t="s">
        <v>133</v>
      </c>
      <c r="AH197" s="112" t="s">
        <v>133</v>
      </c>
      <c r="AI197" s="137" t="s">
        <v>133</v>
      </c>
      <c r="AJ197" s="63" t="s">
        <v>133</v>
      </c>
      <c r="AK197" s="33" t="s">
        <v>133</v>
      </c>
      <c r="AL197" s="33" t="s">
        <v>133</v>
      </c>
      <c r="AM197" s="62" t="s">
        <v>133</v>
      </c>
      <c r="AN197" s="63" t="s">
        <v>133</v>
      </c>
      <c r="AO197" s="112" t="s">
        <v>133</v>
      </c>
      <c r="AP197" s="105" t="s">
        <v>133</v>
      </c>
      <c r="AQ197" s="112" t="s">
        <v>133</v>
      </c>
      <c r="AR197" s="112" t="s">
        <v>133</v>
      </c>
      <c r="AS197" s="112" t="s">
        <v>133</v>
      </c>
      <c r="AT197" s="112" t="s">
        <v>133</v>
      </c>
      <c r="AU197" s="137" t="s">
        <v>133</v>
      </c>
      <c r="AV197" s="124" t="s">
        <v>133</v>
      </c>
      <c r="AW197" s="33" t="s">
        <v>133</v>
      </c>
      <c r="AX197" s="33" t="s">
        <v>133</v>
      </c>
      <c r="AY197" s="62" t="s">
        <v>133</v>
      </c>
    </row>
    <row r="198" spans="1:54" s="38" customFormat="1" ht="14.25" customHeight="1" x14ac:dyDescent="0.2">
      <c r="A198" s="172" t="s">
        <v>92</v>
      </c>
      <c r="B198" s="49">
        <v>8</v>
      </c>
      <c r="C198" s="183" t="s">
        <v>70</v>
      </c>
      <c r="D198" s="63">
        <f t="shared" ca="1" si="49"/>
        <v>10345</v>
      </c>
      <c r="E198" s="112">
        <f t="shared" ca="1" si="49"/>
        <v>0.90000000000000013</v>
      </c>
      <c r="F198" s="105">
        <f t="shared" ca="1" si="49"/>
        <v>10250</v>
      </c>
      <c r="G198" s="112">
        <f t="shared" ca="1" si="50"/>
        <v>9</v>
      </c>
      <c r="H198" s="112">
        <f t="shared" ca="1" si="50"/>
        <v>13.600000000000001</v>
      </c>
      <c r="I198" s="112">
        <f t="shared" ca="1" si="51"/>
        <v>68.7</v>
      </c>
      <c r="J198" s="112">
        <f t="shared" ca="1" si="51"/>
        <v>73.900000000000006</v>
      </c>
      <c r="K198" s="137">
        <f t="shared" ca="1" si="51"/>
        <v>77.400000000000006</v>
      </c>
      <c r="L198" s="105">
        <f t="shared" ca="1" si="56"/>
        <v>6885</v>
      </c>
      <c r="M198" s="33">
        <f t="shared" ca="1" si="56"/>
        <v>15500</v>
      </c>
      <c r="N198" s="33">
        <f t="shared" ca="1" si="56"/>
        <v>21000</v>
      </c>
      <c r="O198" s="62">
        <f t="shared" ca="1" si="56"/>
        <v>26500</v>
      </c>
      <c r="P198" s="63" t="s">
        <v>133</v>
      </c>
      <c r="Q198" s="112" t="s">
        <v>133</v>
      </c>
      <c r="R198" s="33" t="s">
        <v>133</v>
      </c>
      <c r="S198" s="112" t="s">
        <v>133</v>
      </c>
      <c r="T198" s="112" t="s">
        <v>133</v>
      </c>
      <c r="U198" s="112" t="s">
        <v>133</v>
      </c>
      <c r="V198" s="112" t="s">
        <v>133</v>
      </c>
      <c r="W198" s="137" t="s">
        <v>133</v>
      </c>
      <c r="X198" s="63" t="s">
        <v>133</v>
      </c>
      <c r="Y198" s="33" t="s">
        <v>133</v>
      </c>
      <c r="Z198" s="33" t="s">
        <v>133</v>
      </c>
      <c r="AA198" s="62" t="s">
        <v>133</v>
      </c>
      <c r="AB198" s="63" t="s">
        <v>133</v>
      </c>
      <c r="AC198" s="112" t="s">
        <v>133</v>
      </c>
      <c r="AD198" s="33" t="s">
        <v>133</v>
      </c>
      <c r="AE198" s="112" t="s">
        <v>133</v>
      </c>
      <c r="AF198" s="112" t="s">
        <v>133</v>
      </c>
      <c r="AG198" s="112" t="s">
        <v>133</v>
      </c>
      <c r="AH198" s="112" t="s">
        <v>133</v>
      </c>
      <c r="AI198" s="137" t="s">
        <v>133</v>
      </c>
      <c r="AJ198" s="63" t="s">
        <v>133</v>
      </c>
      <c r="AK198" s="33" t="s">
        <v>133</v>
      </c>
      <c r="AL198" s="33" t="s">
        <v>133</v>
      </c>
      <c r="AM198" s="62" t="s">
        <v>133</v>
      </c>
      <c r="AN198" s="63" t="s">
        <v>133</v>
      </c>
      <c r="AO198" s="112" t="s">
        <v>133</v>
      </c>
      <c r="AP198" s="105" t="s">
        <v>133</v>
      </c>
      <c r="AQ198" s="112" t="s">
        <v>133</v>
      </c>
      <c r="AR198" s="112" t="s">
        <v>133</v>
      </c>
      <c r="AS198" s="112" t="s">
        <v>133</v>
      </c>
      <c r="AT198" s="112" t="s">
        <v>133</v>
      </c>
      <c r="AU198" s="137" t="s">
        <v>133</v>
      </c>
      <c r="AV198" s="124" t="s">
        <v>133</v>
      </c>
      <c r="AW198" s="33" t="s">
        <v>133</v>
      </c>
      <c r="AX198" s="33" t="s">
        <v>133</v>
      </c>
      <c r="AY198" s="62" t="s">
        <v>133</v>
      </c>
    </row>
    <row r="199" spans="1:54" s="38" customFormat="1" ht="14.25" customHeight="1" x14ac:dyDescent="0.2">
      <c r="A199" s="172" t="s">
        <v>92</v>
      </c>
      <c r="B199" s="49">
        <v>9</v>
      </c>
      <c r="C199" s="183" t="s">
        <v>73</v>
      </c>
      <c r="D199" s="63">
        <f t="shared" ca="1" si="49"/>
        <v>13140</v>
      </c>
      <c r="E199" s="112">
        <f t="shared" ca="1" si="49"/>
        <v>1.3</v>
      </c>
      <c r="F199" s="105">
        <f t="shared" ca="1" si="49"/>
        <v>12965</v>
      </c>
      <c r="G199" s="112">
        <f t="shared" ca="1" si="50"/>
        <v>9.8000000000000007</v>
      </c>
      <c r="H199" s="112">
        <f t="shared" ca="1" si="50"/>
        <v>9.9</v>
      </c>
      <c r="I199" s="112">
        <f t="shared" ca="1" si="51"/>
        <v>65.5</v>
      </c>
      <c r="J199" s="112">
        <f t="shared" ca="1" si="51"/>
        <v>74.5</v>
      </c>
      <c r="K199" s="137">
        <f t="shared" ca="1" si="51"/>
        <v>80.300000000000011</v>
      </c>
      <c r="L199" s="105">
        <f t="shared" ca="1" si="56"/>
        <v>8355</v>
      </c>
      <c r="M199" s="33">
        <f t="shared" ca="1" si="56"/>
        <v>18000</v>
      </c>
      <c r="N199" s="33">
        <f t="shared" ca="1" si="56"/>
        <v>25000</v>
      </c>
      <c r="O199" s="62">
        <f t="shared" ca="1" si="56"/>
        <v>30000</v>
      </c>
      <c r="P199" s="63" t="s">
        <v>133</v>
      </c>
      <c r="Q199" s="112" t="s">
        <v>133</v>
      </c>
      <c r="R199" s="33" t="s">
        <v>133</v>
      </c>
      <c r="S199" s="112" t="s">
        <v>133</v>
      </c>
      <c r="T199" s="112" t="s">
        <v>133</v>
      </c>
      <c r="U199" s="112" t="s">
        <v>133</v>
      </c>
      <c r="V199" s="112" t="s">
        <v>133</v>
      </c>
      <c r="W199" s="137" t="s">
        <v>133</v>
      </c>
      <c r="X199" s="63" t="s">
        <v>133</v>
      </c>
      <c r="Y199" s="33" t="s">
        <v>133</v>
      </c>
      <c r="Z199" s="33" t="s">
        <v>133</v>
      </c>
      <c r="AA199" s="62" t="s">
        <v>133</v>
      </c>
      <c r="AB199" s="63" t="s">
        <v>133</v>
      </c>
      <c r="AC199" s="112" t="s">
        <v>133</v>
      </c>
      <c r="AD199" s="33" t="s">
        <v>133</v>
      </c>
      <c r="AE199" s="112" t="s">
        <v>133</v>
      </c>
      <c r="AF199" s="112" t="s">
        <v>133</v>
      </c>
      <c r="AG199" s="112" t="s">
        <v>133</v>
      </c>
      <c r="AH199" s="112" t="s">
        <v>133</v>
      </c>
      <c r="AI199" s="137" t="s">
        <v>133</v>
      </c>
      <c r="AJ199" s="63" t="s">
        <v>133</v>
      </c>
      <c r="AK199" s="33" t="s">
        <v>133</v>
      </c>
      <c r="AL199" s="33" t="s">
        <v>133</v>
      </c>
      <c r="AM199" s="62" t="s">
        <v>133</v>
      </c>
      <c r="AN199" s="63" t="s">
        <v>133</v>
      </c>
      <c r="AO199" s="112" t="s">
        <v>133</v>
      </c>
      <c r="AP199" s="105" t="s">
        <v>133</v>
      </c>
      <c r="AQ199" s="112" t="s">
        <v>133</v>
      </c>
      <c r="AR199" s="112" t="s">
        <v>133</v>
      </c>
      <c r="AS199" s="112" t="s">
        <v>133</v>
      </c>
      <c r="AT199" s="112" t="s">
        <v>133</v>
      </c>
      <c r="AU199" s="137" t="s">
        <v>133</v>
      </c>
      <c r="AV199" s="124" t="s">
        <v>133</v>
      </c>
      <c r="AW199" s="33" t="s">
        <v>133</v>
      </c>
      <c r="AX199" s="33" t="s">
        <v>133</v>
      </c>
      <c r="AY199" s="62" t="s">
        <v>133</v>
      </c>
    </row>
    <row r="200" spans="1:54" s="38" customFormat="1" ht="14.25" customHeight="1" x14ac:dyDescent="0.2">
      <c r="A200" s="172" t="s">
        <v>92</v>
      </c>
      <c r="B200" s="49" t="s">
        <v>28</v>
      </c>
      <c r="C200" s="183" t="s">
        <v>75</v>
      </c>
      <c r="D200" s="63">
        <f t="shared" ca="1" si="49"/>
        <v>6675</v>
      </c>
      <c r="E200" s="112">
        <f t="shared" ca="1" si="49"/>
        <v>1.5</v>
      </c>
      <c r="F200" s="105">
        <f t="shared" ca="1" si="49"/>
        <v>6580</v>
      </c>
      <c r="G200" s="112">
        <f t="shared" ca="1" si="50"/>
        <v>8.9</v>
      </c>
      <c r="H200" s="112">
        <f t="shared" ca="1" si="50"/>
        <v>10.4</v>
      </c>
      <c r="I200" s="112">
        <f t="shared" ca="1" si="51"/>
        <v>63.1</v>
      </c>
      <c r="J200" s="112">
        <f t="shared" ca="1" si="51"/>
        <v>72.5</v>
      </c>
      <c r="K200" s="137">
        <f t="shared" ca="1" si="51"/>
        <v>80.7</v>
      </c>
      <c r="L200" s="105">
        <f t="shared" ca="1" si="56"/>
        <v>4090</v>
      </c>
      <c r="M200" s="33">
        <f t="shared" ca="1" si="56"/>
        <v>18000</v>
      </c>
      <c r="N200" s="33">
        <f t="shared" ca="1" si="56"/>
        <v>23000</v>
      </c>
      <c r="O200" s="62">
        <f t="shared" ca="1" si="56"/>
        <v>29000</v>
      </c>
      <c r="P200" s="63" t="s">
        <v>133</v>
      </c>
      <c r="Q200" s="112" t="s">
        <v>133</v>
      </c>
      <c r="R200" s="33" t="s">
        <v>133</v>
      </c>
      <c r="S200" s="112" t="s">
        <v>133</v>
      </c>
      <c r="T200" s="112" t="s">
        <v>133</v>
      </c>
      <c r="U200" s="112" t="s">
        <v>133</v>
      </c>
      <c r="V200" s="112" t="s">
        <v>133</v>
      </c>
      <c r="W200" s="137" t="s">
        <v>133</v>
      </c>
      <c r="X200" s="63" t="s">
        <v>133</v>
      </c>
      <c r="Y200" s="33" t="s">
        <v>133</v>
      </c>
      <c r="Z200" s="33" t="s">
        <v>133</v>
      </c>
      <c r="AA200" s="62" t="s">
        <v>133</v>
      </c>
      <c r="AB200" s="63" t="s">
        <v>133</v>
      </c>
      <c r="AC200" s="112" t="s">
        <v>133</v>
      </c>
      <c r="AD200" s="33" t="s">
        <v>133</v>
      </c>
      <c r="AE200" s="112" t="s">
        <v>133</v>
      </c>
      <c r="AF200" s="112" t="s">
        <v>133</v>
      </c>
      <c r="AG200" s="112" t="s">
        <v>133</v>
      </c>
      <c r="AH200" s="112" t="s">
        <v>133</v>
      </c>
      <c r="AI200" s="137" t="s">
        <v>133</v>
      </c>
      <c r="AJ200" s="63" t="s">
        <v>133</v>
      </c>
      <c r="AK200" s="33" t="s">
        <v>133</v>
      </c>
      <c r="AL200" s="33" t="s">
        <v>133</v>
      </c>
      <c r="AM200" s="62" t="s">
        <v>133</v>
      </c>
      <c r="AN200" s="63" t="s">
        <v>133</v>
      </c>
      <c r="AO200" s="112" t="s">
        <v>133</v>
      </c>
      <c r="AP200" s="105" t="s">
        <v>133</v>
      </c>
      <c r="AQ200" s="112" t="s">
        <v>133</v>
      </c>
      <c r="AR200" s="112" t="s">
        <v>133</v>
      </c>
      <c r="AS200" s="112" t="s">
        <v>133</v>
      </c>
      <c r="AT200" s="112" t="s">
        <v>133</v>
      </c>
      <c r="AU200" s="137" t="s">
        <v>133</v>
      </c>
      <c r="AV200" s="124" t="s">
        <v>133</v>
      </c>
      <c r="AW200" s="33" t="s">
        <v>133</v>
      </c>
      <c r="AX200" s="33" t="s">
        <v>133</v>
      </c>
      <c r="AY200" s="62" t="s">
        <v>133</v>
      </c>
    </row>
    <row r="201" spans="1:54" s="38" customFormat="1" ht="14.25" customHeight="1" x14ac:dyDescent="0.2">
      <c r="A201" s="172" t="s">
        <v>92</v>
      </c>
      <c r="B201" s="49" t="s">
        <v>29</v>
      </c>
      <c r="C201" s="183" t="s">
        <v>76</v>
      </c>
      <c r="D201" s="63">
        <f t="shared" ca="1" si="49"/>
        <v>24595</v>
      </c>
      <c r="E201" s="112">
        <f t="shared" ca="1" si="49"/>
        <v>0.90000000000000013</v>
      </c>
      <c r="F201" s="105">
        <f t="shared" ca="1" si="49"/>
        <v>24385</v>
      </c>
      <c r="G201" s="112">
        <f t="shared" ca="1" si="50"/>
        <v>7.2000000000000011</v>
      </c>
      <c r="H201" s="112">
        <f t="shared" ca="1" si="50"/>
        <v>12.2</v>
      </c>
      <c r="I201" s="112">
        <f t="shared" ca="1" si="51"/>
        <v>60.3</v>
      </c>
      <c r="J201" s="112">
        <f t="shared" ca="1" si="51"/>
        <v>74.5</v>
      </c>
      <c r="K201" s="137">
        <f t="shared" ca="1" si="51"/>
        <v>80.600000000000009</v>
      </c>
      <c r="L201" s="105">
        <f t="shared" ca="1" si="56"/>
        <v>14420</v>
      </c>
      <c r="M201" s="33">
        <f t="shared" ca="1" si="56"/>
        <v>12500</v>
      </c>
      <c r="N201" s="33">
        <f t="shared" ca="1" si="56"/>
        <v>17500</v>
      </c>
      <c r="O201" s="62">
        <f t="shared" ca="1" si="56"/>
        <v>23500</v>
      </c>
      <c r="P201" s="63" t="s">
        <v>133</v>
      </c>
      <c r="Q201" s="112" t="s">
        <v>133</v>
      </c>
      <c r="R201" s="33" t="s">
        <v>133</v>
      </c>
      <c r="S201" s="112" t="s">
        <v>133</v>
      </c>
      <c r="T201" s="112" t="s">
        <v>133</v>
      </c>
      <c r="U201" s="112" t="s">
        <v>133</v>
      </c>
      <c r="V201" s="112" t="s">
        <v>133</v>
      </c>
      <c r="W201" s="137" t="s">
        <v>133</v>
      </c>
      <c r="X201" s="63" t="s">
        <v>133</v>
      </c>
      <c r="Y201" s="33" t="s">
        <v>133</v>
      </c>
      <c r="Z201" s="33" t="s">
        <v>133</v>
      </c>
      <c r="AA201" s="62" t="s">
        <v>133</v>
      </c>
      <c r="AB201" s="63" t="s">
        <v>133</v>
      </c>
      <c r="AC201" s="112" t="s">
        <v>133</v>
      </c>
      <c r="AD201" s="33" t="s">
        <v>133</v>
      </c>
      <c r="AE201" s="112" t="s">
        <v>133</v>
      </c>
      <c r="AF201" s="112" t="s">
        <v>133</v>
      </c>
      <c r="AG201" s="112" t="s">
        <v>133</v>
      </c>
      <c r="AH201" s="112" t="s">
        <v>133</v>
      </c>
      <c r="AI201" s="137" t="s">
        <v>133</v>
      </c>
      <c r="AJ201" s="63" t="s">
        <v>133</v>
      </c>
      <c r="AK201" s="33" t="s">
        <v>133</v>
      </c>
      <c r="AL201" s="33" t="s">
        <v>133</v>
      </c>
      <c r="AM201" s="62" t="s">
        <v>133</v>
      </c>
      <c r="AN201" s="63" t="s">
        <v>133</v>
      </c>
      <c r="AO201" s="112" t="s">
        <v>133</v>
      </c>
      <c r="AP201" s="105" t="s">
        <v>133</v>
      </c>
      <c r="AQ201" s="112" t="s">
        <v>133</v>
      </c>
      <c r="AR201" s="112" t="s">
        <v>133</v>
      </c>
      <c r="AS201" s="112" t="s">
        <v>133</v>
      </c>
      <c r="AT201" s="112" t="s">
        <v>133</v>
      </c>
      <c r="AU201" s="137" t="s">
        <v>133</v>
      </c>
      <c r="AV201" s="124" t="s">
        <v>133</v>
      </c>
      <c r="AW201" s="33" t="s">
        <v>133</v>
      </c>
      <c r="AX201" s="33" t="s">
        <v>133</v>
      </c>
      <c r="AY201" s="62" t="s">
        <v>133</v>
      </c>
    </row>
    <row r="202" spans="1:54" s="38" customFormat="1" ht="14.25" customHeight="1" x14ac:dyDescent="0.2">
      <c r="A202" s="172" t="s">
        <v>92</v>
      </c>
      <c r="B202" s="49" t="s">
        <v>37</v>
      </c>
      <c r="C202" s="183" t="s">
        <v>77</v>
      </c>
      <c r="D202" s="63">
        <f t="shared" ca="1" si="49"/>
        <v>5120</v>
      </c>
      <c r="E202" s="112">
        <f t="shared" ca="1" si="49"/>
        <v>0.8</v>
      </c>
      <c r="F202" s="105">
        <f t="shared" ca="1" si="49"/>
        <v>5080</v>
      </c>
      <c r="G202" s="112">
        <f t="shared" ca="1" si="50"/>
        <v>8.9</v>
      </c>
      <c r="H202" s="112">
        <f t="shared" ca="1" si="50"/>
        <v>10.5</v>
      </c>
      <c r="I202" s="112">
        <f t="shared" ca="1" si="51"/>
        <v>65.3</v>
      </c>
      <c r="J202" s="112">
        <f t="shared" ca="1" si="51"/>
        <v>74.099999999999994</v>
      </c>
      <c r="K202" s="137">
        <f t="shared" ca="1" si="51"/>
        <v>80.600000000000009</v>
      </c>
      <c r="L202" s="105">
        <f t="shared" ca="1" si="56"/>
        <v>3270</v>
      </c>
      <c r="M202" s="33">
        <f t="shared" ca="1" si="56"/>
        <v>18500</v>
      </c>
      <c r="N202" s="33">
        <f t="shared" ca="1" si="56"/>
        <v>24000</v>
      </c>
      <c r="O202" s="62">
        <f t="shared" ca="1" si="56"/>
        <v>30000</v>
      </c>
      <c r="P202" s="63" t="s">
        <v>133</v>
      </c>
      <c r="Q202" s="112" t="s">
        <v>133</v>
      </c>
      <c r="R202" s="33" t="s">
        <v>133</v>
      </c>
      <c r="S202" s="112" t="s">
        <v>133</v>
      </c>
      <c r="T202" s="112" t="s">
        <v>133</v>
      </c>
      <c r="U202" s="112" t="s">
        <v>133</v>
      </c>
      <c r="V202" s="112" t="s">
        <v>133</v>
      </c>
      <c r="W202" s="137" t="s">
        <v>133</v>
      </c>
      <c r="X202" s="63" t="s">
        <v>133</v>
      </c>
      <c r="Y202" s="33" t="s">
        <v>133</v>
      </c>
      <c r="Z202" s="33" t="s">
        <v>133</v>
      </c>
      <c r="AA202" s="62" t="s">
        <v>133</v>
      </c>
      <c r="AB202" s="63" t="s">
        <v>133</v>
      </c>
      <c r="AC202" s="112" t="s">
        <v>133</v>
      </c>
      <c r="AD202" s="33" t="s">
        <v>133</v>
      </c>
      <c r="AE202" s="112" t="s">
        <v>133</v>
      </c>
      <c r="AF202" s="112" t="s">
        <v>133</v>
      </c>
      <c r="AG202" s="112" t="s">
        <v>133</v>
      </c>
      <c r="AH202" s="112" t="s">
        <v>133</v>
      </c>
      <c r="AI202" s="137" t="s">
        <v>133</v>
      </c>
      <c r="AJ202" s="63" t="s">
        <v>133</v>
      </c>
      <c r="AK202" s="33" t="s">
        <v>133</v>
      </c>
      <c r="AL202" s="33" t="s">
        <v>133</v>
      </c>
      <c r="AM202" s="62" t="s">
        <v>133</v>
      </c>
      <c r="AN202" s="63" t="s">
        <v>133</v>
      </c>
      <c r="AO202" s="112" t="s">
        <v>133</v>
      </c>
      <c r="AP202" s="105" t="s">
        <v>133</v>
      </c>
      <c r="AQ202" s="112" t="s">
        <v>133</v>
      </c>
      <c r="AR202" s="112" t="s">
        <v>133</v>
      </c>
      <c r="AS202" s="112" t="s">
        <v>133</v>
      </c>
      <c r="AT202" s="112" t="s">
        <v>133</v>
      </c>
      <c r="AU202" s="137" t="s">
        <v>133</v>
      </c>
      <c r="AV202" s="124" t="s">
        <v>133</v>
      </c>
      <c r="AW202" s="33" t="s">
        <v>133</v>
      </c>
      <c r="AX202" s="33" t="s">
        <v>133</v>
      </c>
      <c r="AY202" s="62" t="s">
        <v>133</v>
      </c>
    </row>
    <row r="203" spans="1:54" s="38" customFormat="1" ht="14.25" customHeight="1" x14ac:dyDescent="0.2">
      <c r="A203" s="172" t="s">
        <v>92</v>
      </c>
      <c r="B203" s="49" t="s">
        <v>30</v>
      </c>
      <c r="C203" s="183" t="s">
        <v>78</v>
      </c>
      <c r="D203" s="63">
        <f t="shared" ca="1" si="49"/>
        <v>11260</v>
      </c>
      <c r="E203" s="112">
        <f t="shared" ca="1" si="49"/>
        <v>0.8</v>
      </c>
      <c r="F203" s="105">
        <f t="shared" ca="1" si="49"/>
        <v>11170</v>
      </c>
      <c r="G203" s="112">
        <f t="shared" ca="1" si="50"/>
        <v>7.7</v>
      </c>
      <c r="H203" s="112">
        <f t="shared" ca="1" si="50"/>
        <v>13.4</v>
      </c>
      <c r="I203" s="112">
        <f t="shared" ca="1" si="51"/>
        <v>59.5</v>
      </c>
      <c r="J203" s="112">
        <f t="shared" ca="1" si="51"/>
        <v>72.3</v>
      </c>
      <c r="K203" s="137">
        <f t="shared" ca="1" si="51"/>
        <v>78.900000000000006</v>
      </c>
      <c r="L203" s="105">
        <f t="shared" ca="1" si="56"/>
        <v>6540</v>
      </c>
      <c r="M203" s="33">
        <f t="shared" ca="1" si="56"/>
        <v>12500</v>
      </c>
      <c r="N203" s="33">
        <f t="shared" ca="1" si="56"/>
        <v>16500</v>
      </c>
      <c r="O203" s="62">
        <f t="shared" ca="1" si="56"/>
        <v>21500</v>
      </c>
      <c r="P203" s="63" t="s">
        <v>133</v>
      </c>
      <c r="Q203" s="112" t="s">
        <v>133</v>
      </c>
      <c r="R203" s="33" t="s">
        <v>133</v>
      </c>
      <c r="S203" s="112" t="s">
        <v>133</v>
      </c>
      <c r="T203" s="112" t="s">
        <v>133</v>
      </c>
      <c r="U203" s="112" t="s">
        <v>133</v>
      </c>
      <c r="V203" s="112" t="s">
        <v>133</v>
      </c>
      <c r="W203" s="137" t="s">
        <v>133</v>
      </c>
      <c r="X203" s="63" t="s">
        <v>133</v>
      </c>
      <c r="Y203" s="33" t="s">
        <v>133</v>
      </c>
      <c r="Z203" s="33" t="s">
        <v>133</v>
      </c>
      <c r="AA203" s="62" t="s">
        <v>133</v>
      </c>
      <c r="AB203" s="63" t="s">
        <v>133</v>
      </c>
      <c r="AC203" s="112" t="s">
        <v>133</v>
      </c>
      <c r="AD203" s="33" t="s">
        <v>133</v>
      </c>
      <c r="AE203" s="112" t="s">
        <v>133</v>
      </c>
      <c r="AF203" s="112" t="s">
        <v>133</v>
      </c>
      <c r="AG203" s="112" t="s">
        <v>133</v>
      </c>
      <c r="AH203" s="112" t="s">
        <v>133</v>
      </c>
      <c r="AI203" s="137" t="s">
        <v>133</v>
      </c>
      <c r="AJ203" s="63" t="s">
        <v>133</v>
      </c>
      <c r="AK203" s="33" t="s">
        <v>133</v>
      </c>
      <c r="AL203" s="33" t="s">
        <v>133</v>
      </c>
      <c r="AM203" s="62" t="s">
        <v>133</v>
      </c>
      <c r="AN203" s="63" t="s">
        <v>133</v>
      </c>
      <c r="AO203" s="112" t="s">
        <v>133</v>
      </c>
      <c r="AP203" s="105" t="s">
        <v>133</v>
      </c>
      <c r="AQ203" s="112" t="s">
        <v>133</v>
      </c>
      <c r="AR203" s="112" t="s">
        <v>133</v>
      </c>
      <c r="AS203" s="112" t="s">
        <v>133</v>
      </c>
      <c r="AT203" s="112" t="s">
        <v>133</v>
      </c>
      <c r="AU203" s="137" t="s">
        <v>133</v>
      </c>
      <c r="AV203" s="124" t="s">
        <v>133</v>
      </c>
      <c r="AW203" s="33" t="s">
        <v>133</v>
      </c>
      <c r="AX203" s="33" t="s">
        <v>133</v>
      </c>
      <c r="AY203" s="62" t="s">
        <v>133</v>
      </c>
    </row>
    <row r="204" spans="1:54" s="38" customFormat="1" ht="14.25" customHeight="1" x14ac:dyDescent="0.2">
      <c r="A204" s="172" t="s">
        <v>92</v>
      </c>
      <c r="B204" s="49" t="s">
        <v>31</v>
      </c>
      <c r="C204" s="183" t="s">
        <v>79</v>
      </c>
      <c r="D204" s="63">
        <f t="shared" ref="D204:F210" ca="1" si="57">IFERROR(VLOOKUP($A204&amp;$B204,INDIRECT($BF$14),D$8,FALSE),"")</f>
        <v>32435</v>
      </c>
      <c r="E204" s="112">
        <f t="shared" ca="1" si="57"/>
        <v>1.3</v>
      </c>
      <c r="F204" s="105">
        <f t="shared" ca="1" si="57"/>
        <v>32005</v>
      </c>
      <c r="G204" s="112">
        <f t="shared" ref="G204:H210" ca="1" si="58">IFERROR(VLOOKUP($A204&amp;$B204,INDIRECT($BF$14),G$8,FALSE),"")</f>
        <v>8.6000000000000014</v>
      </c>
      <c r="H204" s="112">
        <f t="shared" ca="1" si="58"/>
        <v>13</v>
      </c>
      <c r="I204" s="112">
        <f t="shared" ref="I204:K210" ca="1" si="59">IFERROR(VLOOKUP($A204&amp;$B204,INDIRECT($BF$14),I$8,FALSE),"")</f>
        <v>70.5</v>
      </c>
      <c r="J204" s="112">
        <f t="shared" ca="1" si="59"/>
        <v>75.400000000000006</v>
      </c>
      <c r="K204" s="137">
        <f t="shared" ca="1" si="59"/>
        <v>78.400000000000006</v>
      </c>
      <c r="L204" s="105">
        <f t="shared" ca="1" si="56"/>
        <v>22205</v>
      </c>
      <c r="M204" s="33">
        <f t="shared" ca="1" si="56"/>
        <v>14500</v>
      </c>
      <c r="N204" s="33">
        <f t="shared" ca="1" si="56"/>
        <v>19000</v>
      </c>
      <c r="O204" s="62">
        <f t="shared" ca="1" si="56"/>
        <v>24000</v>
      </c>
      <c r="P204" s="63" t="s">
        <v>133</v>
      </c>
      <c r="Q204" s="112" t="s">
        <v>133</v>
      </c>
      <c r="R204" s="33" t="s">
        <v>133</v>
      </c>
      <c r="S204" s="112" t="s">
        <v>133</v>
      </c>
      <c r="T204" s="112" t="s">
        <v>133</v>
      </c>
      <c r="U204" s="112" t="s">
        <v>133</v>
      </c>
      <c r="V204" s="112" t="s">
        <v>133</v>
      </c>
      <c r="W204" s="137" t="s">
        <v>133</v>
      </c>
      <c r="X204" s="63" t="s">
        <v>133</v>
      </c>
      <c r="Y204" s="33" t="s">
        <v>133</v>
      </c>
      <c r="Z204" s="33" t="s">
        <v>133</v>
      </c>
      <c r="AA204" s="62" t="s">
        <v>133</v>
      </c>
      <c r="AB204" s="63" t="s">
        <v>133</v>
      </c>
      <c r="AC204" s="112" t="s">
        <v>133</v>
      </c>
      <c r="AD204" s="33" t="s">
        <v>133</v>
      </c>
      <c r="AE204" s="112" t="s">
        <v>133</v>
      </c>
      <c r="AF204" s="112" t="s">
        <v>133</v>
      </c>
      <c r="AG204" s="112" t="s">
        <v>133</v>
      </c>
      <c r="AH204" s="112" t="s">
        <v>133</v>
      </c>
      <c r="AI204" s="137" t="s">
        <v>133</v>
      </c>
      <c r="AJ204" s="63" t="s">
        <v>133</v>
      </c>
      <c r="AK204" s="33" t="s">
        <v>133</v>
      </c>
      <c r="AL204" s="33" t="s">
        <v>133</v>
      </c>
      <c r="AM204" s="62" t="s">
        <v>133</v>
      </c>
      <c r="AN204" s="63" t="s">
        <v>133</v>
      </c>
      <c r="AO204" s="112" t="s">
        <v>133</v>
      </c>
      <c r="AP204" s="105" t="s">
        <v>133</v>
      </c>
      <c r="AQ204" s="112" t="s">
        <v>133</v>
      </c>
      <c r="AR204" s="112" t="s">
        <v>133</v>
      </c>
      <c r="AS204" s="112" t="s">
        <v>133</v>
      </c>
      <c r="AT204" s="112" t="s">
        <v>133</v>
      </c>
      <c r="AU204" s="137" t="s">
        <v>133</v>
      </c>
      <c r="AV204" s="124" t="s">
        <v>133</v>
      </c>
      <c r="AW204" s="33" t="s">
        <v>133</v>
      </c>
      <c r="AX204" s="33" t="s">
        <v>133</v>
      </c>
      <c r="AY204" s="62" t="s">
        <v>133</v>
      </c>
    </row>
    <row r="205" spans="1:54" s="38" customFormat="1" ht="14.25" customHeight="1" x14ac:dyDescent="0.2">
      <c r="A205" s="172" t="s">
        <v>92</v>
      </c>
      <c r="B205" s="49" t="s">
        <v>32</v>
      </c>
      <c r="C205" s="183" t="s">
        <v>80</v>
      </c>
      <c r="D205" s="63">
        <f t="shared" ca="1" si="57"/>
        <v>8830</v>
      </c>
      <c r="E205" s="112">
        <f t="shared" ca="1" si="57"/>
        <v>0.5</v>
      </c>
      <c r="F205" s="105">
        <f t="shared" ca="1" si="57"/>
        <v>8780</v>
      </c>
      <c r="G205" s="112">
        <f t="shared" ca="1" si="58"/>
        <v>7.5</v>
      </c>
      <c r="H205" s="112">
        <f t="shared" ca="1" si="58"/>
        <v>17.100000000000001</v>
      </c>
      <c r="I205" s="112">
        <f t="shared" ca="1" si="59"/>
        <v>68.400000000000006</v>
      </c>
      <c r="J205" s="112">
        <f t="shared" ca="1" si="59"/>
        <v>72.5</v>
      </c>
      <c r="K205" s="137">
        <f t="shared" ca="1" si="59"/>
        <v>75.5</v>
      </c>
      <c r="L205" s="105">
        <f t="shared" ca="1" si="56"/>
        <v>5900</v>
      </c>
      <c r="M205" s="33">
        <f t="shared" ca="1" si="56"/>
        <v>11000</v>
      </c>
      <c r="N205" s="33">
        <f t="shared" ca="1" si="56"/>
        <v>15500</v>
      </c>
      <c r="O205" s="62">
        <f t="shared" ca="1" si="56"/>
        <v>19500</v>
      </c>
      <c r="P205" s="63" t="s">
        <v>133</v>
      </c>
      <c r="Q205" s="112" t="s">
        <v>133</v>
      </c>
      <c r="R205" s="33" t="s">
        <v>133</v>
      </c>
      <c r="S205" s="112" t="s">
        <v>133</v>
      </c>
      <c r="T205" s="112" t="s">
        <v>133</v>
      </c>
      <c r="U205" s="112" t="s">
        <v>133</v>
      </c>
      <c r="V205" s="112" t="s">
        <v>133</v>
      </c>
      <c r="W205" s="137" t="s">
        <v>133</v>
      </c>
      <c r="X205" s="63" t="s">
        <v>133</v>
      </c>
      <c r="Y205" s="33" t="s">
        <v>133</v>
      </c>
      <c r="Z205" s="33" t="s">
        <v>133</v>
      </c>
      <c r="AA205" s="62" t="s">
        <v>133</v>
      </c>
      <c r="AB205" s="63" t="s">
        <v>133</v>
      </c>
      <c r="AC205" s="112" t="s">
        <v>133</v>
      </c>
      <c r="AD205" s="33" t="s">
        <v>133</v>
      </c>
      <c r="AE205" s="112" t="s">
        <v>133</v>
      </c>
      <c r="AF205" s="112" t="s">
        <v>133</v>
      </c>
      <c r="AG205" s="112" t="s">
        <v>133</v>
      </c>
      <c r="AH205" s="112" t="s">
        <v>133</v>
      </c>
      <c r="AI205" s="137" t="s">
        <v>133</v>
      </c>
      <c r="AJ205" s="63" t="s">
        <v>133</v>
      </c>
      <c r="AK205" s="33" t="s">
        <v>133</v>
      </c>
      <c r="AL205" s="33" t="s">
        <v>133</v>
      </c>
      <c r="AM205" s="62" t="s">
        <v>133</v>
      </c>
      <c r="AN205" s="63" t="s">
        <v>133</v>
      </c>
      <c r="AO205" s="112" t="s">
        <v>133</v>
      </c>
      <c r="AP205" s="105" t="s">
        <v>133</v>
      </c>
      <c r="AQ205" s="112" t="s">
        <v>133</v>
      </c>
      <c r="AR205" s="112" t="s">
        <v>133</v>
      </c>
      <c r="AS205" s="112" t="s">
        <v>133</v>
      </c>
      <c r="AT205" s="112" t="s">
        <v>133</v>
      </c>
      <c r="AU205" s="137" t="s">
        <v>133</v>
      </c>
      <c r="AV205" s="124" t="s">
        <v>133</v>
      </c>
      <c r="AW205" s="33" t="s">
        <v>133</v>
      </c>
      <c r="AX205" s="33" t="s">
        <v>133</v>
      </c>
      <c r="AY205" s="62" t="s">
        <v>133</v>
      </c>
    </row>
    <row r="206" spans="1:54" s="38" customFormat="1" ht="14.25" customHeight="1" x14ac:dyDescent="0.2">
      <c r="A206" s="172" t="s">
        <v>92</v>
      </c>
      <c r="B206" s="49" t="s">
        <v>27</v>
      </c>
      <c r="C206" s="183" t="s">
        <v>81</v>
      </c>
      <c r="D206" s="63">
        <f t="shared" ca="1" si="57"/>
        <v>18230</v>
      </c>
      <c r="E206" s="112">
        <f t="shared" ca="1" si="57"/>
        <v>0.70000000000000007</v>
      </c>
      <c r="F206" s="105">
        <f t="shared" ca="1" si="57"/>
        <v>18100</v>
      </c>
      <c r="G206" s="112">
        <f t="shared" ca="1" si="58"/>
        <v>9.5</v>
      </c>
      <c r="H206" s="112">
        <f t="shared" ca="1" si="58"/>
        <v>13.700000000000001</v>
      </c>
      <c r="I206" s="112">
        <f t="shared" ca="1" si="59"/>
        <v>52</v>
      </c>
      <c r="J206" s="112">
        <f t="shared" ca="1" si="59"/>
        <v>67.5</v>
      </c>
      <c r="K206" s="137">
        <f t="shared" ca="1" si="59"/>
        <v>76.7</v>
      </c>
      <c r="L206" s="105">
        <f t="shared" ca="1" si="56"/>
        <v>9165</v>
      </c>
      <c r="M206" s="33">
        <f t="shared" ca="1" si="56"/>
        <v>12000</v>
      </c>
      <c r="N206" s="33">
        <f t="shared" ca="1" si="56"/>
        <v>17000</v>
      </c>
      <c r="O206" s="62">
        <f t="shared" ca="1" si="56"/>
        <v>21500</v>
      </c>
      <c r="P206" s="63" t="s">
        <v>133</v>
      </c>
      <c r="Q206" s="112" t="s">
        <v>133</v>
      </c>
      <c r="R206" s="33" t="s">
        <v>133</v>
      </c>
      <c r="S206" s="112" t="s">
        <v>133</v>
      </c>
      <c r="T206" s="112" t="s">
        <v>133</v>
      </c>
      <c r="U206" s="112" t="s">
        <v>133</v>
      </c>
      <c r="V206" s="112" t="s">
        <v>133</v>
      </c>
      <c r="W206" s="137" t="s">
        <v>133</v>
      </c>
      <c r="X206" s="63" t="s">
        <v>133</v>
      </c>
      <c r="Y206" s="33" t="s">
        <v>133</v>
      </c>
      <c r="Z206" s="33" t="s">
        <v>133</v>
      </c>
      <c r="AA206" s="62" t="s">
        <v>133</v>
      </c>
      <c r="AB206" s="63" t="s">
        <v>133</v>
      </c>
      <c r="AC206" s="112" t="s">
        <v>133</v>
      </c>
      <c r="AD206" s="33" t="s">
        <v>133</v>
      </c>
      <c r="AE206" s="112" t="s">
        <v>133</v>
      </c>
      <c r="AF206" s="112" t="s">
        <v>133</v>
      </c>
      <c r="AG206" s="112" t="s">
        <v>133</v>
      </c>
      <c r="AH206" s="112" t="s">
        <v>133</v>
      </c>
      <c r="AI206" s="137" t="s">
        <v>133</v>
      </c>
      <c r="AJ206" s="63" t="s">
        <v>133</v>
      </c>
      <c r="AK206" s="33" t="s">
        <v>133</v>
      </c>
      <c r="AL206" s="33" t="s">
        <v>133</v>
      </c>
      <c r="AM206" s="62" t="s">
        <v>133</v>
      </c>
      <c r="AN206" s="63" t="s">
        <v>133</v>
      </c>
      <c r="AO206" s="112" t="s">
        <v>133</v>
      </c>
      <c r="AP206" s="105" t="s">
        <v>133</v>
      </c>
      <c r="AQ206" s="112" t="s">
        <v>133</v>
      </c>
      <c r="AR206" s="112" t="s">
        <v>133</v>
      </c>
      <c r="AS206" s="112" t="s">
        <v>133</v>
      </c>
      <c r="AT206" s="112" t="s">
        <v>133</v>
      </c>
      <c r="AU206" s="137" t="s">
        <v>133</v>
      </c>
      <c r="AV206" s="124" t="s">
        <v>133</v>
      </c>
      <c r="AW206" s="33" t="s">
        <v>133</v>
      </c>
      <c r="AX206" s="33" t="s">
        <v>133</v>
      </c>
      <c r="AY206" s="62" t="s">
        <v>133</v>
      </c>
    </row>
    <row r="207" spans="1:54" s="38" customFormat="1" ht="14.25" customHeight="1" x14ac:dyDescent="0.2">
      <c r="A207" s="172" t="s">
        <v>92</v>
      </c>
      <c r="B207" s="49" t="s">
        <v>33</v>
      </c>
      <c r="C207" s="183" t="s">
        <v>82</v>
      </c>
      <c r="D207" s="63">
        <f t="shared" ca="1" si="57"/>
        <v>14440</v>
      </c>
      <c r="E207" s="112">
        <f t="shared" ca="1" si="57"/>
        <v>0.8</v>
      </c>
      <c r="F207" s="105">
        <f t="shared" ca="1" si="57"/>
        <v>14325</v>
      </c>
      <c r="G207" s="112">
        <f t="shared" ca="1" si="58"/>
        <v>9</v>
      </c>
      <c r="H207" s="112">
        <f t="shared" ca="1" si="58"/>
        <v>13.3</v>
      </c>
      <c r="I207" s="112">
        <f t="shared" ca="1" si="59"/>
        <v>51.300000000000004</v>
      </c>
      <c r="J207" s="112">
        <f t="shared" ca="1" si="59"/>
        <v>66.900000000000006</v>
      </c>
      <c r="K207" s="137">
        <f t="shared" ca="1" si="59"/>
        <v>77.7</v>
      </c>
      <c r="L207" s="105">
        <f t="shared" ca="1" si="56"/>
        <v>7110</v>
      </c>
      <c r="M207" s="33">
        <f t="shared" ca="1" si="56"/>
        <v>11500</v>
      </c>
      <c r="N207" s="33">
        <f t="shared" ca="1" si="56"/>
        <v>16500</v>
      </c>
      <c r="O207" s="62">
        <f t="shared" ca="1" si="56"/>
        <v>21500</v>
      </c>
      <c r="P207" s="63" t="s">
        <v>133</v>
      </c>
      <c r="Q207" s="112" t="s">
        <v>133</v>
      </c>
      <c r="R207" s="33" t="s">
        <v>133</v>
      </c>
      <c r="S207" s="112" t="s">
        <v>133</v>
      </c>
      <c r="T207" s="112" t="s">
        <v>133</v>
      </c>
      <c r="U207" s="112" t="s">
        <v>133</v>
      </c>
      <c r="V207" s="112" t="s">
        <v>133</v>
      </c>
      <c r="W207" s="137" t="s">
        <v>133</v>
      </c>
      <c r="X207" s="63" t="s">
        <v>133</v>
      </c>
      <c r="Y207" s="33" t="s">
        <v>133</v>
      </c>
      <c r="Z207" s="33" t="s">
        <v>133</v>
      </c>
      <c r="AA207" s="62" t="s">
        <v>133</v>
      </c>
      <c r="AB207" s="63" t="s">
        <v>133</v>
      </c>
      <c r="AC207" s="112" t="s">
        <v>133</v>
      </c>
      <c r="AD207" s="33" t="s">
        <v>133</v>
      </c>
      <c r="AE207" s="112" t="s">
        <v>133</v>
      </c>
      <c r="AF207" s="112" t="s">
        <v>133</v>
      </c>
      <c r="AG207" s="112" t="s">
        <v>133</v>
      </c>
      <c r="AH207" s="112" t="s">
        <v>133</v>
      </c>
      <c r="AI207" s="137" t="s">
        <v>133</v>
      </c>
      <c r="AJ207" s="63" t="s">
        <v>133</v>
      </c>
      <c r="AK207" s="33" t="s">
        <v>133</v>
      </c>
      <c r="AL207" s="33" t="s">
        <v>133</v>
      </c>
      <c r="AM207" s="62" t="s">
        <v>133</v>
      </c>
      <c r="AN207" s="63" t="s">
        <v>133</v>
      </c>
      <c r="AO207" s="112" t="s">
        <v>133</v>
      </c>
      <c r="AP207" s="105" t="s">
        <v>133</v>
      </c>
      <c r="AQ207" s="112" t="s">
        <v>133</v>
      </c>
      <c r="AR207" s="112" t="s">
        <v>133</v>
      </c>
      <c r="AS207" s="112" t="s">
        <v>133</v>
      </c>
      <c r="AT207" s="112" t="s">
        <v>133</v>
      </c>
      <c r="AU207" s="137" t="s">
        <v>133</v>
      </c>
      <c r="AV207" s="124" t="s">
        <v>133</v>
      </c>
      <c r="AW207" s="33" t="s">
        <v>133</v>
      </c>
      <c r="AX207" s="33" t="s">
        <v>133</v>
      </c>
      <c r="AY207" s="62" t="s">
        <v>133</v>
      </c>
    </row>
    <row r="208" spans="1:54" s="38" customFormat="1" ht="14.25" customHeight="1" x14ac:dyDescent="0.2">
      <c r="A208" s="172" t="s">
        <v>92</v>
      </c>
      <c r="B208" s="49" t="s">
        <v>34</v>
      </c>
      <c r="C208" s="183" t="s">
        <v>83</v>
      </c>
      <c r="D208" s="63">
        <f t="shared" ca="1" si="57"/>
        <v>32290</v>
      </c>
      <c r="E208" s="112">
        <f t="shared" ca="1" si="57"/>
        <v>0.70000000000000007</v>
      </c>
      <c r="F208" s="105">
        <f t="shared" ca="1" si="57"/>
        <v>32075</v>
      </c>
      <c r="G208" s="112">
        <f t="shared" ca="1" si="58"/>
        <v>9.7000000000000011</v>
      </c>
      <c r="H208" s="112">
        <f t="shared" ca="1" si="58"/>
        <v>17.8</v>
      </c>
      <c r="I208" s="112">
        <f t="shared" ca="1" si="59"/>
        <v>62.4</v>
      </c>
      <c r="J208" s="112">
        <f t="shared" ca="1" si="59"/>
        <v>68.600000000000009</v>
      </c>
      <c r="K208" s="137">
        <f t="shared" ca="1" si="59"/>
        <v>72.5</v>
      </c>
      <c r="L208" s="105">
        <f t="shared" ca="1" si="56"/>
        <v>19560</v>
      </c>
      <c r="M208" s="33">
        <f t="shared" ca="1" si="56"/>
        <v>9500</v>
      </c>
      <c r="N208" s="33">
        <f t="shared" ca="1" si="56"/>
        <v>14000</v>
      </c>
      <c r="O208" s="62">
        <f t="shared" ca="1" si="56"/>
        <v>18000</v>
      </c>
      <c r="P208" s="63" t="s">
        <v>133</v>
      </c>
      <c r="Q208" s="112" t="s">
        <v>133</v>
      </c>
      <c r="R208" s="33" t="s">
        <v>133</v>
      </c>
      <c r="S208" s="112" t="s">
        <v>133</v>
      </c>
      <c r="T208" s="112" t="s">
        <v>133</v>
      </c>
      <c r="U208" s="112" t="s">
        <v>133</v>
      </c>
      <c r="V208" s="112" t="s">
        <v>133</v>
      </c>
      <c r="W208" s="137" t="s">
        <v>133</v>
      </c>
      <c r="X208" s="63" t="s">
        <v>133</v>
      </c>
      <c r="Y208" s="33" t="s">
        <v>133</v>
      </c>
      <c r="Z208" s="33" t="s">
        <v>133</v>
      </c>
      <c r="AA208" s="62" t="s">
        <v>133</v>
      </c>
      <c r="AB208" s="63" t="s">
        <v>133</v>
      </c>
      <c r="AC208" s="112" t="s">
        <v>133</v>
      </c>
      <c r="AD208" s="33" t="s">
        <v>133</v>
      </c>
      <c r="AE208" s="112" t="s">
        <v>133</v>
      </c>
      <c r="AF208" s="112" t="s">
        <v>133</v>
      </c>
      <c r="AG208" s="112" t="s">
        <v>133</v>
      </c>
      <c r="AH208" s="112" t="s">
        <v>133</v>
      </c>
      <c r="AI208" s="137" t="s">
        <v>133</v>
      </c>
      <c r="AJ208" s="63" t="s">
        <v>133</v>
      </c>
      <c r="AK208" s="33" t="s">
        <v>133</v>
      </c>
      <c r="AL208" s="33" t="s">
        <v>133</v>
      </c>
      <c r="AM208" s="62" t="s">
        <v>133</v>
      </c>
      <c r="AN208" s="63" t="s">
        <v>133</v>
      </c>
      <c r="AO208" s="112" t="s">
        <v>133</v>
      </c>
      <c r="AP208" s="105" t="s">
        <v>133</v>
      </c>
      <c r="AQ208" s="112" t="s">
        <v>133</v>
      </c>
      <c r="AR208" s="112" t="s">
        <v>133</v>
      </c>
      <c r="AS208" s="112" t="s">
        <v>133</v>
      </c>
      <c r="AT208" s="112" t="s">
        <v>133</v>
      </c>
      <c r="AU208" s="137" t="s">
        <v>133</v>
      </c>
      <c r="AV208" s="124" t="s">
        <v>133</v>
      </c>
      <c r="AW208" s="33" t="s">
        <v>133</v>
      </c>
      <c r="AX208" s="33" t="s">
        <v>133</v>
      </c>
      <c r="AY208" s="62" t="s">
        <v>133</v>
      </c>
    </row>
    <row r="209" spans="1:51" s="38" customFormat="1" ht="14.25" customHeight="1" x14ac:dyDescent="0.2">
      <c r="A209" s="172" t="s">
        <v>92</v>
      </c>
      <c r="B209" s="49" t="s">
        <v>35</v>
      </c>
      <c r="C209" s="183" t="s">
        <v>84</v>
      </c>
      <c r="D209" s="63">
        <f t="shared" ca="1" si="57"/>
        <v>14855</v>
      </c>
      <c r="E209" s="112">
        <f t="shared" ca="1" si="57"/>
        <v>0.8</v>
      </c>
      <c r="F209" s="105">
        <f t="shared" ca="1" si="57"/>
        <v>14735</v>
      </c>
      <c r="G209" s="112">
        <f t="shared" ca="1" si="58"/>
        <v>6.7</v>
      </c>
      <c r="H209" s="112">
        <f t="shared" ca="1" si="58"/>
        <v>8.3000000000000007</v>
      </c>
      <c r="I209" s="112">
        <f t="shared" ca="1" si="59"/>
        <v>69.400000000000006</v>
      </c>
      <c r="J209" s="112">
        <f t="shared" ca="1" si="59"/>
        <v>81.300000000000011</v>
      </c>
      <c r="K209" s="137">
        <f t="shared" ca="1" si="59"/>
        <v>85</v>
      </c>
      <c r="L209" s="105">
        <f t="shared" ca="1" si="56"/>
        <v>10105</v>
      </c>
      <c r="M209" s="33">
        <f t="shared" ca="1" si="56"/>
        <v>13000</v>
      </c>
      <c r="N209" s="33">
        <f t="shared" ca="1" si="56"/>
        <v>19000</v>
      </c>
      <c r="O209" s="62">
        <f t="shared" ca="1" si="56"/>
        <v>21500</v>
      </c>
      <c r="P209" s="63" t="s">
        <v>133</v>
      </c>
      <c r="Q209" s="112" t="s">
        <v>133</v>
      </c>
      <c r="R209" s="33" t="s">
        <v>133</v>
      </c>
      <c r="S209" s="112" t="s">
        <v>133</v>
      </c>
      <c r="T209" s="112" t="s">
        <v>133</v>
      </c>
      <c r="U209" s="112" t="s">
        <v>133</v>
      </c>
      <c r="V209" s="112" t="s">
        <v>133</v>
      </c>
      <c r="W209" s="137" t="s">
        <v>133</v>
      </c>
      <c r="X209" s="63" t="s">
        <v>133</v>
      </c>
      <c r="Y209" s="33" t="s">
        <v>133</v>
      </c>
      <c r="Z209" s="33" t="s">
        <v>133</v>
      </c>
      <c r="AA209" s="62" t="s">
        <v>133</v>
      </c>
      <c r="AB209" s="63" t="s">
        <v>133</v>
      </c>
      <c r="AC209" s="112" t="s">
        <v>133</v>
      </c>
      <c r="AD209" s="33" t="s">
        <v>133</v>
      </c>
      <c r="AE209" s="112" t="s">
        <v>133</v>
      </c>
      <c r="AF209" s="112" t="s">
        <v>133</v>
      </c>
      <c r="AG209" s="112" t="s">
        <v>133</v>
      </c>
      <c r="AH209" s="112" t="s">
        <v>133</v>
      </c>
      <c r="AI209" s="137" t="s">
        <v>133</v>
      </c>
      <c r="AJ209" s="63" t="s">
        <v>133</v>
      </c>
      <c r="AK209" s="33" t="s">
        <v>133</v>
      </c>
      <c r="AL209" s="33" t="s">
        <v>133</v>
      </c>
      <c r="AM209" s="62" t="s">
        <v>133</v>
      </c>
      <c r="AN209" s="63" t="s">
        <v>133</v>
      </c>
      <c r="AO209" s="112" t="s">
        <v>133</v>
      </c>
      <c r="AP209" s="105" t="s">
        <v>133</v>
      </c>
      <c r="AQ209" s="112" t="s">
        <v>133</v>
      </c>
      <c r="AR209" s="112" t="s">
        <v>133</v>
      </c>
      <c r="AS209" s="112" t="s">
        <v>133</v>
      </c>
      <c r="AT209" s="112" t="s">
        <v>133</v>
      </c>
      <c r="AU209" s="137" t="s">
        <v>133</v>
      </c>
      <c r="AV209" s="124" t="s">
        <v>133</v>
      </c>
      <c r="AW209" s="33" t="s">
        <v>133</v>
      </c>
      <c r="AX209" s="33" t="s">
        <v>133</v>
      </c>
      <c r="AY209" s="62" t="s">
        <v>133</v>
      </c>
    </row>
    <row r="210" spans="1:51" s="38" customFormat="1" ht="14.25" customHeight="1" x14ac:dyDescent="0.2">
      <c r="A210" s="184" t="s">
        <v>92</v>
      </c>
      <c r="B210" s="185" t="s">
        <v>36</v>
      </c>
      <c r="C210" s="186" t="s">
        <v>85</v>
      </c>
      <c r="D210" s="63">
        <f t="shared" ca="1" si="57"/>
        <v>4365</v>
      </c>
      <c r="E210" s="112">
        <f t="shared" ca="1" si="57"/>
        <v>2.4</v>
      </c>
      <c r="F210" s="105">
        <f t="shared" ca="1" si="57"/>
        <v>4260</v>
      </c>
      <c r="G210" s="112">
        <f t="shared" ca="1" si="58"/>
        <v>13</v>
      </c>
      <c r="H210" s="112">
        <f t="shared" ca="1" si="58"/>
        <v>8.7999999999999989</v>
      </c>
      <c r="I210" s="112">
        <f t="shared" ca="1" si="59"/>
        <v>50.6</v>
      </c>
      <c r="J210" s="112">
        <f t="shared" ca="1" si="59"/>
        <v>68.2</v>
      </c>
      <c r="K210" s="137">
        <f t="shared" ca="1" si="59"/>
        <v>78.3</v>
      </c>
      <c r="L210" s="105">
        <f t="shared" ca="1" si="56"/>
        <v>2055</v>
      </c>
      <c r="M210" s="33">
        <f t="shared" ca="1" si="56"/>
        <v>12000</v>
      </c>
      <c r="N210" s="33">
        <f t="shared" ca="1" si="56"/>
        <v>19500</v>
      </c>
      <c r="O210" s="62">
        <f t="shared" ca="1" si="56"/>
        <v>28000</v>
      </c>
      <c r="P210" s="63" t="s">
        <v>133</v>
      </c>
      <c r="Q210" s="112" t="s">
        <v>133</v>
      </c>
      <c r="R210" s="33" t="s">
        <v>133</v>
      </c>
      <c r="S210" s="112" t="s">
        <v>133</v>
      </c>
      <c r="T210" s="112" t="s">
        <v>133</v>
      </c>
      <c r="U210" s="112" t="s">
        <v>133</v>
      </c>
      <c r="V210" s="112" t="s">
        <v>133</v>
      </c>
      <c r="W210" s="137" t="s">
        <v>133</v>
      </c>
      <c r="X210" s="63" t="s">
        <v>133</v>
      </c>
      <c r="Y210" s="33" t="s">
        <v>133</v>
      </c>
      <c r="Z210" s="33" t="s">
        <v>133</v>
      </c>
      <c r="AA210" s="62" t="s">
        <v>133</v>
      </c>
      <c r="AB210" s="63" t="s">
        <v>133</v>
      </c>
      <c r="AC210" s="112" t="s">
        <v>133</v>
      </c>
      <c r="AD210" s="33" t="s">
        <v>133</v>
      </c>
      <c r="AE210" s="112" t="s">
        <v>133</v>
      </c>
      <c r="AF210" s="112" t="s">
        <v>133</v>
      </c>
      <c r="AG210" s="112" t="s">
        <v>133</v>
      </c>
      <c r="AH210" s="112" t="s">
        <v>133</v>
      </c>
      <c r="AI210" s="137" t="s">
        <v>133</v>
      </c>
      <c r="AJ210" s="63" t="s">
        <v>133</v>
      </c>
      <c r="AK210" s="33" t="s">
        <v>133</v>
      </c>
      <c r="AL210" s="33" t="s">
        <v>133</v>
      </c>
      <c r="AM210" s="62" t="s">
        <v>133</v>
      </c>
      <c r="AN210" s="63" t="s">
        <v>133</v>
      </c>
      <c r="AO210" s="112" t="s">
        <v>133</v>
      </c>
      <c r="AP210" s="105" t="s">
        <v>133</v>
      </c>
      <c r="AQ210" s="112" t="s">
        <v>133</v>
      </c>
      <c r="AR210" s="112" t="s">
        <v>133</v>
      </c>
      <c r="AS210" s="112" t="s">
        <v>133</v>
      </c>
      <c r="AT210" s="112" t="s">
        <v>133</v>
      </c>
      <c r="AU210" s="137" t="s">
        <v>133</v>
      </c>
      <c r="AV210" s="124" t="s">
        <v>133</v>
      </c>
      <c r="AW210" s="33" t="s">
        <v>133</v>
      </c>
      <c r="AX210" s="33" t="s">
        <v>133</v>
      </c>
      <c r="AY210" s="62" t="s">
        <v>133</v>
      </c>
    </row>
    <row r="211" spans="1:51" s="38" customFormat="1" ht="0.75" customHeight="1" x14ac:dyDescent="0.2">
      <c r="B211" s="49"/>
      <c r="D211" s="33"/>
      <c r="E211" s="112"/>
      <c r="F211" s="105"/>
      <c r="G211" s="112"/>
      <c r="H211" s="112"/>
      <c r="I211" s="112"/>
      <c r="J211" s="112"/>
      <c r="K211" s="112"/>
      <c r="L211" s="105"/>
      <c r="M211" s="33"/>
      <c r="N211" s="33"/>
      <c r="O211" s="33"/>
      <c r="P211" s="33"/>
      <c r="Q211" s="112"/>
      <c r="R211" s="33"/>
      <c r="S211" s="112"/>
      <c r="T211" s="112"/>
      <c r="U211" s="112"/>
      <c r="V211" s="112"/>
      <c r="W211" s="112"/>
      <c r="X211" s="33"/>
      <c r="Y211" s="33"/>
      <c r="Z211" s="33"/>
      <c r="AA211" s="33"/>
      <c r="AB211" s="33"/>
      <c r="AC211" s="112"/>
      <c r="AD211" s="33"/>
      <c r="AE211" s="112"/>
      <c r="AF211" s="112"/>
      <c r="AG211" s="112"/>
      <c r="AH211" s="112"/>
      <c r="AI211" s="112"/>
      <c r="AJ211" s="33"/>
      <c r="AK211" s="33"/>
      <c r="AL211" s="33"/>
      <c r="AM211" s="33"/>
      <c r="AN211" s="33"/>
      <c r="AO211" s="112"/>
      <c r="AP211" s="105"/>
      <c r="AQ211" s="112"/>
      <c r="AR211" s="112"/>
      <c r="AS211" s="112"/>
      <c r="AT211" s="112"/>
      <c r="AU211" s="112"/>
      <c r="AV211" s="105"/>
      <c r="AW211" s="33"/>
      <c r="AX211" s="33"/>
      <c r="AY211" s="33"/>
    </row>
    <row r="212" spans="1:51" s="38" customFormat="1" x14ac:dyDescent="0.2">
      <c r="A212" s="156"/>
      <c r="B212" s="157"/>
      <c r="C212" s="156"/>
      <c r="D212" s="158"/>
      <c r="E212" s="159"/>
      <c r="F212" s="158"/>
      <c r="G212" s="159"/>
      <c r="H212" s="159"/>
      <c r="I212" s="159"/>
      <c r="J212" s="159"/>
      <c r="K212" s="159"/>
      <c r="L212" s="158"/>
      <c r="M212" s="158"/>
      <c r="N212" s="158"/>
      <c r="O212" s="158"/>
      <c r="P212" s="158"/>
      <c r="Q212" s="159"/>
      <c r="R212" s="158"/>
      <c r="S212" s="159"/>
      <c r="T212" s="159"/>
      <c r="U212" s="159"/>
      <c r="V212" s="159"/>
      <c r="W212" s="159"/>
      <c r="X212" s="158"/>
      <c r="Y212" s="158"/>
      <c r="Z212" s="158"/>
      <c r="AA212" s="158"/>
      <c r="AB212" s="158"/>
      <c r="AC212" s="159"/>
      <c r="AD212" s="158"/>
      <c r="AE212" s="159"/>
      <c r="AF212" s="159"/>
      <c r="AG212" s="159"/>
      <c r="AH212" s="159"/>
      <c r="AI212" s="159"/>
      <c r="AJ212" s="158"/>
      <c r="AK212" s="158"/>
      <c r="AL212" s="158"/>
      <c r="AM212" s="158"/>
      <c r="AN212" s="158"/>
      <c r="AO212" s="159"/>
      <c r="AP212" s="158"/>
      <c r="AQ212" s="159"/>
      <c r="AR212" s="159"/>
      <c r="AS212" s="159"/>
      <c r="AT212" s="159"/>
      <c r="AU212" s="159"/>
      <c r="AV212" s="158"/>
      <c r="AW212" s="158"/>
      <c r="AX212" s="158"/>
      <c r="AY212" s="150" t="s">
        <v>758</v>
      </c>
    </row>
    <row r="213" spans="1:51" s="38" customFormat="1" x14ac:dyDescent="0.2">
      <c r="A213" s="4" t="s">
        <v>86</v>
      </c>
      <c r="B213" s="49"/>
      <c r="D213" s="59"/>
      <c r="E213" s="60"/>
      <c r="F213" s="59"/>
      <c r="G213" s="60"/>
      <c r="H213" s="60"/>
      <c r="I213" s="60"/>
      <c r="J213" s="60"/>
      <c r="K213" s="60"/>
      <c r="L213" s="59"/>
      <c r="M213" s="59"/>
      <c r="N213" s="59"/>
      <c r="O213" s="59"/>
      <c r="P213" s="59"/>
      <c r="Q213" s="135"/>
      <c r="R213" s="59"/>
      <c r="S213" s="135"/>
      <c r="T213" s="135"/>
      <c r="U213" s="135"/>
      <c r="V213" s="135"/>
      <c r="W213" s="135"/>
      <c r="X213" s="59"/>
      <c r="Y213" s="59"/>
      <c r="Z213" s="59"/>
      <c r="AA213" s="59"/>
      <c r="AB213" s="59"/>
      <c r="AC213" s="135"/>
      <c r="AD213" s="59"/>
      <c r="AE213" s="135"/>
      <c r="AF213" s="135"/>
      <c r="AG213" s="135"/>
      <c r="AH213" s="135"/>
      <c r="AI213" s="135"/>
      <c r="AJ213" s="59"/>
      <c r="AK213" s="59"/>
      <c r="AL213" s="59"/>
      <c r="AM213" s="59"/>
      <c r="AN213" s="59"/>
      <c r="AO213" s="135"/>
      <c r="AP213" s="59"/>
      <c r="AQ213" s="135"/>
      <c r="AR213" s="135"/>
      <c r="AS213" s="135"/>
      <c r="AT213" s="135"/>
      <c r="AU213" s="135"/>
      <c r="AV213" s="59"/>
      <c r="AW213" s="59"/>
      <c r="AX213" s="59"/>
      <c r="AY213" s="59"/>
    </row>
    <row r="214" spans="1:51" s="38" customFormat="1" x14ac:dyDescent="0.2">
      <c r="A214" s="4" t="s">
        <v>87</v>
      </c>
      <c r="B214" s="49"/>
      <c r="D214" s="59"/>
      <c r="E214" s="60"/>
      <c r="F214" s="59"/>
      <c r="G214" s="60"/>
      <c r="H214" s="60"/>
      <c r="I214" s="60"/>
      <c r="J214" s="60"/>
      <c r="K214" s="60"/>
      <c r="L214" s="59"/>
      <c r="M214" s="59"/>
      <c r="N214" s="59"/>
      <c r="O214" s="59"/>
      <c r="P214" s="59"/>
      <c r="Q214" s="135"/>
      <c r="R214" s="59"/>
      <c r="S214" s="135"/>
      <c r="T214" s="135"/>
      <c r="U214" s="135"/>
      <c r="V214" s="135"/>
      <c r="W214" s="135"/>
      <c r="X214" s="59"/>
      <c r="Y214" s="59"/>
      <c r="Z214" s="59"/>
      <c r="AA214" s="59"/>
      <c r="AB214" s="59"/>
      <c r="AC214" s="135"/>
      <c r="AD214" s="59"/>
      <c r="AE214" s="135"/>
      <c r="AF214" s="135"/>
      <c r="AG214" s="135"/>
      <c r="AH214" s="135"/>
      <c r="AI214" s="135"/>
      <c r="AJ214" s="59"/>
      <c r="AK214" s="59"/>
      <c r="AL214" s="59"/>
      <c r="AM214" s="59"/>
      <c r="AN214" s="59"/>
      <c r="AO214" s="135"/>
      <c r="AP214" s="59"/>
      <c r="AQ214" s="135"/>
      <c r="AR214" s="135"/>
      <c r="AS214" s="135"/>
      <c r="AT214" s="135"/>
      <c r="AU214" s="135"/>
      <c r="AV214" s="59"/>
      <c r="AW214" s="59"/>
      <c r="AX214" s="59"/>
      <c r="AY214" s="59"/>
    </row>
    <row r="215" spans="1:51" s="38" customFormat="1" x14ac:dyDescent="0.2">
      <c r="A215" s="11"/>
      <c r="B215" s="4"/>
      <c r="C215" s="4"/>
      <c r="D215" s="4"/>
      <c r="E215" s="50"/>
      <c r="F215" s="46"/>
      <c r="G215" s="50"/>
      <c r="H215" s="50"/>
      <c r="I215" s="46"/>
      <c r="J215" s="46"/>
      <c r="K215" s="46"/>
      <c r="L215" s="46"/>
      <c r="M215" s="50"/>
      <c r="N215" s="50"/>
      <c r="O215" s="59"/>
      <c r="P215" s="59"/>
      <c r="Q215" s="135"/>
      <c r="R215" s="59"/>
      <c r="S215" s="135"/>
      <c r="T215" s="135"/>
      <c r="U215" s="135"/>
      <c r="V215" s="135"/>
      <c r="W215" s="135"/>
      <c r="X215" s="59"/>
      <c r="Y215" s="59"/>
      <c r="Z215" s="59"/>
      <c r="AA215" s="59"/>
      <c r="AB215" s="59"/>
      <c r="AC215" s="135"/>
      <c r="AD215" s="59"/>
      <c r="AE215" s="135"/>
      <c r="AF215" s="135"/>
      <c r="AG215" s="135"/>
      <c r="AH215" s="135"/>
      <c r="AI215" s="135"/>
      <c r="AJ215" s="59"/>
      <c r="AK215" s="59"/>
      <c r="AL215" s="59"/>
      <c r="AM215" s="59"/>
      <c r="AN215" s="59"/>
      <c r="AO215" s="135"/>
      <c r="AP215" s="59"/>
      <c r="AQ215" s="135"/>
      <c r="AR215" s="135"/>
      <c r="AS215" s="135"/>
      <c r="AT215" s="135"/>
      <c r="AU215" s="135"/>
      <c r="AV215" s="59"/>
      <c r="AW215" s="59"/>
      <c r="AX215" s="59"/>
      <c r="AY215" s="59"/>
    </row>
    <row r="216" spans="1:51" s="38" customFormat="1" x14ac:dyDescent="0.2">
      <c r="A216" s="4" t="s">
        <v>761</v>
      </c>
      <c r="B216" s="4"/>
      <c r="C216" s="4"/>
      <c r="D216" s="4"/>
      <c r="E216" s="50"/>
      <c r="F216" s="46"/>
      <c r="G216" s="50"/>
      <c r="H216" s="50"/>
      <c r="I216" s="46"/>
      <c r="J216" s="46"/>
      <c r="K216" s="46"/>
      <c r="L216" s="46"/>
      <c r="M216" s="50"/>
      <c r="N216" s="50"/>
      <c r="O216" s="32"/>
      <c r="P216" s="32"/>
      <c r="Q216" s="133"/>
      <c r="R216" s="32"/>
      <c r="S216" s="133"/>
      <c r="T216" s="133"/>
      <c r="U216" s="133"/>
      <c r="V216" s="133"/>
      <c r="W216" s="133"/>
      <c r="X216" s="32"/>
      <c r="Y216" s="32"/>
      <c r="Z216" s="32"/>
      <c r="AA216" s="32"/>
      <c r="AB216" s="32"/>
      <c r="AC216" s="133"/>
      <c r="AD216" s="32"/>
      <c r="AE216" s="133"/>
      <c r="AF216" s="133"/>
      <c r="AG216" s="133"/>
      <c r="AH216" s="133"/>
      <c r="AI216" s="133"/>
      <c r="AJ216" s="32"/>
      <c r="AK216" s="32"/>
      <c r="AL216" s="32"/>
      <c r="AM216" s="32"/>
      <c r="AN216" s="32"/>
      <c r="AO216" s="133"/>
      <c r="AP216" s="32"/>
      <c r="AQ216" s="133"/>
      <c r="AR216" s="133"/>
      <c r="AS216" s="133"/>
      <c r="AT216" s="133"/>
      <c r="AU216" s="133"/>
      <c r="AV216" s="32"/>
      <c r="AW216" s="32"/>
      <c r="AX216" s="32"/>
      <c r="AY216" s="32"/>
    </row>
    <row r="217" spans="1:51" s="38" customFormat="1" ht="12" customHeight="1" x14ac:dyDescent="0.2">
      <c r="A217" s="104" t="s">
        <v>800</v>
      </c>
      <c r="B217" s="103"/>
      <c r="C217" s="103"/>
      <c r="D217" s="103"/>
      <c r="E217" s="103"/>
      <c r="F217" s="103"/>
      <c r="G217" s="103"/>
      <c r="H217" s="103"/>
      <c r="I217" s="103"/>
      <c r="J217" s="103"/>
      <c r="K217" s="103"/>
      <c r="L217" s="103"/>
      <c r="M217" s="103"/>
      <c r="N217" s="5"/>
      <c r="O217" s="32"/>
      <c r="P217" s="32"/>
      <c r="Q217" s="133"/>
      <c r="R217" s="32"/>
      <c r="S217" s="133"/>
      <c r="T217" s="133"/>
      <c r="U217" s="133"/>
      <c r="V217" s="133"/>
      <c r="W217" s="133"/>
      <c r="X217" s="32"/>
      <c r="Y217" s="32"/>
      <c r="Z217" s="32"/>
      <c r="AA217" s="32"/>
      <c r="AB217" s="32"/>
      <c r="AC217" s="133"/>
      <c r="AD217" s="32"/>
      <c r="AE217" s="133"/>
      <c r="AF217" s="133"/>
      <c r="AG217" s="133"/>
      <c r="AH217" s="133"/>
      <c r="AI217" s="133"/>
      <c r="AJ217" s="32"/>
      <c r="AK217" s="32"/>
      <c r="AL217" s="32"/>
      <c r="AM217" s="32"/>
      <c r="AN217" s="32"/>
      <c r="AO217" s="133"/>
      <c r="AP217" s="32"/>
      <c r="AQ217" s="133"/>
      <c r="AR217" s="133"/>
      <c r="AS217" s="133"/>
      <c r="AT217" s="133"/>
      <c r="AU217" s="133"/>
      <c r="AV217" s="32"/>
      <c r="AW217" s="32"/>
      <c r="AX217" s="32"/>
      <c r="AY217" s="32"/>
    </row>
    <row r="218" spans="1:51" ht="24.75" customHeight="1" x14ac:dyDescent="0.2">
      <c r="A218" s="194" t="s">
        <v>752</v>
      </c>
      <c r="B218" s="194"/>
      <c r="C218" s="194"/>
      <c r="D218" s="194"/>
      <c r="E218" s="194"/>
      <c r="F218" s="194"/>
      <c r="G218" s="194"/>
      <c r="H218" s="194"/>
      <c r="I218" s="194"/>
      <c r="J218" s="194"/>
      <c r="K218" s="194"/>
      <c r="L218" s="194"/>
      <c r="M218" s="194"/>
      <c r="N218" s="194"/>
    </row>
    <row r="219" spans="1:51" ht="12" customHeight="1" x14ac:dyDescent="0.2">
      <c r="A219" s="194" t="s">
        <v>753</v>
      </c>
      <c r="B219" s="194"/>
      <c r="C219" s="194"/>
      <c r="D219" s="194"/>
      <c r="E219" s="194"/>
      <c r="F219" s="194"/>
      <c r="G219" s="194"/>
      <c r="H219" s="194"/>
      <c r="I219" s="194"/>
      <c r="J219" s="194"/>
      <c r="K219" s="194"/>
      <c r="L219" s="194"/>
      <c r="M219" s="194"/>
      <c r="N219" s="194"/>
    </row>
    <row r="220" spans="1:51" ht="12" customHeight="1" x14ac:dyDescent="0.2">
      <c r="A220" s="144" t="s">
        <v>789</v>
      </c>
      <c r="B220" s="144"/>
      <c r="C220" s="144"/>
      <c r="D220" s="143"/>
      <c r="E220" s="143"/>
      <c r="F220" s="143"/>
      <c r="G220" s="143"/>
      <c r="H220" s="143"/>
      <c r="I220" s="143"/>
      <c r="J220" s="143"/>
      <c r="K220" s="143"/>
      <c r="L220" s="143"/>
      <c r="M220" s="143"/>
      <c r="N220" s="143"/>
    </row>
    <row r="221" spans="1:51" ht="12" customHeight="1" x14ac:dyDescent="0.2">
      <c r="A221" s="194" t="s">
        <v>790</v>
      </c>
      <c r="B221" s="194"/>
      <c r="C221" s="194"/>
      <c r="D221" s="194"/>
      <c r="E221" s="194"/>
      <c r="F221" s="194"/>
      <c r="G221" s="194"/>
      <c r="H221" s="194"/>
      <c r="I221" s="194"/>
      <c r="J221" s="194"/>
      <c r="K221" s="194"/>
      <c r="L221" s="194"/>
      <c r="M221" s="194"/>
      <c r="N221" s="194"/>
    </row>
    <row r="222" spans="1:51" ht="12" customHeight="1" x14ac:dyDescent="0.2">
      <c r="A222" s="194" t="s">
        <v>754</v>
      </c>
      <c r="B222" s="194"/>
      <c r="C222" s="194"/>
      <c r="D222" s="194"/>
      <c r="E222" s="194"/>
      <c r="F222" s="194"/>
      <c r="G222" s="194"/>
      <c r="H222" s="194"/>
      <c r="I222" s="194"/>
      <c r="J222" s="194"/>
      <c r="K222" s="194"/>
      <c r="L222" s="194"/>
      <c r="M222" s="194"/>
      <c r="N222" s="194"/>
    </row>
    <row r="223" spans="1:51" ht="36" customHeight="1" x14ac:dyDescent="0.2">
      <c r="A223" s="194" t="s">
        <v>755</v>
      </c>
      <c r="B223" s="194"/>
      <c r="C223" s="194"/>
      <c r="D223" s="194"/>
      <c r="E223" s="194"/>
      <c r="F223" s="194"/>
      <c r="G223" s="194"/>
      <c r="H223" s="194"/>
      <c r="I223" s="194"/>
      <c r="J223" s="194"/>
      <c r="K223" s="194"/>
      <c r="L223" s="194"/>
      <c r="M223" s="48"/>
      <c r="N223" s="48"/>
      <c r="R223" s="59"/>
      <c r="S223" s="135"/>
      <c r="T223" s="135"/>
      <c r="U223" s="135"/>
      <c r="V223" s="135"/>
      <c r="W223" s="135"/>
      <c r="X223" s="59"/>
      <c r="Y223" s="59"/>
      <c r="AD223" s="59"/>
      <c r="AE223" s="135"/>
      <c r="AF223" s="135"/>
      <c r="AG223" s="135"/>
      <c r="AH223" s="135"/>
      <c r="AI223" s="135"/>
      <c r="AJ223" s="59"/>
      <c r="AK223" s="59"/>
      <c r="AP223" s="59"/>
      <c r="AQ223" s="135"/>
      <c r="AR223" s="135"/>
      <c r="AS223" s="135"/>
      <c r="AT223" s="135"/>
      <c r="AU223" s="135"/>
      <c r="AV223" s="59"/>
      <c r="AW223" s="59"/>
    </row>
    <row r="224" spans="1:51" x14ac:dyDescent="0.2">
      <c r="A224" s="194" t="s">
        <v>756</v>
      </c>
      <c r="B224" s="194"/>
      <c r="C224" s="194"/>
      <c r="D224" s="194"/>
      <c r="E224" s="194"/>
      <c r="F224" s="194"/>
      <c r="G224" s="194"/>
      <c r="H224" s="194"/>
      <c r="I224" s="194"/>
      <c r="J224" s="194"/>
      <c r="K224" s="194"/>
      <c r="L224" s="194"/>
      <c r="M224" s="48"/>
      <c r="N224" s="48"/>
      <c r="R224" s="59"/>
      <c r="S224" s="135"/>
      <c r="T224" s="135"/>
      <c r="U224" s="135"/>
      <c r="V224" s="135"/>
      <c r="W224" s="135"/>
      <c r="X224" s="59"/>
      <c r="Y224" s="59"/>
      <c r="AD224" s="59"/>
      <c r="AE224" s="135"/>
      <c r="AF224" s="135"/>
      <c r="AG224" s="135"/>
      <c r="AH224" s="135"/>
      <c r="AI224" s="135"/>
      <c r="AJ224" s="59"/>
      <c r="AK224" s="59"/>
      <c r="AP224" s="59"/>
      <c r="AQ224" s="135"/>
      <c r="AR224" s="135"/>
      <c r="AS224" s="135"/>
      <c r="AT224" s="135"/>
      <c r="AU224" s="135"/>
      <c r="AV224" s="59"/>
      <c r="AW224" s="59"/>
    </row>
    <row r="225" spans="1:49" ht="14.25" x14ac:dyDescent="0.2">
      <c r="A225" s="144" t="s">
        <v>786</v>
      </c>
      <c r="B225" s="104"/>
      <c r="C225" s="104"/>
      <c r="D225" s="104"/>
      <c r="E225" s="104"/>
      <c r="F225" s="104"/>
      <c r="G225" s="104"/>
      <c r="H225" s="104"/>
      <c r="I225" s="5"/>
      <c r="J225" s="5"/>
      <c r="K225" s="5"/>
      <c r="L225" s="5"/>
      <c r="M225" s="5"/>
      <c r="N225" s="5"/>
      <c r="R225" s="59"/>
      <c r="S225" s="135"/>
      <c r="T225" s="135"/>
      <c r="U225" s="135"/>
      <c r="V225" s="135"/>
      <c r="W225" s="135"/>
      <c r="X225" s="59"/>
      <c r="Y225" s="59"/>
      <c r="AD225" s="59"/>
      <c r="AE225" s="135"/>
      <c r="AF225" s="135"/>
      <c r="AG225" s="135"/>
      <c r="AH225" s="135"/>
      <c r="AI225" s="135"/>
      <c r="AJ225" s="59"/>
      <c r="AK225" s="59"/>
      <c r="AP225" s="59"/>
      <c r="AQ225" s="135"/>
      <c r="AR225" s="135"/>
      <c r="AS225" s="135"/>
      <c r="AT225" s="135"/>
      <c r="AU225" s="135"/>
      <c r="AV225" s="59"/>
      <c r="AW225" s="59"/>
    </row>
    <row r="226" spans="1:49" ht="14.25" x14ac:dyDescent="0.2">
      <c r="A226" s="195" t="s">
        <v>757</v>
      </c>
      <c r="B226" s="195"/>
      <c r="C226" s="195"/>
      <c r="D226" s="195"/>
      <c r="E226" s="195"/>
      <c r="F226" s="195"/>
      <c r="G226" s="195"/>
      <c r="H226" s="195"/>
      <c r="I226" s="48"/>
      <c r="J226" s="48"/>
      <c r="K226" s="48"/>
      <c r="L226" s="48"/>
      <c r="M226" s="48"/>
      <c r="N226" s="5"/>
    </row>
    <row r="230" spans="1:49" x14ac:dyDescent="0.2">
      <c r="A230" s="32" t="s">
        <v>54</v>
      </c>
      <c r="C230" s="32" t="s">
        <v>54</v>
      </c>
    </row>
  </sheetData>
  <autoFilter ref="A10:AY10"/>
  <mergeCells count="13">
    <mergeCell ref="AB9:AM9"/>
    <mergeCell ref="AN9:AY9"/>
    <mergeCell ref="A219:N219"/>
    <mergeCell ref="A226:H226"/>
    <mergeCell ref="D6:Q6"/>
    <mergeCell ref="A6:B6"/>
    <mergeCell ref="A218:N218"/>
    <mergeCell ref="A221:N221"/>
    <mergeCell ref="A222:N222"/>
    <mergeCell ref="A223:L223"/>
    <mergeCell ref="D9:O9"/>
    <mergeCell ref="A224:L224"/>
    <mergeCell ref="P9:AA9"/>
  </mergeCells>
  <dataValidations count="1">
    <dataValidation type="list" allowBlank="1" showInputMessage="1" showErrorMessage="1" sqref="B7">
      <formula1>$BH$8:$BH$10</formula1>
    </dataValidation>
  </dataValidations>
  <pageMargins left="0.55118110236220474" right="0.43307086614173229" top="0.74803149606299213" bottom="0.74803149606299213" header="0.31496062992125984" footer="0.31496062992125984"/>
  <pageSetup paperSize="9" scale="66" fitToHeight="0" orientation="landscape" r:id="rId1"/>
  <colBreaks count="3" manualBreakCount="3">
    <brk id="15" max="1048575" man="1"/>
    <brk id="27" max="1048575" man="1"/>
    <brk id="3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1292"/>
  <sheetViews>
    <sheetView workbookViewId="0">
      <pane xSplit="3" ySplit="10" topLeftCell="D11" activePane="bottomRight" state="frozen"/>
      <selection activeCell="F2" sqref="F2"/>
      <selection pane="topRight" activeCell="F2" sqref="F2"/>
      <selection pane="bottomLeft" activeCell="F2" sqref="F2"/>
      <selection pane="bottomRight"/>
    </sheetView>
  </sheetViews>
  <sheetFormatPr defaultColWidth="9.140625" defaultRowHeight="14.25" x14ac:dyDescent="0.2"/>
  <cols>
    <col min="1" max="1" width="6.85546875" style="3" customWidth="1"/>
    <col min="2" max="2" width="7.42578125" style="3" customWidth="1"/>
    <col min="3" max="3" width="36" style="3" customWidth="1"/>
    <col min="4" max="4" width="13.140625" style="3" customWidth="1"/>
    <col min="5" max="5" width="10.85546875" style="108" customWidth="1"/>
    <col min="6" max="6" width="13.85546875" style="3" customWidth="1"/>
    <col min="7" max="7" width="12.140625" style="108" customWidth="1"/>
    <col min="8" max="11" width="11.5703125" style="108" customWidth="1"/>
    <col min="12" max="12" width="12.85546875" style="108" customWidth="1"/>
    <col min="13" max="14" width="11.5703125" style="108" customWidth="1"/>
    <col min="15" max="16" width="12.42578125" style="108" customWidth="1"/>
    <col min="17" max="17" width="13.7109375" style="3" customWidth="1"/>
    <col min="18" max="18" width="12.42578125" style="3" customWidth="1"/>
    <col min="19" max="19" width="13" style="3" customWidth="1"/>
    <col min="20" max="20" width="12.28515625" style="3" customWidth="1"/>
    <col min="21" max="21" width="11.140625" style="3" customWidth="1"/>
    <col min="22" max="27" width="9.140625" style="5"/>
    <col min="28" max="29" width="0" style="5" hidden="1" customWidth="1"/>
    <col min="30" max="31" width="9.140625" style="5" hidden="1" customWidth="1"/>
    <col min="32" max="34" width="0" style="5" hidden="1" customWidth="1"/>
    <col min="35" max="35" width="44.140625" style="5" hidden="1" customWidth="1"/>
    <col min="36" max="36" width="16.5703125" style="5" hidden="1" customWidth="1"/>
    <col min="37" max="83" width="9.140625" style="5"/>
    <col min="84" max="16384" width="9.140625" style="3"/>
  </cols>
  <sheetData>
    <row r="1" spans="1:83" x14ac:dyDescent="0.2">
      <c r="A1" s="2" t="s">
        <v>802</v>
      </c>
      <c r="C1" s="4"/>
      <c r="D1" s="4"/>
      <c r="E1" s="107"/>
      <c r="F1" s="4"/>
      <c r="G1" s="107"/>
      <c r="H1" s="107"/>
      <c r="I1" s="107"/>
      <c r="J1" s="107"/>
      <c r="K1" s="107"/>
      <c r="L1" s="107"/>
      <c r="M1" s="107"/>
      <c r="N1" s="107"/>
      <c r="O1" s="107"/>
      <c r="P1" s="107"/>
      <c r="Q1" s="4"/>
      <c r="R1" s="4"/>
      <c r="T1" s="5"/>
      <c r="U1" s="5"/>
      <c r="CD1" s="3"/>
      <c r="CE1" s="3"/>
    </row>
    <row r="2" spans="1:83" x14ac:dyDescent="0.2">
      <c r="A2" s="6" t="s">
        <v>128</v>
      </c>
      <c r="C2" s="4"/>
      <c r="D2" s="4"/>
      <c r="E2" s="107"/>
      <c r="F2" s="4"/>
      <c r="G2" s="107"/>
      <c r="H2" s="107"/>
      <c r="I2" s="107"/>
      <c r="J2" s="107"/>
      <c r="K2" s="107"/>
      <c r="L2" s="107"/>
      <c r="M2" s="107"/>
      <c r="N2" s="107"/>
      <c r="O2" s="107"/>
      <c r="P2" s="107"/>
      <c r="Q2" s="4"/>
      <c r="R2" s="4"/>
      <c r="T2" s="5"/>
      <c r="U2" s="5"/>
      <c r="CD2" s="3"/>
      <c r="CE2" s="3"/>
    </row>
    <row r="3" spans="1:83" x14ac:dyDescent="0.2">
      <c r="A3" s="7" t="s">
        <v>129</v>
      </c>
      <c r="C3" s="4"/>
      <c r="D3" s="4"/>
      <c r="E3" s="107"/>
      <c r="F3" s="4"/>
      <c r="G3" s="107"/>
      <c r="H3" s="107"/>
      <c r="I3" s="107"/>
      <c r="J3" s="107"/>
      <c r="K3" s="107"/>
      <c r="L3" s="107" t="s">
        <v>54</v>
      </c>
      <c r="M3" s="107"/>
      <c r="N3" s="107"/>
      <c r="O3" s="107"/>
      <c r="P3" s="107"/>
      <c r="Q3" s="4"/>
      <c r="R3" s="4"/>
      <c r="T3" s="5"/>
      <c r="U3" s="5"/>
      <c r="CD3" s="3"/>
      <c r="CE3" s="3"/>
    </row>
    <row r="4" spans="1:83" x14ac:dyDescent="0.2">
      <c r="A4" s="7" t="s">
        <v>734</v>
      </c>
      <c r="C4" s="4"/>
      <c r="D4" s="4"/>
      <c r="E4" s="107"/>
      <c r="F4" s="4"/>
      <c r="G4" s="107"/>
      <c r="H4" s="107"/>
      <c r="I4" s="107"/>
      <c r="J4" s="107"/>
      <c r="K4" s="107"/>
      <c r="L4" s="107"/>
      <c r="M4" s="107"/>
      <c r="N4" s="107"/>
      <c r="O4" s="107"/>
      <c r="P4" s="107"/>
      <c r="Q4" s="4"/>
      <c r="R4" s="4"/>
      <c r="T4" s="5"/>
      <c r="U4" s="5"/>
      <c r="CD4" s="3"/>
      <c r="CE4" s="3"/>
    </row>
    <row r="5" spans="1:83" ht="15" thickBot="1" x14ac:dyDescent="0.25">
      <c r="A5" s="7"/>
      <c r="C5" s="4"/>
      <c r="D5" s="4"/>
      <c r="E5" s="107"/>
      <c r="F5" s="4" t="s">
        <v>54</v>
      </c>
      <c r="G5" s="107"/>
      <c r="H5" s="107"/>
      <c r="I5" s="107"/>
      <c r="J5" s="107"/>
      <c r="K5" s="107"/>
      <c r="L5" s="107"/>
      <c r="M5" s="107"/>
      <c r="N5" s="107"/>
      <c r="O5" s="107"/>
      <c r="P5" s="107"/>
      <c r="Q5" s="4"/>
      <c r="R5" s="4"/>
      <c r="T5" s="5"/>
      <c r="U5" s="5"/>
      <c r="CD5" s="3"/>
      <c r="CE5" s="3"/>
    </row>
    <row r="6" spans="1:83" ht="24" customHeight="1" thickBot="1" x14ac:dyDescent="0.25">
      <c r="A6" s="3" t="s">
        <v>54</v>
      </c>
      <c r="B6" s="196" t="s">
        <v>728</v>
      </c>
      <c r="C6" s="197"/>
      <c r="D6" s="4"/>
      <c r="E6" s="107"/>
      <c r="F6" s="4"/>
      <c r="G6" s="107"/>
      <c r="H6" s="107"/>
      <c r="I6" s="107"/>
      <c r="J6" s="107"/>
      <c r="K6" s="107"/>
      <c r="L6" s="107"/>
      <c r="M6" s="107"/>
      <c r="N6" s="107"/>
      <c r="O6" s="107"/>
      <c r="P6" s="107"/>
      <c r="Q6" s="4"/>
      <c r="R6" s="4"/>
      <c r="T6" s="5"/>
      <c r="U6" s="5"/>
      <c r="CD6" s="3"/>
      <c r="CE6" s="3"/>
    </row>
    <row r="7" spans="1:83" ht="15" thickBot="1" x14ac:dyDescent="0.25">
      <c r="B7" s="57" t="s">
        <v>57</v>
      </c>
      <c r="C7" s="75" t="s">
        <v>135</v>
      </c>
      <c r="D7" s="4"/>
      <c r="E7" s="107" t="s">
        <v>54</v>
      </c>
      <c r="F7" s="11"/>
      <c r="G7" s="114"/>
      <c r="H7" s="114"/>
      <c r="I7" s="114"/>
      <c r="J7" s="114" t="s">
        <v>54</v>
      </c>
      <c r="K7" s="114"/>
      <c r="L7" s="114"/>
      <c r="M7" s="114"/>
      <c r="N7" s="114"/>
      <c r="O7" s="114"/>
      <c r="P7" s="107"/>
      <c r="Q7" s="4"/>
      <c r="R7" s="76"/>
      <c r="T7" s="5"/>
      <c r="U7" s="5"/>
      <c r="AB7" s="5" t="s">
        <v>39</v>
      </c>
      <c r="CD7" s="3"/>
      <c r="CE7" s="3"/>
    </row>
    <row r="8" spans="1:83" x14ac:dyDescent="0.2">
      <c r="B8" s="77"/>
      <c r="C8" s="78"/>
      <c r="D8" s="174">
        <v>2</v>
      </c>
      <c r="E8" s="174">
        <v>3</v>
      </c>
      <c r="F8" s="175">
        <v>4</v>
      </c>
      <c r="G8" s="175">
        <v>5</v>
      </c>
      <c r="H8" s="175">
        <v>6</v>
      </c>
      <c r="I8" s="175">
        <v>7</v>
      </c>
      <c r="J8" s="175">
        <v>8</v>
      </c>
      <c r="K8" s="175">
        <v>9</v>
      </c>
      <c r="L8" s="175">
        <v>5</v>
      </c>
      <c r="M8" s="175">
        <v>6</v>
      </c>
      <c r="N8" s="175">
        <v>7</v>
      </c>
      <c r="O8" s="175">
        <v>8</v>
      </c>
      <c r="P8" s="174">
        <v>9</v>
      </c>
      <c r="Q8" s="176"/>
      <c r="R8" s="4"/>
      <c r="S8" s="5"/>
      <c r="T8" s="5"/>
      <c r="U8" s="5"/>
      <c r="AB8" s="5" t="s">
        <v>56</v>
      </c>
      <c r="CD8" s="3"/>
      <c r="CE8" s="3"/>
    </row>
    <row r="9" spans="1:83" ht="14.25" customHeight="1" x14ac:dyDescent="0.2">
      <c r="A9" s="169"/>
      <c r="B9" s="80"/>
      <c r="C9" s="187"/>
      <c r="D9" s="199" t="str">
        <f>C7</f>
        <v>One year after graduation (2012/13 cohort)</v>
      </c>
      <c r="E9" s="200"/>
      <c r="F9" s="201"/>
      <c r="G9" s="202" t="s">
        <v>804</v>
      </c>
      <c r="H9" s="203"/>
      <c r="I9" s="203"/>
      <c r="J9" s="203"/>
      <c r="K9" s="204"/>
      <c r="L9" s="199" t="s">
        <v>803</v>
      </c>
      <c r="M9" s="200"/>
      <c r="N9" s="200"/>
      <c r="O9" s="200"/>
      <c r="P9" s="200"/>
      <c r="Q9" s="146"/>
      <c r="R9" s="4"/>
      <c r="S9" s="12">
        <v>14</v>
      </c>
      <c r="T9" s="5"/>
      <c r="U9" s="5"/>
      <c r="AB9" s="5" t="s">
        <v>59</v>
      </c>
      <c r="CD9" s="3"/>
      <c r="CE9" s="3"/>
    </row>
    <row r="10" spans="1:83" ht="90" x14ac:dyDescent="0.2">
      <c r="A10" s="170" t="s">
        <v>762</v>
      </c>
      <c r="B10" s="20" t="s">
        <v>61</v>
      </c>
      <c r="C10" s="188" t="s">
        <v>62</v>
      </c>
      <c r="D10" s="70" t="s">
        <v>736</v>
      </c>
      <c r="E10" s="68" t="s">
        <v>737</v>
      </c>
      <c r="F10" s="81" t="s">
        <v>775</v>
      </c>
      <c r="G10" s="70" t="s">
        <v>763</v>
      </c>
      <c r="H10" s="68" t="s">
        <v>739</v>
      </c>
      <c r="I10" s="68" t="s">
        <v>740</v>
      </c>
      <c r="J10" s="54" t="s">
        <v>741</v>
      </c>
      <c r="K10" s="53" t="s">
        <v>742</v>
      </c>
      <c r="L10" s="70" t="s">
        <v>783</v>
      </c>
      <c r="M10" s="68" t="s">
        <v>782</v>
      </c>
      <c r="N10" s="68" t="s">
        <v>764</v>
      </c>
      <c r="O10" s="54" t="s">
        <v>765</v>
      </c>
      <c r="P10" s="53" t="s">
        <v>766</v>
      </c>
      <c r="Q10" s="145" t="s">
        <v>781</v>
      </c>
      <c r="R10" s="4"/>
      <c r="S10" s="5"/>
      <c r="T10" s="5"/>
      <c r="U10" s="5"/>
      <c r="CC10" s="3"/>
      <c r="CD10" s="3"/>
      <c r="CE10" s="3"/>
    </row>
    <row r="11" spans="1:83" x14ac:dyDescent="0.2">
      <c r="A11" s="22" t="s">
        <v>39</v>
      </c>
      <c r="B11" s="23"/>
      <c r="C11" s="189"/>
      <c r="D11" s="165" t="s">
        <v>54</v>
      </c>
      <c r="E11" s="111"/>
      <c r="F11" s="82"/>
      <c r="G11" s="138"/>
      <c r="H11" s="111"/>
      <c r="I11" s="111"/>
      <c r="J11" s="111"/>
      <c r="K11" s="139"/>
      <c r="L11" s="138"/>
      <c r="M11" s="111"/>
      <c r="N11" s="111"/>
      <c r="O11" s="111"/>
      <c r="P11" s="139"/>
      <c r="Q11" s="83"/>
      <c r="R11" s="4"/>
      <c r="S11" s="5"/>
      <c r="T11" s="5"/>
      <c r="U11" s="5"/>
      <c r="CC11" s="3"/>
      <c r="CD11" s="3"/>
      <c r="CE11" s="3"/>
    </row>
    <row r="12" spans="1:83" s="15" customFormat="1" x14ac:dyDescent="0.2">
      <c r="A12" s="30" t="s">
        <v>39</v>
      </c>
      <c r="B12" s="49">
        <v>1</v>
      </c>
      <c r="C12" s="183" t="s">
        <v>63</v>
      </c>
      <c r="D12" s="63">
        <f t="shared" ref="D12:D43" si="0">IFERROR(MROUND(VLOOKUP($AJ$12&amp;$A12&amp;$B12,output_nonSA,D$8,FALSE),5),"")</f>
        <v>7375</v>
      </c>
      <c r="E12" s="112">
        <f t="shared" ref="E12:E43" si="1">IFERROR(MROUND(VLOOKUP($AJ$12&amp;$A12&amp;$B12,output_nonSA,E$8,FALSE),0.001),"")</f>
        <v>0.9</v>
      </c>
      <c r="F12" s="168">
        <f t="shared" ref="F12:F43" si="2">IFERROR(MROUND(VLOOKUP($AJ$12&amp;$A12&amp;$B12,output_nonSA,F$8,FALSE),5),"")</f>
        <v>7310</v>
      </c>
      <c r="G12" s="140">
        <f t="shared" ref="G12:K21" si="3">IFERROR(MROUND(VLOOKUP($AJ$12&amp;$A12&amp;$B12,output_nonSA,G$8,FALSE),0.001),"")</f>
        <v>2.8000000000000003</v>
      </c>
      <c r="H12" s="112">
        <f t="shared" si="3"/>
        <v>10.4</v>
      </c>
      <c r="I12" s="112">
        <f t="shared" si="3"/>
        <v>69.600000000000009</v>
      </c>
      <c r="J12" s="112">
        <f t="shared" si="3"/>
        <v>79.600000000000009</v>
      </c>
      <c r="K12" s="137">
        <f t="shared" si="3"/>
        <v>86.8</v>
      </c>
      <c r="L12" s="140">
        <f t="shared" ref="L12:P21" si="4">IFERROR(MROUND(VLOOKUP($AJ$12&amp;$A12&amp;$B12,output_SA,L$8,FALSE),0.001),"")</f>
        <v>2</v>
      </c>
      <c r="M12" s="112">
        <f t="shared" si="4"/>
        <v>6</v>
      </c>
      <c r="N12" s="112">
        <f t="shared" si="4"/>
        <v>74.8</v>
      </c>
      <c r="O12" s="112">
        <f t="shared" si="4"/>
        <v>85</v>
      </c>
      <c r="P12" s="137">
        <f t="shared" si="4"/>
        <v>92</v>
      </c>
      <c r="Q12" s="83">
        <f>IFERROR(P12-K12,"-")</f>
        <v>5.2000000000000028</v>
      </c>
      <c r="R12" s="79">
        <v>6</v>
      </c>
      <c r="S12" s="19"/>
      <c r="T12" s="19"/>
      <c r="U12" s="19"/>
      <c r="V12" s="19"/>
      <c r="W12" s="19"/>
      <c r="X12" s="19"/>
      <c r="Y12" s="19"/>
      <c r="Z12" s="19"/>
      <c r="AA12" s="19"/>
      <c r="AB12" s="19"/>
      <c r="AC12" s="19"/>
      <c r="AD12" s="19"/>
      <c r="AE12" s="19"/>
      <c r="AF12" s="19"/>
      <c r="AG12" s="19"/>
      <c r="AH12" s="19"/>
      <c r="AI12" s="19"/>
      <c r="AJ12" s="19" t="str">
        <f>VLOOKUP($C$7,$AI$13:$AJ$16,2,FALSE)</f>
        <v>2012/2013</v>
      </c>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row>
    <row r="13" spans="1:83" x14ac:dyDescent="0.2">
      <c r="A13" s="30" t="s">
        <v>39</v>
      </c>
      <c r="B13" s="49">
        <v>2</v>
      </c>
      <c r="C13" s="183" t="s">
        <v>64</v>
      </c>
      <c r="D13" s="63">
        <f t="shared" si="0"/>
        <v>28605</v>
      </c>
      <c r="E13" s="112">
        <f t="shared" si="1"/>
        <v>2.2000000000000002</v>
      </c>
      <c r="F13" s="168">
        <f t="shared" si="2"/>
        <v>27965</v>
      </c>
      <c r="G13" s="140">
        <f t="shared" si="3"/>
        <v>7.3</v>
      </c>
      <c r="H13" s="112">
        <f t="shared" si="3"/>
        <v>8.9</v>
      </c>
      <c r="I13" s="112">
        <f t="shared" si="3"/>
        <v>56.2</v>
      </c>
      <c r="J13" s="112">
        <f t="shared" si="3"/>
        <v>75.900000000000006</v>
      </c>
      <c r="K13" s="137">
        <f t="shared" si="3"/>
        <v>83.8</v>
      </c>
      <c r="L13" s="140">
        <f t="shared" si="4"/>
        <v>6.2</v>
      </c>
      <c r="M13" s="112">
        <f t="shared" si="4"/>
        <v>7.7</v>
      </c>
      <c r="N13" s="112">
        <f t="shared" si="4"/>
        <v>58.5</v>
      </c>
      <c r="O13" s="112">
        <f t="shared" si="4"/>
        <v>79</v>
      </c>
      <c r="P13" s="137">
        <f t="shared" si="4"/>
        <v>86.100000000000009</v>
      </c>
      <c r="Q13" s="83">
        <f t="shared" ref="Q13:Q75" si="5">IFERROR(P13-K13,"-")</f>
        <v>2.3000000000000114</v>
      </c>
      <c r="R13" s="84"/>
      <c r="S13" s="5"/>
      <c r="T13" s="5"/>
      <c r="U13" s="5"/>
      <c r="AC13" s="5" t="s">
        <v>134</v>
      </c>
      <c r="AI13" s="5" t="s">
        <v>135</v>
      </c>
      <c r="AJ13" s="5" t="s">
        <v>92</v>
      </c>
      <c r="CC13" s="3"/>
      <c r="CD13" s="3"/>
      <c r="CE13" s="3"/>
    </row>
    <row r="14" spans="1:83" x14ac:dyDescent="0.2">
      <c r="A14" s="30" t="s">
        <v>39</v>
      </c>
      <c r="B14" s="49">
        <v>3</v>
      </c>
      <c r="C14" s="183" t="s">
        <v>65</v>
      </c>
      <c r="D14" s="63">
        <f t="shared" si="0"/>
        <v>29545</v>
      </c>
      <c r="E14" s="112">
        <f t="shared" si="1"/>
        <v>0.5</v>
      </c>
      <c r="F14" s="168">
        <f t="shared" si="2"/>
        <v>29385</v>
      </c>
      <c r="G14" s="140">
        <f t="shared" si="3"/>
        <v>6.6000000000000005</v>
      </c>
      <c r="H14" s="112">
        <f t="shared" si="3"/>
        <v>11.200000000000001</v>
      </c>
      <c r="I14" s="112">
        <f t="shared" si="3"/>
        <v>53.1</v>
      </c>
      <c r="J14" s="112">
        <f t="shared" si="3"/>
        <v>71.5</v>
      </c>
      <c r="K14" s="137">
        <f t="shared" si="3"/>
        <v>82.3</v>
      </c>
      <c r="L14" s="140">
        <f t="shared" si="4"/>
        <v>5.7</v>
      </c>
      <c r="M14" s="112">
        <f t="shared" si="4"/>
        <v>10.4</v>
      </c>
      <c r="N14" s="112">
        <f t="shared" si="4"/>
        <v>54.7</v>
      </c>
      <c r="O14" s="112">
        <f t="shared" si="4"/>
        <v>73.5</v>
      </c>
      <c r="P14" s="137">
        <f t="shared" si="4"/>
        <v>83.9</v>
      </c>
      <c r="Q14" s="83">
        <f t="shared" si="5"/>
        <v>1.6000000000000085</v>
      </c>
      <c r="R14" s="21"/>
      <c r="S14" s="5"/>
      <c r="T14" s="5"/>
      <c r="U14" s="5"/>
      <c r="AC14" s="5" t="s">
        <v>136</v>
      </c>
      <c r="AI14" s="5" t="s">
        <v>137</v>
      </c>
      <c r="AJ14" s="5" t="s">
        <v>94</v>
      </c>
      <c r="CC14" s="3"/>
      <c r="CD14" s="3"/>
      <c r="CE14" s="3"/>
    </row>
    <row r="15" spans="1:83" x14ac:dyDescent="0.2">
      <c r="A15" s="30" t="s">
        <v>39</v>
      </c>
      <c r="B15" s="49">
        <v>4</v>
      </c>
      <c r="C15" s="183" t="s">
        <v>66</v>
      </c>
      <c r="D15" s="63">
        <f t="shared" si="0"/>
        <v>560</v>
      </c>
      <c r="E15" s="112">
        <f t="shared" si="1"/>
        <v>0.9</v>
      </c>
      <c r="F15" s="168">
        <f t="shared" si="2"/>
        <v>555</v>
      </c>
      <c r="G15" s="140">
        <f t="shared" si="3"/>
        <v>8</v>
      </c>
      <c r="H15" s="112">
        <f t="shared" si="3"/>
        <v>7.6000000000000005</v>
      </c>
      <c r="I15" s="112">
        <f t="shared" si="3"/>
        <v>74</v>
      </c>
      <c r="J15" s="112">
        <f t="shared" si="3"/>
        <v>81.2</v>
      </c>
      <c r="K15" s="137">
        <f t="shared" si="3"/>
        <v>84.4</v>
      </c>
      <c r="L15" s="140">
        <f t="shared" si="4"/>
        <v>7.4</v>
      </c>
      <c r="M15" s="112">
        <f t="shared" si="4"/>
        <v>6.3</v>
      </c>
      <c r="N15" s="112">
        <f t="shared" si="4"/>
        <v>75.8</v>
      </c>
      <c r="O15" s="112">
        <f t="shared" si="4"/>
        <v>83.2</v>
      </c>
      <c r="P15" s="137">
        <f t="shared" si="4"/>
        <v>86.3</v>
      </c>
      <c r="Q15" s="83">
        <f t="shared" si="5"/>
        <v>1.8999999999999915</v>
      </c>
      <c r="R15" s="21"/>
      <c r="S15" s="5"/>
      <c r="T15" s="5"/>
      <c r="U15" s="5"/>
      <c r="AI15" s="5" t="s">
        <v>74</v>
      </c>
      <c r="AJ15" s="5" t="s">
        <v>26</v>
      </c>
      <c r="CC15" s="3"/>
      <c r="CD15" s="3"/>
      <c r="CE15" s="3"/>
    </row>
    <row r="16" spans="1:83" x14ac:dyDescent="0.2">
      <c r="A16" s="30" t="s">
        <v>39</v>
      </c>
      <c r="B16" s="49">
        <v>5</v>
      </c>
      <c r="C16" s="183" t="s">
        <v>67</v>
      </c>
      <c r="D16" s="63">
        <f t="shared" si="0"/>
        <v>2105</v>
      </c>
      <c r="E16" s="112">
        <f t="shared" si="1"/>
        <v>0.6</v>
      </c>
      <c r="F16" s="168">
        <f t="shared" si="2"/>
        <v>2095</v>
      </c>
      <c r="G16" s="140">
        <f t="shared" si="3"/>
        <v>10.1</v>
      </c>
      <c r="H16" s="112">
        <f t="shared" si="3"/>
        <v>12.200000000000001</v>
      </c>
      <c r="I16" s="112">
        <f t="shared" si="3"/>
        <v>60.800000000000004</v>
      </c>
      <c r="J16" s="112">
        <f t="shared" si="3"/>
        <v>71.900000000000006</v>
      </c>
      <c r="K16" s="137">
        <f t="shared" si="3"/>
        <v>77.7</v>
      </c>
      <c r="L16" s="140">
        <f t="shared" si="4"/>
        <v>8</v>
      </c>
      <c r="M16" s="112">
        <f t="shared" si="4"/>
        <v>10.8</v>
      </c>
      <c r="N16" s="112">
        <f t="shared" si="4"/>
        <v>64.3</v>
      </c>
      <c r="O16" s="112">
        <f t="shared" si="4"/>
        <v>75.8</v>
      </c>
      <c r="P16" s="137">
        <f t="shared" si="4"/>
        <v>81.2</v>
      </c>
      <c r="Q16" s="83">
        <f t="shared" si="5"/>
        <v>3.5</v>
      </c>
      <c r="R16" s="21"/>
      <c r="S16" s="5"/>
      <c r="T16" s="5"/>
      <c r="U16" s="5"/>
      <c r="AI16" s="5" t="s">
        <v>130</v>
      </c>
      <c r="AJ16" s="5" t="s">
        <v>100</v>
      </c>
      <c r="CC16" s="3"/>
      <c r="CD16" s="3"/>
      <c r="CE16" s="3"/>
    </row>
    <row r="17" spans="1:83" x14ac:dyDescent="0.2">
      <c r="A17" s="30" t="s">
        <v>39</v>
      </c>
      <c r="B17" s="49">
        <v>6</v>
      </c>
      <c r="C17" s="183" t="s">
        <v>68</v>
      </c>
      <c r="D17" s="63">
        <f t="shared" si="0"/>
        <v>12155</v>
      </c>
      <c r="E17" s="112">
        <f t="shared" si="1"/>
        <v>0.5</v>
      </c>
      <c r="F17" s="168">
        <f t="shared" si="2"/>
        <v>12095</v>
      </c>
      <c r="G17" s="140">
        <f t="shared" si="3"/>
        <v>6.8</v>
      </c>
      <c r="H17" s="112">
        <f t="shared" si="3"/>
        <v>10.200000000000001</v>
      </c>
      <c r="I17" s="112">
        <f t="shared" si="3"/>
        <v>52.1</v>
      </c>
      <c r="J17" s="112">
        <f t="shared" si="3"/>
        <v>70.900000000000006</v>
      </c>
      <c r="K17" s="137">
        <f t="shared" si="3"/>
        <v>83</v>
      </c>
      <c r="L17" s="140">
        <f t="shared" si="4"/>
        <v>6.2</v>
      </c>
      <c r="M17" s="112">
        <f t="shared" si="4"/>
        <v>9.6</v>
      </c>
      <c r="N17" s="112">
        <f t="shared" si="4"/>
        <v>53.2</v>
      </c>
      <c r="O17" s="112">
        <f t="shared" si="4"/>
        <v>72.400000000000006</v>
      </c>
      <c r="P17" s="137">
        <f t="shared" si="4"/>
        <v>84.2</v>
      </c>
      <c r="Q17" s="83">
        <f t="shared" si="5"/>
        <v>1.2000000000000028</v>
      </c>
      <c r="R17" s="21"/>
      <c r="S17" s="5"/>
      <c r="T17" s="5"/>
      <c r="U17" s="5"/>
      <c r="CC17" s="3"/>
      <c r="CD17" s="3"/>
      <c r="CE17" s="3"/>
    </row>
    <row r="18" spans="1:83" x14ac:dyDescent="0.2">
      <c r="A18" s="30" t="s">
        <v>39</v>
      </c>
      <c r="B18" s="49">
        <v>7</v>
      </c>
      <c r="C18" s="183" t="s">
        <v>69</v>
      </c>
      <c r="D18" s="63">
        <f t="shared" si="0"/>
        <v>6035</v>
      </c>
      <c r="E18" s="112">
        <f t="shared" si="1"/>
        <v>0.70000000000000007</v>
      </c>
      <c r="F18" s="168">
        <f t="shared" si="2"/>
        <v>5990</v>
      </c>
      <c r="G18" s="140">
        <f t="shared" si="3"/>
        <v>7.3</v>
      </c>
      <c r="H18" s="112">
        <f t="shared" si="3"/>
        <v>8.6</v>
      </c>
      <c r="I18" s="112">
        <f t="shared" si="3"/>
        <v>57.9</v>
      </c>
      <c r="J18" s="112">
        <f t="shared" si="3"/>
        <v>75</v>
      </c>
      <c r="K18" s="137">
        <f t="shared" si="3"/>
        <v>84.100000000000009</v>
      </c>
      <c r="L18" s="140">
        <f t="shared" si="4"/>
        <v>6.8</v>
      </c>
      <c r="M18" s="112">
        <f t="shared" si="4"/>
        <v>8.3000000000000007</v>
      </c>
      <c r="N18" s="112">
        <f t="shared" si="4"/>
        <v>58.7</v>
      </c>
      <c r="O18" s="112">
        <f t="shared" si="4"/>
        <v>76.2</v>
      </c>
      <c r="P18" s="137">
        <f t="shared" si="4"/>
        <v>84.9</v>
      </c>
      <c r="Q18" s="83">
        <f t="shared" si="5"/>
        <v>0.79999999999999716</v>
      </c>
      <c r="R18" s="21"/>
      <c r="S18" s="5"/>
      <c r="T18" s="5"/>
      <c r="U18" s="5"/>
      <c r="CC18" s="3"/>
      <c r="CD18" s="3"/>
      <c r="CE18" s="3"/>
    </row>
    <row r="19" spans="1:83" x14ac:dyDescent="0.2">
      <c r="A19" s="30" t="s">
        <v>39</v>
      </c>
      <c r="B19" s="49">
        <v>8</v>
      </c>
      <c r="C19" s="183" t="s">
        <v>70</v>
      </c>
      <c r="D19" s="63">
        <f t="shared" si="0"/>
        <v>10345</v>
      </c>
      <c r="E19" s="112">
        <f t="shared" si="1"/>
        <v>0.9</v>
      </c>
      <c r="F19" s="168">
        <f t="shared" si="2"/>
        <v>10250</v>
      </c>
      <c r="G19" s="140">
        <f t="shared" si="3"/>
        <v>9</v>
      </c>
      <c r="H19" s="112">
        <f t="shared" si="3"/>
        <v>13.6</v>
      </c>
      <c r="I19" s="112">
        <f t="shared" si="3"/>
        <v>68.7</v>
      </c>
      <c r="J19" s="112">
        <f t="shared" si="3"/>
        <v>73.900000000000006</v>
      </c>
      <c r="K19" s="137">
        <f t="shared" si="3"/>
        <v>77.400000000000006</v>
      </c>
      <c r="L19" s="140">
        <f t="shared" si="4"/>
        <v>7.9</v>
      </c>
      <c r="M19" s="112">
        <f t="shared" si="4"/>
        <v>12.5</v>
      </c>
      <c r="N19" s="112">
        <f t="shared" si="4"/>
        <v>70.900000000000006</v>
      </c>
      <c r="O19" s="112">
        <f t="shared" si="4"/>
        <v>76.3</v>
      </c>
      <c r="P19" s="137">
        <f t="shared" si="4"/>
        <v>79.600000000000009</v>
      </c>
      <c r="Q19" s="83">
        <f t="shared" si="5"/>
        <v>2.2000000000000028</v>
      </c>
      <c r="R19" s="21"/>
      <c r="S19" s="5"/>
      <c r="T19" s="5"/>
      <c r="U19" s="5"/>
      <c r="CC19" s="3"/>
      <c r="CD19" s="3"/>
      <c r="CE19" s="3"/>
    </row>
    <row r="20" spans="1:83" x14ac:dyDescent="0.2">
      <c r="A20" s="30" t="s">
        <v>39</v>
      </c>
      <c r="B20" s="49">
        <v>9</v>
      </c>
      <c r="C20" s="183" t="s">
        <v>73</v>
      </c>
      <c r="D20" s="63">
        <f t="shared" si="0"/>
        <v>13140</v>
      </c>
      <c r="E20" s="112">
        <f t="shared" si="1"/>
        <v>1.3</v>
      </c>
      <c r="F20" s="168">
        <f t="shared" si="2"/>
        <v>12965</v>
      </c>
      <c r="G20" s="140">
        <f t="shared" si="3"/>
        <v>9.8000000000000007</v>
      </c>
      <c r="H20" s="112">
        <f t="shared" si="3"/>
        <v>9.9</v>
      </c>
      <c r="I20" s="112">
        <f t="shared" si="3"/>
        <v>65.5</v>
      </c>
      <c r="J20" s="112">
        <f t="shared" si="3"/>
        <v>74.5</v>
      </c>
      <c r="K20" s="137">
        <f t="shared" si="3"/>
        <v>80.3</v>
      </c>
      <c r="L20" s="140">
        <f t="shared" si="4"/>
        <v>8.8000000000000007</v>
      </c>
      <c r="M20" s="112">
        <f t="shared" si="4"/>
        <v>9</v>
      </c>
      <c r="N20" s="112">
        <f t="shared" si="4"/>
        <v>67.400000000000006</v>
      </c>
      <c r="O20" s="112">
        <f t="shared" si="4"/>
        <v>76.7</v>
      </c>
      <c r="P20" s="137">
        <f t="shared" si="4"/>
        <v>82.2</v>
      </c>
      <c r="Q20" s="83">
        <f t="shared" si="5"/>
        <v>1.9000000000000057</v>
      </c>
      <c r="R20" s="21"/>
      <c r="S20" s="5"/>
      <c r="T20" s="5"/>
      <c r="U20" s="5"/>
      <c r="CC20" s="3"/>
      <c r="CD20" s="3"/>
      <c r="CE20" s="3"/>
    </row>
    <row r="21" spans="1:83" x14ac:dyDescent="0.2">
      <c r="A21" s="30" t="s">
        <v>39</v>
      </c>
      <c r="B21" s="49" t="s">
        <v>28</v>
      </c>
      <c r="C21" s="183" t="s">
        <v>75</v>
      </c>
      <c r="D21" s="63">
        <f t="shared" si="0"/>
        <v>6675</v>
      </c>
      <c r="E21" s="112">
        <f t="shared" si="1"/>
        <v>1.5</v>
      </c>
      <c r="F21" s="168">
        <f t="shared" si="2"/>
        <v>6580</v>
      </c>
      <c r="G21" s="140">
        <f t="shared" si="3"/>
        <v>8.9</v>
      </c>
      <c r="H21" s="112">
        <f t="shared" si="3"/>
        <v>10.4</v>
      </c>
      <c r="I21" s="112">
        <f t="shared" si="3"/>
        <v>63.1</v>
      </c>
      <c r="J21" s="112">
        <f t="shared" si="3"/>
        <v>72.5</v>
      </c>
      <c r="K21" s="137">
        <f t="shared" si="3"/>
        <v>80.7</v>
      </c>
      <c r="L21" s="140">
        <f t="shared" si="4"/>
        <v>7.4</v>
      </c>
      <c r="M21" s="112">
        <f t="shared" si="4"/>
        <v>9.2000000000000011</v>
      </c>
      <c r="N21" s="112">
        <f t="shared" si="4"/>
        <v>65.7</v>
      </c>
      <c r="O21" s="112">
        <f t="shared" si="4"/>
        <v>75.400000000000006</v>
      </c>
      <c r="P21" s="137">
        <f t="shared" si="4"/>
        <v>83.3</v>
      </c>
      <c r="Q21" s="83">
        <f t="shared" si="5"/>
        <v>2.5999999999999943</v>
      </c>
      <c r="R21" s="21"/>
      <c r="S21" s="5"/>
      <c r="T21" s="5"/>
      <c r="U21" s="5"/>
      <c r="CC21" s="3"/>
      <c r="CD21" s="3"/>
      <c r="CE21" s="3"/>
    </row>
    <row r="22" spans="1:83" x14ac:dyDescent="0.2">
      <c r="A22" s="30" t="s">
        <v>39</v>
      </c>
      <c r="B22" s="49" t="s">
        <v>29</v>
      </c>
      <c r="C22" s="183" t="s">
        <v>76</v>
      </c>
      <c r="D22" s="63">
        <f t="shared" si="0"/>
        <v>24595</v>
      </c>
      <c r="E22" s="112">
        <f t="shared" si="1"/>
        <v>0.9</v>
      </c>
      <c r="F22" s="168">
        <f t="shared" si="2"/>
        <v>24385</v>
      </c>
      <c r="G22" s="140">
        <f t="shared" ref="G22:K31" si="6">IFERROR(MROUND(VLOOKUP($AJ$12&amp;$A22&amp;$B22,output_nonSA,G$8,FALSE),0.001),"")</f>
        <v>7.2</v>
      </c>
      <c r="H22" s="112">
        <f t="shared" si="6"/>
        <v>12.200000000000001</v>
      </c>
      <c r="I22" s="112">
        <f t="shared" si="6"/>
        <v>60.300000000000004</v>
      </c>
      <c r="J22" s="112">
        <f t="shared" si="6"/>
        <v>74.5</v>
      </c>
      <c r="K22" s="137">
        <f t="shared" si="6"/>
        <v>80.600000000000009</v>
      </c>
      <c r="L22" s="140">
        <f t="shared" ref="L22:P31" si="7">IFERROR(MROUND(VLOOKUP($AJ$12&amp;$A22&amp;$B22,output_SA,L$8,FALSE),0.001),"")</f>
        <v>6.7</v>
      </c>
      <c r="M22" s="112">
        <f t="shared" si="7"/>
        <v>11.6</v>
      </c>
      <c r="N22" s="112">
        <f t="shared" si="7"/>
        <v>61.4</v>
      </c>
      <c r="O22" s="112">
        <f t="shared" si="7"/>
        <v>75.8</v>
      </c>
      <c r="P22" s="137">
        <f t="shared" si="7"/>
        <v>81.7</v>
      </c>
      <c r="Q22" s="83">
        <f t="shared" si="5"/>
        <v>1.0999999999999943</v>
      </c>
      <c r="R22" s="21"/>
      <c r="S22" s="5"/>
      <c r="T22" s="5"/>
      <c r="U22" s="5"/>
      <c r="CC22" s="3"/>
      <c r="CD22" s="3"/>
      <c r="CE22" s="3"/>
    </row>
    <row r="23" spans="1:83" x14ac:dyDescent="0.2">
      <c r="A23" s="30" t="s">
        <v>39</v>
      </c>
      <c r="B23" s="49" t="s">
        <v>37</v>
      </c>
      <c r="C23" s="183" t="s">
        <v>77</v>
      </c>
      <c r="D23" s="63">
        <f t="shared" si="0"/>
        <v>5120</v>
      </c>
      <c r="E23" s="112">
        <f t="shared" si="1"/>
        <v>0.8</v>
      </c>
      <c r="F23" s="168">
        <f t="shared" si="2"/>
        <v>5080</v>
      </c>
      <c r="G23" s="140">
        <f t="shared" si="6"/>
        <v>8.9</v>
      </c>
      <c r="H23" s="112">
        <f t="shared" si="6"/>
        <v>10.5</v>
      </c>
      <c r="I23" s="112">
        <f t="shared" si="6"/>
        <v>65.3</v>
      </c>
      <c r="J23" s="112">
        <f t="shared" si="6"/>
        <v>74.100000000000009</v>
      </c>
      <c r="K23" s="137">
        <f t="shared" si="6"/>
        <v>80.600000000000009</v>
      </c>
      <c r="L23" s="140">
        <f t="shared" si="7"/>
        <v>8.6</v>
      </c>
      <c r="M23" s="112">
        <f t="shared" si="7"/>
        <v>10.1</v>
      </c>
      <c r="N23" s="112">
        <f t="shared" si="7"/>
        <v>66.099999999999994</v>
      </c>
      <c r="O23" s="112">
        <f t="shared" si="7"/>
        <v>75</v>
      </c>
      <c r="P23" s="137">
        <f t="shared" si="7"/>
        <v>81.3</v>
      </c>
      <c r="Q23" s="83">
        <f t="shared" si="5"/>
        <v>0.69999999999998863</v>
      </c>
      <c r="R23" s="21"/>
      <c r="S23" s="5"/>
      <c r="T23" s="5"/>
      <c r="U23" s="5"/>
      <c r="CC23" s="3"/>
      <c r="CD23" s="3"/>
      <c r="CE23" s="3"/>
    </row>
    <row r="24" spans="1:83" x14ac:dyDescent="0.2">
      <c r="A24" s="30" t="s">
        <v>39</v>
      </c>
      <c r="B24" s="49" t="s">
        <v>30</v>
      </c>
      <c r="C24" s="183" t="s">
        <v>78</v>
      </c>
      <c r="D24" s="63">
        <f t="shared" si="0"/>
        <v>11260</v>
      </c>
      <c r="E24" s="112">
        <f t="shared" si="1"/>
        <v>0.8</v>
      </c>
      <c r="F24" s="168">
        <f t="shared" si="2"/>
        <v>11170</v>
      </c>
      <c r="G24" s="140">
        <f t="shared" si="6"/>
        <v>7.7</v>
      </c>
      <c r="H24" s="112">
        <f t="shared" si="6"/>
        <v>13.4</v>
      </c>
      <c r="I24" s="112">
        <f t="shared" si="6"/>
        <v>59.5</v>
      </c>
      <c r="J24" s="112">
        <f t="shared" si="6"/>
        <v>72.3</v>
      </c>
      <c r="K24" s="137">
        <f t="shared" si="6"/>
        <v>78.900000000000006</v>
      </c>
      <c r="L24" s="140">
        <f t="shared" si="7"/>
        <v>7.1000000000000005</v>
      </c>
      <c r="M24" s="112">
        <f t="shared" si="7"/>
        <v>12.9</v>
      </c>
      <c r="N24" s="112">
        <f t="shared" si="7"/>
        <v>60.6</v>
      </c>
      <c r="O24" s="112">
        <f t="shared" si="7"/>
        <v>73.7</v>
      </c>
      <c r="P24" s="137">
        <f t="shared" si="7"/>
        <v>80</v>
      </c>
      <c r="Q24" s="83">
        <f t="shared" si="5"/>
        <v>1.0999999999999943</v>
      </c>
      <c r="R24" s="21"/>
      <c r="S24" s="5"/>
      <c r="T24" s="5"/>
      <c r="U24" s="5"/>
      <c r="CC24" s="3"/>
      <c r="CD24" s="3"/>
      <c r="CE24" s="3"/>
    </row>
    <row r="25" spans="1:83" x14ac:dyDescent="0.2">
      <c r="A25" s="30" t="s">
        <v>39</v>
      </c>
      <c r="B25" s="49" t="s">
        <v>31</v>
      </c>
      <c r="C25" s="183" t="s">
        <v>79</v>
      </c>
      <c r="D25" s="63">
        <f t="shared" si="0"/>
        <v>32435</v>
      </c>
      <c r="E25" s="112">
        <f t="shared" si="1"/>
        <v>1.3</v>
      </c>
      <c r="F25" s="168">
        <f t="shared" si="2"/>
        <v>32005</v>
      </c>
      <c r="G25" s="140">
        <f t="shared" si="6"/>
        <v>8.6</v>
      </c>
      <c r="H25" s="112">
        <f t="shared" si="6"/>
        <v>13</v>
      </c>
      <c r="I25" s="112">
        <f t="shared" si="6"/>
        <v>70.5</v>
      </c>
      <c r="J25" s="112">
        <f t="shared" si="6"/>
        <v>75.400000000000006</v>
      </c>
      <c r="K25" s="137">
        <f t="shared" si="6"/>
        <v>78.400000000000006</v>
      </c>
      <c r="L25" s="140">
        <f t="shared" si="7"/>
        <v>7.8</v>
      </c>
      <c r="M25" s="112">
        <f t="shared" si="7"/>
        <v>12.3</v>
      </c>
      <c r="N25" s="112">
        <f t="shared" si="7"/>
        <v>72</v>
      </c>
      <c r="O25" s="112">
        <f t="shared" si="7"/>
        <v>76.900000000000006</v>
      </c>
      <c r="P25" s="137">
        <f t="shared" si="7"/>
        <v>79.8</v>
      </c>
      <c r="Q25" s="83">
        <f t="shared" si="5"/>
        <v>1.3999999999999915</v>
      </c>
      <c r="R25" s="21"/>
      <c r="S25" s="5"/>
      <c r="T25" s="5"/>
      <c r="U25" s="5"/>
      <c r="CC25" s="3"/>
      <c r="CD25" s="3"/>
      <c r="CE25" s="3"/>
    </row>
    <row r="26" spans="1:83" x14ac:dyDescent="0.2">
      <c r="A26" s="30" t="s">
        <v>39</v>
      </c>
      <c r="B26" s="49" t="s">
        <v>32</v>
      </c>
      <c r="C26" s="183" t="s">
        <v>80</v>
      </c>
      <c r="D26" s="63">
        <f t="shared" si="0"/>
        <v>8830</v>
      </c>
      <c r="E26" s="112">
        <f t="shared" si="1"/>
        <v>0.5</v>
      </c>
      <c r="F26" s="168">
        <f t="shared" si="2"/>
        <v>8780</v>
      </c>
      <c r="G26" s="140">
        <f t="shared" si="6"/>
        <v>7.5</v>
      </c>
      <c r="H26" s="112">
        <f t="shared" si="6"/>
        <v>17.100000000000001</v>
      </c>
      <c r="I26" s="112">
        <f t="shared" si="6"/>
        <v>68.400000000000006</v>
      </c>
      <c r="J26" s="112">
        <f t="shared" si="6"/>
        <v>72.5</v>
      </c>
      <c r="K26" s="137">
        <f t="shared" si="6"/>
        <v>75.5</v>
      </c>
      <c r="L26" s="140">
        <f t="shared" si="7"/>
        <v>6.3</v>
      </c>
      <c r="M26" s="112">
        <f t="shared" si="7"/>
        <v>15.1</v>
      </c>
      <c r="N26" s="112">
        <f t="shared" si="7"/>
        <v>71.5</v>
      </c>
      <c r="O26" s="112">
        <f t="shared" si="7"/>
        <v>75.8</v>
      </c>
      <c r="P26" s="137">
        <f t="shared" si="7"/>
        <v>78.600000000000009</v>
      </c>
      <c r="Q26" s="83">
        <f t="shared" si="5"/>
        <v>3.1000000000000085</v>
      </c>
      <c r="R26" s="21"/>
      <c r="S26" s="5"/>
      <c r="T26" s="5"/>
      <c r="U26" s="5"/>
      <c r="CC26" s="3"/>
      <c r="CD26" s="3"/>
      <c r="CE26" s="3"/>
    </row>
    <row r="27" spans="1:83" x14ac:dyDescent="0.2">
      <c r="A27" s="30" t="s">
        <v>39</v>
      </c>
      <c r="B27" s="49" t="s">
        <v>27</v>
      </c>
      <c r="C27" s="183" t="s">
        <v>81</v>
      </c>
      <c r="D27" s="63">
        <f t="shared" si="0"/>
        <v>18230</v>
      </c>
      <c r="E27" s="112">
        <f t="shared" si="1"/>
        <v>0.70000000000000007</v>
      </c>
      <c r="F27" s="168">
        <f t="shared" si="2"/>
        <v>18100</v>
      </c>
      <c r="G27" s="140">
        <f t="shared" si="6"/>
        <v>9.5</v>
      </c>
      <c r="H27" s="112">
        <f t="shared" si="6"/>
        <v>13.700000000000001</v>
      </c>
      <c r="I27" s="112">
        <f t="shared" si="6"/>
        <v>52</v>
      </c>
      <c r="J27" s="112">
        <f t="shared" si="6"/>
        <v>67.5</v>
      </c>
      <c r="K27" s="137">
        <f t="shared" si="6"/>
        <v>76.7</v>
      </c>
      <c r="L27" s="140">
        <f t="shared" si="7"/>
        <v>8.7000000000000011</v>
      </c>
      <c r="M27" s="112">
        <f t="shared" si="7"/>
        <v>12.8</v>
      </c>
      <c r="N27" s="112">
        <f t="shared" si="7"/>
        <v>53.7</v>
      </c>
      <c r="O27" s="112">
        <f t="shared" si="7"/>
        <v>69.8</v>
      </c>
      <c r="P27" s="137">
        <f t="shared" si="7"/>
        <v>78.5</v>
      </c>
      <c r="Q27" s="83">
        <f t="shared" si="5"/>
        <v>1.7999999999999972</v>
      </c>
      <c r="R27" s="21"/>
      <c r="S27" s="5"/>
      <c r="T27" s="5"/>
      <c r="U27" s="5"/>
      <c r="CC27" s="3"/>
      <c r="CD27" s="3"/>
      <c r="CE27" s="3"/>
    </row>
    <row r="28" spans="1:83" x14ac:dyDescent="0.2">
      <c r="A28" s="30" t="s">
        <v>39</v>
      </c>
      <c r="B28" s="49" t="s">
        <v>33</v>
      </c>
      <c r="C28" s="183" t="s">
        <v>82</v>
      </c>
      <c r="D28" s="63">
        <f t="shared" si="0"/>
        <v>14440</v>
      </c>
      <c r="E28" s="112">
        <f t="shared" si="1"/>
        <v>0.8</v>
      </c>
      <c r="F28" s="168">
        <f t="shared" si="2"/>
        <v>14325</v>
      </c>
      <c r="G28" s="140">
        <f t="shared" si="6"/>
        <v>9</v>
      </c>
      <c r="H28" s="112">
        <f t="shared" si="6"/>
        <v>13.3</v>
      </c>
      <c r="I28" s="112">
        <f t="shared" si="6"/>
        <v>51.300000000000004</v>
      </c>
      <c r="J28" s="112">
        <f t="shared" si="6"/>
        <v>66.900000000000006</v>
      </c>
      <c r="K28" s="137">
        <f t="shared" si="6"/>
        <v>77.7</v>
      </c>
      <c r="L28" s="140">
        <f t="shared" si="7"/>
        <v>8.1</v>
      </c>
      <c r="M28" s="112">
        <f t="shared" si="7"/>
        <v>12.6</v>
      </c>
      <c r="N28" s="112">
        <f t="shared" si="7"/>
        <v>52.9</v>
      </c>
      <c r="O28" s="112">
        <f t="shared" si="7"/>
        <v>69.100000000000009</v>
      </c>
      <c r="P28" s="137">
        <f t="shared" si="7"/>
        <v>79.3</v>
      </c>
      <c r="Q28" s="83">
        <f t="shared" si="5"/>
        <v>1.5999999999999943</v>
      </c>
      <c r="R28" s="21"/>
      <c r="S28" s="5"/>
      <c r="T28" s="5"/>
      <c r="U28" s="5"/>
      <c r="CC28" s="3"/>
      <c r="CD28" s="3"/>
      <c r="CE28" s="3"/>
    </row>
    <row r="29" spans="1:83" x14ac:dyDescent="0.2">
      <c r="A29" s="30" t="s">
        <v>39</v>
      </c>
      <c r="B29" s="49" t="s">
        <v>34</v>
      </c>
      <c r="C29" s="183" t="s">
        <v>83</v>
      </c>
      <c r="D29" s="63">
        <f t="shared" si="0"/>
        <v>32290</v>
      </c>
      <c r="E29" s="112">
        <f t="shared" si="1"/>
        <v>0.70000000000000007</v>
      </c>
      <c r="F29" s="168">
        <f t="shared" si="2"/>
        <v>32075</v>
      </c>
      <c r="G29" s="140">
        <f t="shared" si="6"/>
        <v>9.7000000000000011</v>
      </c>
      <c r="H29" s="112">
        <f t="shared" si="6"/>
        <v>17.8</v>
      </c>
      <c r="I29" s="112">
        <f t="shared" si="6"/>
        <v>62.4</v>
      </c>
      <c r="J29" s="112">
        <f t="shared" si="6"/>
        <v>68.600000000000009</v>
      </c>
      <c r="K29" s="137">
        <f t="shared" si="6"/>
        <v>72.5</v>
      </c>
      <c r="L29" s="140">
        <f t="shared" si="7"/>
        <v>6.9</v>
      </c>
      <c r="M29" s="112">
        <f t="shared" si="7"/>
        <v>14.1</v>
      </c>
      <c r="N29" s="112">
        <f t="shared" si="7"/>
        <v>68.900000000000006</v>
      </c>
      <c r="O29" s="112">
        <f t="shared" si="7"/>
        <v>75.600000000000009</v>
      </c>
      <c r="P29" s="137">
        <f t="shared" si="7"/>
        <v>79</v>
      </c>
      <c r="Q29" s="83">
        <f t="shared" si="5"/>
        <v>6.5</v>
      </c>
      <c r="R29" s="21"/>
      <c r="S29" s="5"/>
      <c r="T29" s="5"/>
      <c r="U29" s="5"/>
      <c r="CC29" s="3"/>
      <c r="CD29" s="3"/>
      <c r="CE29" s="3"/>
    </row>
    <row r="30" spans="1:83" x14ac:dyDescent="0.2">
      <c r="A30" s="30" t="s">
        <v>39</v>
      </c>
      <c r="B30" s="49" t="s">
        <v>35</v>
      </c>
      <c r="C30" s="183" t="s">
        <v>84</v>
      </c>
      <c r="D30" s="63">
        <f t="shared" si="0"/>
        <v>14855</v>
      </c>
      <c r="E30" s="112">
        <f t="shared" si="1"/>
        <v>0.8</v>
      </c>
      <c r="F30" s="168">
        <f t="shared" si="2"/>
        <v>14735</v>
      </c>
      <c r="G30" s="140">
        <f t="shared" si="6"/>
        <v>6.7</v>
      </c>
      <c r="H30" s="112">
        <f t="shared" si="6"/>
        <v>8.3000000000000007</v>
      </c>
      <c r="I30" s="112">
        <f t="shared" si="6"/>
        <v>69.400000000000006</v>
      </c>
      <c r="J30" s="112">
        <f t="shared" si="6"/>
        <v>81.3</v>
      </c>
      <c r="K30" s="137">
        <f t="shared" si="6"/>
        <v>85</v>
      </c>
      <c r="L30" s="140">
        <f t="shared" si="7"/>
        <v>5.9</v>
      </c>
      <c r="M30" s="112">
        <f t="shared" si="7"/>
        <v>7.9</v>
      </c>
      <c r="N30" s="112">
        <f t="shared" si="7"/>
        <v>70.600000000000009</v>
      </c>
      <c r="O30" s="112">
        <f t="shared" si="7"/>
        <v>82.7</v>
      </c>
      <c r="P30" s="137">
        <f t="shared" si="7"/>
        <v>86.2</v>
      </c>
      <c r="Q30" s="83">
        <f t="shared" si="5"/>
        <v>1.2000000000000028</v>
      </c>
      <c r="R30" s="21"/>
      <c r="S30" s="5"/>
      <c r="T30" s="5"/>
      <c r="U30" s="5"/>
      <c r="CC30" s="3"/>
      <c r="CD30" s="3"/>
      <c r="CE30" s="3"/>
    </row>
    <row r="31" spans="1:83" x14ac:dyDescent="0.2">
      <c r="A31" s="30" t="s">
        <v>39</v>
      </c>
      <c r="B31" s="49" t="s">
        <v>36</v>
      </c>
      <c r="C31" s="183" t="s">
        <v>85</v>
      </c>
      <c r="D31" s="63">
        <f t="shared" si="0"/>
        <v>4365</v>
      </c>
      <c r="E31" s="112">
        <f t="shared" si="1"/>
        <v>2.4</v>
      </c>
      <c r="F31" s="168">
        <f t="shared" si="2"/>
        <v>4260</v>
      </c>
      <c r="G31" s="140">
        <f t="shared" si="6"/>
        <v>13</v>
      </c>
      <c r="H31" s="112">
        <f t="shared" si="6"/>
        <v>8.8000000000000007</v>
      </c>
      <c r="I31" s="112">
        <f t="shared" si="6"/>
        <v>50.6</v>
      </c>
      <c r="J31" s="112">
        <f t="shared" si="6"/>
        <v>68.2</v>
      </c>
      <c r="K31" s="137">
        <f t="shared" si="6"/>
        <v>78.3</v>
      </c>
      <c r="L31" s="140">
        <f t="shared" si="7"/>
        <v>10.700000000000001</v>
      </c>
      <c r="M31" s="112">
        <f t="shared" si="7"/>
        <v>8.1999999999999993</v>
      </c>
      <c r="N31" s="112">
        <f t="shared" si="7"/>
        <v>53.4</v>
      </c>
      <c r="O31" s="112">
        <f t="shared" si="7"/>
        <v>71.7</v>
      </c>
      <c r="P31" s="137">
        <f t="shared" si="7"/>
        <v>81</v>
      </c>
      <c r="Q31" s="83">
        <f t="shared" si="5"/>
        <v>2.7000000000000028</v>
      </c>
      <c r="R31" s="21"/>
      <c r="S31" s="5"/>
      <c r="T31" s="5"/>
      <c r="U31" s="5"/>
      <c r="CC31" s="3"/>
      <c r="CD31" s="3"/>
      <c r="CE31" s="3"/>
    </row>
    <row r="32" spans="1:83" x14ac:dyDescent="0.2">
      <c r="A32" s="30" t="s">
        <v>54</v>
      </c>
      <c r="B32" s="40"/>
      <c r="C32" s="183"/>
      <c r="D32" s="63" t="str">
        <f t="shared" si="0"/>
        <v/>
      </c>
      <c r="E32" s="112" t="str">
        <f t="shared" si="1"/>
        <v/>
      </c>
      <c r="F32" s="168" t="str">
        <f t="shared" si="2"/>
        <v/>
      </c>
      <c r="G32" s="140" t="str">
        <f t="shared" ref="G32:K41" si="8">IFERROR(MROUND(VLOOKUP($AJ$12&amp;$A32&amp;$B32,output_nonSA,G$8,FALSE),0.001),"")</f>
        <v/>
      </c>
      <c r="H32" s="112" t="str">
        <f t="shared" si="8"/>
        <v/>
      </c>
      <c r="I32" s="112" t="str">
        <f t="shared" si="8"/>
        <v/>
      </c>
      <c r="J32" s="112" t="str">
        <f t="shared" si="8"/>
        <v/>
      </c>
      <c r="K32" s="137" t="str">
        <f t="shared" si="8"/>
        <v/>
      </c>
      <c r="L32" s="140" t="str">
        <f t="shared" ref="L32:P41" si="9">IFERROR(MROUND(VLOOKUP($AJ$12&amp;$A32&amp;$B32,output_SA,L$8,FALSE),0.001),"")</f>
        <v/>
      </c>
      <c r="M32" s="112" t="str">
        <f t="shared" si="9"/>
        <v/>
      </c>
      <c r="N32" s="112" t="str">
        <f t="shared" si="9"/>
        <v/>
      </c>
      <c r="O32" s="112" t="str">
        <f t="shared" si="9"/>
        <v/>
      </c>
      <c r="P32" s="137" t="str">
        <f t="shared" si="9"/>
        <v/>
      </c>
      <c r="Q32" s="83"/>
      <c r="R32" s="21"/>
      <c r="S32" s="5"/>
      <c r="T32" s="5"/>
      <c r="U32" s="5"/>
      <c r="CC32" s="3"/>
      <c r="CD32" s="3"/>
      <c r="CE32" s="3"/>
    </row>
    <row r="33" spans="1:83" x14ac:dyDescent="0.2">
      <c r="A33" s="45" t="s">
        <v>56</v>
      </c>
      <c r="B33" s="20"/>
      <c r="C33" s="188"/>
      <c r="D33" s="63" t="str">
        <f t="shared" si="0"/>
        <v/>
      </c>
      <c r="E33" s="112" t="str">
        <f t="shared" si="1"/>
        <v/>
      </c>
      <c r="F33" s="168" t="str">
        <f t="shared" si="2"/>
        <v/>
      </c>
      <c r="G33" s="140" t="str">
        <f t="shared" si="8"/>
        <v/>
      </c>
      <c r="H33" s="112" t="str">
        <f t="shared" si="8"/>
        <v/>
      </c>
      <c r="I33" s="112" t="str">
        <f t="shared" si="8"/>
        <v/>
      </c>
      <c r="J33" s="112" t="str">
        <f t="shared" si="8"/>
        <v/>
      </c>
      <c r="K33" s="137" t="str">
        <f t="shared" si="8"/>
        <v/>
      </c>
      <c r="L33" s="140" t="str">
        <f t="shared" si="9"/>
        <v/>
      </c>
      <c r="M33" s="112" t="str">
        <f t="shared" si="9"/>
        <v/>
      </c>
      <c r="N33" s="112" t="str">
        <f t="shared" si="9"/>
        <v/>
      </c>
      <c r="O33" s="112" t="str">
        <f t="shared" si="9"/>
        <v/>
      </c>
      <c r="P33" s="137" t="str">
        <f t="shared" si="9"/>
        <v/>
      </c>
      <c r="Q33" s="83"/>
      <c r="R33" s="21"/>
      <c r="S33" s="5"/>
      <c r="T33" s="5"/>
      <c r="U33" s="5"/>
      <c r="CC33" s="3"/>
      <c r="CD33" s="3"/>
      <c r="CE33" s="3"/>
    </row>
    <row r="34" spans="1:83" x14ac:dyDescent="0.2">
      <c r="A34" s="30" t="s">
        <v>27</v>
      </c>
      <c r="B34" s="49">
        <v>1</v>
      </c>
      <c r="C34" s="183" t="s">
        <v>63</v>
      </c>
      <c r="D34" s="63">
        <f t="shared" si="0"/>
        <v>4085</v>
      </c>
      <c r="E34" s="112">
        <f t="shared" si="1"/>
        <v>0.8</v>
      </c>
      <c r="F34" s="168">
        <f t="shared" si="2"/>
        <v>4050</v>
      </c>
      <c r="G34" s="140">
        <f t="shared" si="8"/>
        <v>2.8000000000000003</v>
      </c>
      <c r="H34" s="112">
        <f t="shared" si="8"/>
        <v>10.6</v>
      </c>
      <c r="I34" s="112">
        <f t="shared" si="8"/>
        <v>71.400000000000006</v>
      </c>
      <c r="J34" s="112">
        <f t="shared" si="8"/>
        <v>80.5</v>
      </c>
      <c r="K34" s="137">
        <f t="shared" si="8"/>
        <v>86.7</v>
      </c>
      <c r="L34" s="140">
        <f t="shared" si="9"/>
        <v>2</v>
      </c>
      <c r="M34" s="112">
        <f t="shared" si="9"/>
        <v>6.1000000000000005</v>
      </c>
      <c r="N34" s="112">
        <f t="shared" si="9"/>
        <v>76.600000000000009</v>
      </c>
      <c r="O34" s="112">
        <f t="shared" si="9"/>
        <v>85.9</v>
      </c>
      <c r="P34" s="137">
        <f t="shared" si="9"/>
        <v>91.9</v>
      </c>
      <c r="Q34" s="83">
        <f t="shared" si="5"/>
        <v>5.2000000000000028</v>
      </c>
      <c r="R34" s="21"/>
      <c r="S34" s="5"/>
      <c r="T34" s="5"/>
      <c r="U34" s="5"/>
      <c r="CC34" s="3"/>
      <c r="CD34" s="3"/>
      <c r="CE34" s="3"/>
    </row>
    <row r="35" spans="1:83" x14ac:dyDescent="0.2">
      <c r="A35" s="30" t="s">
        <v>27</v>
      </c>
      <c r="B35" s="49">
        <v>2</v>
      </c>
      <c r="C35" s="183" t="s">
        <v>64</v>
      </c>
      <c r="D35" s="63">
        <f t="shared" si="0"/>
        <v>22875</v>
      </c>
      <c r="E35" s="112">
        <f t="shared" si="1"/>
        <v>2.4</v>
      </c>
      <c r="F35" s="168">
        <f t="shared" si="2"/>
        <v>22320</v>
      </c>
      <c r="G35" s="140">
        <f t="shared" si="8"/>
        <v>7.2</v>
      </c>
      <c r="H35" s="112">
        <f t="shared" si="8"/>
        <v>8.4</v>
      </c>
      <c r="I35" s="112">
        <f t="shared" si="8"/>
        <v>58.1</v>
      </c>
      <c r="J35" s="112">
        <f t="shared" si="8"/>
        <v>77.900000000000006</v>
      </c>
      <c r="K35" s="137">
        <f t="shared" si="8"/>
        <v>84.5</v>
      </c>
      <c r="L35" s="140">
        <f t="shared" si="9"/>
        <v>6.3</v>
      </c>
      <c r="M35" s="112">
        <f t="shared" si="9"/>
        <v>7.4</v>
      </c>
      <c r="N35" s="112">
        <f t="shared" si="9"/>
        <v>60</v>
      </c>
      <c r="O35" s="112">
        <f t="shared" si="9"/>
        <v>80.2</v>
      </c>
      <c r="P35" s="137">
        <f t="shared" si="9"/>
        <v>86.3</v>
      </c>
      <c r="Q35" s="83">
        <f t="shared" si="5"/>
        <v>1.7999999999999972</v>
      </c>
      <c r="R35" s="21"/>
      <c r="S35" s="5"/>
      <c r="T35" s="5"/>
      <c r="U35" s="5"/>
      <c r="CC35" s="3"/>
      <c r="CD35" s="3"/>
      <c r="CE35" s="3"/>
    </row>
    <row r="36" spans="1:83" x14ac:dyDescent="0.2">
      <c r="A36" s="30" t="s">
        <v>27</v>
      </c>
      <c r="B36" s="49">
        <v>3</v>
      </c>
      <c r="C36" s="183" t="s">
        <v>65</v>
      </c>
      <c r="D36" s="63">
        <f t="shared" si="0"/>
        <v>17625</v>
      </c>
      <c r="E36" s="112">
        <f t="shared" si="1"/>
        <v>0.6</v>
      </c>
      <c r="F36" s="168">
        <f t="shared" si="2"/>
        <v>17530</v>
      </c>
      <c r="G36" s="140">
        <f t="shared" si="8"/>
        <v>6.2</v>
      </c>
      <c r="H36" s="112">
        <f t="shared" si="8"/>
        <v>10.5</v>
      </c>
      <c r="I36" s="112">
        <f t="shared" si="8"/>
        <v>52.9</v>
      </c>
      <c r="J36" s="112">
        <f t="shared" si="8"/>
        <v>72.600000000000009</v>
      </c>
      <c r="K36" s="137">
        <f t="shared" si="8"/>
        <v>83.4</v>
      </c>
      <c r="L36" s="140">
        <f t="shared" si="9"/>
        <v>5.6000000000000005</v>
      </c>
      <c r="M36" s="112">
        <f t="shared" si="9"/>
        <v>9.9</v>
      </c>
      <c r="N36" s="112">
        <f t="shared" si="9"/>
        <v>54.1</v>
      </c>
      <c r="O36" s="112">
        <f t="shared" si="9"/>
        <v>74.100000000000009</v>
      </c>
      <c r="P36" s="137">
        <f t="shared" si="9"/>
        <v>84.5</v>
      </c>
      <c r="Q36" s="83">
        <f t="shared" si="5"/>
        <v>1.0999999999999943</v>
      </c>
      <c r="R36" s="21"/>
      <c r="S36" s="5"/>
      <c r="T36" s="5"/>
      <c r="U36" s="5"/>
      <c r="CC36" s="3"/>
      <c r="CD36" s="3"/>
      <c r="CE36" s="3"/>
    </row>
    <row r="37" spans="1:83" x14ac:dyDescent="0.2">
      <c r="A37" s="30" t="s">
        <v>27</v>
      </c>
      <c r="B37" s="49">
        <v>4</v>
      </c>
      <c r="C37" s="183" t="s">
        <v>66</v>
      </c>
      <c r="D37" s="63">
        <f t="shared" si="0"/>
        <v>445</v>
      </c>
      <c r="E37" s="112">
        <f t="shared" si="1"/>
        <v>1.1000000000000001</v>
      </c>
      <c r="F37" s="168">
        <f t="shared" si="2"/>
        <v>440</v>
      </c>
      <c r="G37" s="140">
        <f t="shared" si="8"/>
        <v>8.1999999999999993</v>
      </c>
      <c r="H37" s="112">
        <f t="shared" si="8"/>
        <v>8.1999999999999993</v>
      </c>
      <c r="I37" s="112">
        <f t="shared" si="8"/>
        <v>73.5</v>
      </c>
      <c r="J37" s="112">
        <f t="shared" si="8"/>
        <v>80.400000000000006</v>
      </c>
      <c r="K37" s="137">
        <f t="shared" si="8"/>
        <v>83.600000000000009</v>
      </c>
      <c r="L37" s="140">
        <f t="shared" si="9"/>
        <v>7.5</v>
      </c>
      <c r="M37" s="112">
        <f t="shared" si="9"/>
        <v>6.6000000000000005</v>
      </c>
      <c r="N37" s="112">
        <f t="shared" si="9"/>
        <v>75.8</v>
      </c>
      <c r="O37" s="112">
        <f t="shared" si="9"/>
        <v>82.9</v>
      </c>
      <c r="P37" s="137">
        <f t="shared" si="9"/>
        <v>85.8</v>
      </c>
      <c r="Q37" s="83">
        <f t="shared" si="5"/>
        <v>2.1999999999999886</v>
      </c>
      <c r="R37" s="21"/>
      <c r="S37" s="5"/>
      <c r="T37" s="5"/>
      <c r="U37" s="5"/>
      <c r="CC37" s="3"/>
      <c r="CD37" s="3"/>
      <c r="CE37" s="3"/>
    </row>
    <row r="38" spans="1:83" x14ac:dyDescent="0.2">
      <c r="A38" s="30" t="s">
        <v>27</v>
      </c>
      <c r="B38" s="49">
        <v>5</v>
      </c>
      <c r="C38" s="183" t="s">
        <v>67</v>
      </c>
      <c r="D38" s="63">
        <f t="shared" si="0"/>
        <v>1410</v>
      </c>
      <c r="E38" s="112">
        <f t="shared" si="1"/>
        <v>0.4</v>
      </c>
      <c r="F38" s="168">
        <f t="shared" si="2"/>
        <v>1405</v>
      </c>
      <c r="G38" s="140">
        <f t="shared" si="8"/>
        <v>8.7000000000000011</v>
      </c>
      <c r="H38" s="112">
        <f t="shared" si="8"/>
        <v>11.8</v>
      </c>
      <c r="I38" s="112">
        <f t="shared" si="8"/>
        <v>62.6</v>
      </c>
      <c r="J38" s="112">
        <f t="shared" si="8"/>
        <v>73.8</v>
      </c>
      <c r="K38" s="137">
        <f t="shared" si="8"/>
        <v>79.600000000000009</v>
      </c>
      <c r="L38" s="140">
        <f t="shared" si="9"/>
        <v>7.2</v>
      </c>
      <c r="M38" s="112">
        <f t="shared" si="9"/>
        <v>10.4</v>
      </c>
      <c r="N38" s="112">
        <f t="shared" si="9"/>
        <v>65.5</v>
      </c>
      <c r="O38" s="112">
        <f t="shared" si="9"/>
        <v>77</v>
      </c>
      <c r="P38" s="137">
        <f t="shared" si="9"/>
        <v>82.4</v>
      </c>
      <c r="Q38" s="83">
        <f t="shared" si="5"/>
        <v>2.7999999999999972</v>
      </c>
      <c r="R38" s="21"/>
      <c r="S38" s="5"/>
      <c r="T38" s="5"/>
      <c r="U38" s="5"/>
      <c r="CC38" s="3"/>
      <c r="CD38" s="3"/>
      <c r="CE38" s="3"/>
    </row>
    <row r="39" spans="1:83" x14ac:dyDescent="0.2">
      <c r="A39" s="30" t="s">
        <v>27</v>
      </c>
      <c r="B39" s="49">
        <v>6</v>
      </c>
      <c r="C39" s="183" t="s">
        <v>68</v>
      </c>
      <c r="D39" s="63">
        <f t="shared" si="0"/>
        <v>4940</v>
      </c>
      <c r="E39" s="112">
        <f t="shared" si="1"/>
        <v>0.5</v>
      </c>
      <c r="F39" s="168">
        <f t="shared" si="2"/>
        <v>4915</v>
      </c>
      <c r="G39" s="140">
        <f t="shared" si="8"/>
        <v>6.5</v>
      </c>
      <c r="H39" s="112">
        <f t="shared" si="8"/>
        <v>9.3000000000000007</v>
      </c>
      <c r="I39" s="112">
        <f t="shared" si="8"/>
        <v>53.9</v>
      </c>
      <c r="J39" s="112">
        <f t="shared" si="8"/>
        <v>73.600000000000009</v>
      </c>
      <c r="K39" s="137">
        <f t="shared" si="8"/>
        <v>84.2</v>
      </c>
      <c r="L39" s="140">
        <f t="shared" si="9"/>
        <v>6.1000000000000005</v>
      </c>
      <c r="M39" s="112">
        <f t="shared" si="9"/>
        <v>8.9</v>
      </c>
      <c r="N39" s="112">
        <f t="shared" si="9"/>
        <v>54.7</v>
      </c>
      <c r="O39" s="112">
        <f t="shared" si="9"/>
        <v>74.7</v>
      </c>
      <c r="P39" s="137">
        <f t="shared" si="9"/>
        <v>85</v>
      </c>
      <c r="Q39" s="83">
        <f t="shared" si="5"/>
        <v>0.79999999999999716</v>
      </c>
      <c r="R39" s="21"/>
      <c r="S39" s="5"/>
      <c r="T39" s="5"/>
      <c r="U39" s="5"/>
      <c r="CC39" s="3"/>
      <c r="CD39" s="3"/>
      <c r="CE39" s="3"/>
    </row>
    <row r="40" spans="1:83" x14ac:dyDescent="0.2">
      <c r="A40" s="30" t="s">
        <v>27</v>
      </c>
      <c r="B40" s="49">
        <v>7</v>
      </c>
      <c r="C40" s="183" t="s">
        <v>69</v>
      </c>
      <c r="D40" s="63">
        <f t="shared" si="0"/>
        <v>2335</v>
      </c>
      <c r="E40" s="112">
        <f t="shared" si="1"/>
        <v>0.70000000000000007</v>
      </c>
      <c r="F40" s="168">
        <f t="shared" si="2"/>
        <v>2315</v>
      </c>
      <c r="G40" s="140">
        <f t="shared" si="8"/>
        <v>5.9</v>
      </c>
      <c r="H40" s="112">
        <f t="shared" si="8"/>
        <v>7.6000000000000005</v>
      </c>
      <c r="I40" s="112">
        <f t="shared" si="8"/>
        <v>58.800000000000004</v>
      </c>
      <c r="J40" s="112">
        <f t="shared" si="8"/>
        <v>78.100000000000009</v>
      </c>
      <c r="K40" s="137">
        <f t="shared" si="8"/>
        <v>86.5</v>
      </c>
      <c r="L40" s="140">
        <f t="shared" si="9"/>
        <v>5.5</v>
      </c>
      <c r="M40" s="112">
        <f t="shared" si="9"/>
        <v>7.3</v>
      </c>
      <c r="N40" s="112">
        <f t="shared" si="9"/>
        <v>59.5</v>
      </c>
      <c r="O40" s="112">
        <f t="shared" si="9"/>
        <v>79.3</v>
      </c>
      <c r="P40" s="137">
        <f t="shared" si="9"/>
        <v>87.2</v>
      </c>
      <c r="Q40" s="83">
        <f t="shared" si="5"/>
        <v>0.70000000000000284</v>
      </c>
      <c r="R40" s="21"/>
      <c r="S40" s="5"/>
      <c r="T40" s="5"/>
      <c r="U40" s="5"/>
      <c r="CC40" s="3"/>
      <c r="CD40" s="3"/>
      <c r="CE40" s="3"/>
    </row>
    <row r="41" spans="1:83" x14ac:dyDescent="0.2">
      <c r="A41" s="30" t="s">
        <v>27</v>
      </c>
      <c r="B41" s="49">
        <v>8</v>
      </c>
      <c r="C41" s="183" t="s">
        <v>70</v>
      </c>
      <c r="D41" s="63">
        <f t="shared" si="0"/>
        <v>1650</v>
      </c>
      <c r="E41" s="112">
        <f t="shared" si="1"/>
        <v>1.2</v>
      </c>
      <c r="F41" s="168">
        <f t="shared" si="2"/>
        <v>1630</v>
      </c>
      <c r="G41" s="140">
        <f t="shared" si="8"/>
        <v>9.6</v>
      </c>
      <c r="H41" s="112">
        <f t="shared" si="8"/>
        <v>14.1</v>
      </c>
      <c r="I41" s="112">
        <f t="shared" si="8"/>
        <v>64.7</v>
      </c>
      <c r="J41" s="112">
        <f t="shared" si="8"/>
        <v>72</v>
      </c>
      <c r="K41" s="137">
        <f t="shared" si="8"/>
        <v>76.3</v>
      </c>
      <c r="L41" s="140">
        <f t="shared" si="9"/>
        <v>8.6</v>
      </c>
      <c r="M41" s="112">
        <f t="shared" si="9"/>
        <v>13.3</v>
      </c>
      <c r="N41" s="112">
        <f t="shared" si="9"/>
        <v>66.599999999999994</v>
      </c>
      <c r="O41" s="112">
        <f t="shared" si="9"/>
        <v>73.900000000000006</v>
      </c>
      <c r="P41" s="137">
        <f t="shared" si="9"/>
        <v>78.100000000000009</v>
      </c>
      <c r="Q41" s="83">
        <f t="shared" si="5"/>
        <v>1.8000000000000114</v>
      </c>
      <c r="R41" s="21"/>
      <c r="S41" s="5"/>
      <c r="T41" s="5"/>
      <c r="U41" s="5"/>
      <c r="CC41" s="3"/>
      <c r="CD41" s="3"/>
      <c r="CE41" s="3"/>
    </row>
    <row r="42" spans="1:83" x14ac:dyDescent="0.2">
      <c r="A42" s="30" t="s">
        <v>27</v>
      </c>
      <c r="B42" s="49">
        <v>9</v>
      </c>
      <c r="C42" s="183" t="s">
        <v>73</v>
      </c>
      <c r="D42" s="63">
        <f t="shared" si="0"/>
        <v>1880</v>
      </c>
      <c r="E42" s="112">
        <f t="shared" si="1"/>
        <v>1.5</v>
      </c>
      <c r="F42" s="168">
        <f t="shared" si="2"/>
        <v>1855</v>
      </c>
      <c r="G42" s="140">
        <f t="shared" ref="G42:K51" si="10">IFERROR(MROUND(VLOOKUP($AJ$12&amp;$A42&amp;$B42,output_nonSA,G$8,FALSE),0.001),"")</f>
        <v>9.4</v>
      </c>
      <c r="H42" s="112">
        <f t="shared" si="10"/>
        <v>9.6</v>
      </c>
      <c r="I42" s="112">
        <f t="shared" si="10"/>
        <v>63.7</v>
      </c>
      <c r="J42" s="112">
        <f t="shared" si="10"/>
        <v>74.2</v>
      </c>
      <c r="K42" s="137">
        <f t="shared" si="10"/>
        <v>80.900000000000006</v>
      </c>
      <c r="L42" s="140">
        <f t="shared" ref="L42:P51" si="11">IFERROR(MROUND(VLOOKUP($AJ$12&amp;$A42&amp;$B42,output_SA,L$8,FALSE),0.001),"")</f>
        <v>8.6</v>
      </c>
      <c r="M42" s="112">
        <f t="shared" si="11"/>
        <v>9</v>
      </c>
      <c r="N42" s="112">
        <f t="shared" si="11"/>
        <v>65.099999999999994</v>
      </c>
      <c r="O42" s="112">
        <f t="shared" si="11"/>
        <v>75.8</v>
      </c>
      <c r="P42" s="137">
        <f t="shared" si="11"/>
        <v>82.3</v>
      </c>
      <c r="Q42" s="83">
        <f t="shared" si="5"/>
        <v>1.3999999999999915</v>
      </c>
      <c r="R42" s="21"/>
      <c r="S42" s="5"/>
      <c r="T42" s="5"/>
      <c r="U42" s="5"/>
      <c r="CC42" s="3"/>
      <c r="CD42" s="3"/>
      <c r="CE42" s="3"/>
    </row>
    <row r="43" spans="1:83" x14ac:dyDescent="0.2">
      <c r="A43" s="30" t="s">
        <v>27</v>
      </c>
      <c r="B43" s="49" t="s">
        <v>28</v>
      </c>
      <c r="C43" s="183" t="s">
        <v>75</v>
      </c>
      <c r="D43" s="63">
        <f t="shared" si="0"/>
        <v>1775</v>
      </c>
      <c r="E43" s="112">
        <f t="shared" si="1"/>
        <v>1.6</v>
      </c>
      <c r="F43" s="168">
        <f t="shared" si="2"/>
        <v>1745</v>
      </c>
      <c r="G43" s="140">
        <f t="shared" si="10"/>
        <v>8.1</v>
      </c>
      <c r="H43" s="112">
        <f t="shared" si="10"/>
        <v>10.9</v>
      </c>
      <c r="I43" s="112">
        <f t="shared" si="10"/>
        <v>57.2</v>
      </c>
      <c r="J43" s="112">
        <f t="shared" si="10"/>
        <v>69.7</v>
      </c>
      <c r="K43" s="137">
        <f t="shared" si="10"/>
        <v>81</v>
      </c>
      <c r="L43" s="140">
        <f t="shared" si="11"/>
        <v>6.8</v>
      </c>
      <c r="M43" s="112">
        <f t="shared" si="11"/>
        <v>9.6</v>
      </c>
      <c r="N43" s="112">
        <f t="shared" si="11"/>
        <v>59.800000000000004</v>
      </c>
      <c r="O43" s="112">
        <f t="shared" si="11"/>
        <v>72.7</v>
      </c>
      <c r="P43" s="137">
        <f t="shared" si="11"/>
        <v>83.600000000000009</v>
      </c>
      <c r="Q43" s="83">
        <f t="shared" si="5"/>
        <v>2.6000000000000085</v>
      </c>
      <c r="R43" s="21"/>
      <c r="S43" s="5"/>
      <c r="T43" s="5"/>
      <c r="U43" s="5"/>
      <c r="CC43" s="3"/>
      <c r="CD43" s="3"/>
      <c r="CE43" s="3"/>
    </row>
    <row r="44" spans="1:83" x14ac:dyDescent="0.2">
      <c r="A44" s="30" t="s">
        <v>27</v>
      </c>
      <c r="B44" s="49" t="s">
        <v>29</v>
      </c>
      <c r="C44" s="183" t="s">
        <v>76</v>
      </c>
      <c r="D44" s="63">
        <f t="shared" ref="D44:D75" si="12">IFERROR(MROUND(VLOOKUP($AJ$12&amp;$A44&amp;$B44,output_nonSA,D$8,FALSE),5),"")</f>
        <v>16875</v>
      </c>
      <c r="E44" s="112">
        <f t="shared" ref="E44:E75" si="13">IFERROR(MROUND(VLOOKUP($AJ$12&amp;$A44&amp;$B44,output_nonSA,E$8,FALSE),0.001),"")</f>
        <v>0.9</v>
      </c>
      <c r="F44" s="168">
        <f t="shared" ref="F44:F75" si="14">IFERROR(MROUND(VLOOKUP($AJ$12&amp;$A44&amp;$B44,output_nonSA,F$8,FALSE),5),"")</f>
        <v>16730</v>
      </c>
      <c r="G44" s="140">
        <f t="shared" si="10"/>
        <v>6.6000000000000005</v>
      </c>
      <c r="H44" s="112">
        <f t="shared" si="10"/>
        <v>11.4</v>
      </c>
      <c r="I44" s="112">
        <f t="shared" si="10"/>
        <v>61.800000000000004</v>
      </c>
      <c r="J44" s="112">
        <f t="shared" si="10"/>
        <v>76.5</v>
      </c>
      <c r="K44" s="137">
        <f t="shared" si="10"/>
        <v>81.900000000000006</v>
      </c>
      <c r="L44" s="140">
        <f t="shared" si="11"/>
        <v>6.2</v>
      </c>
      <c r="M44" s="112">
        <f t="shared" si="11"/>
        <v>10.9</v>
      </c>
      <c r="N44" s="112">
        <f t="shared" si="11"/>
        <v>62.800000000000004</v>
      </c>
      <c r="O44" s="112">
        <f t="shared" si="11"/>
        <v>77.600000000000009</v>
      </c>
      <c r="P44" s="137">
        <f t="shared" si="11"/>
        <v>82.9</v>
      </c>
      <c r="Q44" s="83">
        <f t="shared" si="5"/>
        <v>1</v>
      </c>
      <c r="R44" s="21"/>
      <c r="S44" s="5"/>
      <c r="T44" s="5"/>
      <c r="U44" s="5"/>
      <c r="CC44" s="3"/>
      <c r="CD44" s="3"/>
      <c r="CE44" s="3"/>
    </row>
    <row r="45" spans="1:83" x14ac:dyDescent="0.2">
      <c r="A45" s="30" t="s">
        <v>27</v>
      </c>
      <c r="B45" s="49" t="s">
        <v>37</v>
      </c>
      <c r="C45" s="183" t="s">
        <v>77</v>
      </c>
      <c r="D45" s="63">
        <f t="shared" si="12"/>
        <v>1485</v>
      </c>
      <c r="E45" s="112">
        <f t="shared" si="13"/>
        <v>1.1000000000000001</v>
      </c>
      <c r="F45" s="168">
        <f t="shared" si="14"/>
        <v>1470</v>
      </c>
      <c r="G45" s="140">
        <f t="shared" si="10"/>
        <v>8.1</v>
      </c>
      <c r="H45" s="112">
        <f t="shared" si="10"/>
        <v>9.9</v>
      </c>
      <c r="I45" s="112">
        <f t="shared" si="10"/>
        <v>66.599999999999994</v>
      </c>
      <c r="J45" s="112">
        <f t="shared" si="10"/>
        <v>75.8</v>
      </c>
      <c r="K45" s="137">
        <f t="shared" si="10"/>
        <v>82</v>
      </c>
      <c r="L45" s="140">
        <f t="shared" si="11"/>
        <v>7.8</v>
      </c>
      <c r="M45" s="112">
        <f t="shared" si="11"/>
        <v>9.4</v>
      </c>
      <c r="N45" s="112">
        <f t="shared" si="11"/>
        <v>67.3</v>
      </c>
      <c r="O45" s="112">
        <f t="shared" si="11"/>
        <v>76.5</v>
      </c>
      <c r="P45" s="137">
        <f t="shared" si="11"/>
        <v>82.7</v>
      </c>
      <c r="Q45" s="83">
        <f t="shared" si="5"/>
        <v>0.70000000000000284</v>
      </c>
      <c r="R45" s="21"/>
      <c r="S45" s="5"/>
      <c r="T45" s="5"/>
      <c r="U45" s="5"/>
      <c r="CC45" s="3"/>
      <c r="CD45" s="3"/>
      <c r="CE45" s="3"/>
    </row>
    <row r="46" spans="1:83" x14ac:dyDescent="0.2">
      <c r="A46" s="30" t="s">
        <v>27</v>
      </c>
      <c r="B46" s="49" t="s">
        <v>30</v>
      </c>
      <c r="C46" s="183" t="s">
        <v>78</v>
      </c>
      <c r="D46" s="63">
        <f t="shared" si="12"/>
        <v>7235</v>
      </c>
      <c r="E46" s="112">
        <f t="shared" si="13"/>
        <v>0.70000000000000007</v>
      </c>
      <c r="F46" s="168">
        <f t="shared" si="14"/>
        <v>7180</v>
      </c>
      <c r="G46" s="140">
        <f t="shared" si="10"/>
        <v>7.4</v>
      </c>
      <c r="H46" s="112">
        <f t="shared" si="10"/>
        <v>13.1</v>
      </c>
      <c r="I46" s="112">
        <f t="shared" si="10"/>
        <v>61.2</v>
      </c>
      <c r="J46" s="112">
        <f t="shared" si="10"/>
        <v>73.600000000000009</v>
      </c>
      <c r="K46" s="137">
        <f t="shared" si="10"/>
        <v>79.5</v>
      </c>
      <c r="L46" s="140">
        <f t="shared" si="11"/>
        <v>7</v>
      </c>
      <c r="M46" s="112">
        <f t="shared" si="11"/>
        <v>12.6</v>
      </c>
      <c r="N46" s="112">
        <f t="shared" si="11"/>
        <v>62.1</v>
      </c>
      <c r="O46" s="112">
        <f t="shared" si="11"/>
        <v>74.8</v>
      </c>
      <c r="P46" s="137">
        <f t="shared" si="11"/>
        <v>80.400000000000006</v>
      </c>
      <c r="Q46" s="83">
        <f t="shared" si="5"/>
        <v>0.90000000000000568</v>
      </c>
      <c r="R46" s="21"/>
      <c r="S46" s="5"/>
      <c r="T46" s="5"/>
      <c r="U46" s="5"/>
      <c r="CC46" s="3"/>
      <c r="CD46" s="3"/>
      <c r="CE46" s="3"/>
    </row>
    <row r="47" spans="1:83" x14ac:dyDescent="0.2">
      <c r="A47" s="30" t="s">
        <v>27</v>
      </c>
      <c r="B47" s="49" t="s">
        <v>31</v>
      </c>
      <c r="C47" s="183" t="s">
        <v>79</v>
      </c>
      <c r="D47" s="63">
        <f t="shared" si="12"/>
        <v>16000</v>
      </c>
      <c r="E47" s="112">
        <f t="shared" si="13"/>
        <v>1.5</v>
      </c>
      <c r="F47" s="168">
        <f t="shared" si="14"/>
        <v>15770</v>
      </c>
      <c r="G47" s="140">
        <f t="shared" si="10"/>
        <v>7.6000000000000005</v>
      </c>
      <c r="H47" s="112">
        <f t="shared" si="10"/>
        <v>12.6</v>
      </c>
      <c r="I47" s="112">
        <f t="shared" si="10"/>
        <v>71.900000000000006</v>
      </c>
      <c r="J47" s="112">
        <f t="shared" si="10"/>
        <v>76.900000000000006</v>
      </c>
      <c r="K47" s="137">
        <f t="shared" si="10"/>
        <v>79.8</v>
      </c>
      <c r="L47" s="140">
        <f t="shared" si="11"/>
        <v>7.1000000000000005</v>
      </c>
      <c r="M47" s="112">
        <f t="shared" si="11"/>
        <v>12</v>
      </c>
      <c r="N47" s="112">
        <f t="shared" si="11"/>
        <v>73</v>
      </c>
      <c r="O47" s="112">
        <f t="shared" si="11"/>
        <v>78</v>
      </c>
      <c r="P47" s="137">
        <f t="shared" si="11"/>
        <v>80.8</v>
      </c>
      <c r="Q47" s="83">
        <f t="shared" si="5"/>
        <v>1</v>
      </c>
      <c r="R47" s="21"/>
      <c r="S47" s="5"/>
      <c r="T47" s="5"/>
      <c r="U47" s="5"/>
      <c r="CC47" s="3"/>
      <c r="CD47" s="3"/>
      <c r="CE47" s="3"/>
    </row>
    <row r="48" spans="1:83" x14ac:dyDescent="0.2">
      <c r="A48" s="30" t="s">
        <v>27</v>
      </c>
      <c r="B48" s="49" t="s">
        <v>32</v>
      </c>
      <c r="C48" s="183" t="s">
        <v>80</v>
      </c>
      <c r="D48" s="63">
        <f t="shared" si="12"/>
        <v>4645</v>
      </c>
      <c r="E48" s="112">
        <f t="shared" si="13"/>
        <v>0.70000000000000007</v>
      </c>
      <c r="F48" s="168">
        <f t="shared" si="14"/>
        <v>4615</v>
      </c>
      <c r="G48" s="140">
        <f t="shared" si="10"/>
        <v>6</v>
      </c>
      <c r="H48" s="112">
        <f t="shared" si="10"/>
        <v>16.2</v>
      </c>
      <c r="I48" s="112">
        <f t="shared" si="10"/>
        <v>70.100000000000009</v>
      </c>
      <c r="J48" s="112">
        <f t="shared" si="10"/>
        <v>74.600000000000009</v>
      </c>
      <c r="K48" s="137">
        <f t="shared" si="10"/>
        <v>77.900000000000006</v>
      </c>
      <c r="L48" s="140">
        <f t="shared" si="11"/>
        <v>5.4</v>
      </c>
      <c r="M48" s="112">
        <f t="shared" si="11"/>
        <v>14.6</v>
      </c>
      <c r="N48" s="112">
        <f t="shared" si="11"/>
        <v>72.2</v>
      </c>
      <c r="O48" s="112">
        <f t="shared" si="11"/>
        <v>76.7</v>
      </c>
      <c r="P48" s="137">
        <f t="shared" si="11"/>
        <v>80</v>
      </c>
      <c r="Q48" s="83">
        <f t="shared" si="5"/>
        <v>2.0999999999999943</v>
      </c>
      <c r="R48" s="21"/>
      <c r="S48" s="5"/>
      <c r="T48" s="5"/>
      <c r="U48" s="5"/>
      <c r="CC48" s="3"/>
      <c r="CD48" s="3"/>
      <c r="CE48" s="3"/>
    </row>
    <row r="49" spans="1:95" x14ac:dyDescent="0.2">
      <c r="A49" s="30" t="s">
        <v>27</v>
      </c>
      <c r="B49" s="49" t="s">
        <v>27</v>
      </c>
      <c r="C49" s="183" t="s">
        <v>81</v>
      </c>
      <c r="D49" s="63">
        <f t="shared" si="12"/>
        <v>13040</v>
      </c>
      <c r="E49" s="112">
        <f t="shared" si="13"/>
        <v>0.70000000000000007</v>
      </c>
      <c r="F49" s="168">
        <f t="shared" si="14"/>
        <v>12945</v>
      </c>
      <c r="G49" s="140">
        <f t="shared" si="10"/>
        <v>8.4</v>
      </c>
      <c r="H49" s="112">
        <f t="shared" si="10"/>
        <v>12.9</v>
      </c>
      <c r="I49" s="112">
        <f t="shared" si="10"/>
        <v>53.4</v>
      </c>
      <c r="J49" s="112">
        <f t="shared" si="10"/>
        <v>69.900000000000006</v>
      </c>
      <c r="K49" s="137">
        <f t="shared" si="10"/>
        <v>78.7</v>
      </c>
      <c r="L49" s="140">
        <f t="shared" si="11"/>
        <v>7.7</v>
      </c>
      <c r="M49" s="112">
        <f t="shared" si="11"/>
        <v>12.1</v>
      </c>
      <c r="N49" s="112">
        <f t="shared" si="11"/>
        <v>54.9</v>
      </c>
      <c r="O49" s="112">
        <f t="shared" si="11"/>
        <v>72</v>
      </c>
      <c r="P49" s="137">
        <f t="shared" si="11"/>
        <v>80.2</v>
      </c>
      <c r="Q49" s="83">
        <f t="shared" si="5"/>
        <v>1.5</v>
      </c>
      <c r="R49" s="21"/>
      <c r="S49" s="5"/>
      <c r="T49" s="5"/>
      <c r="U49" s="5"/>
      <c r="CC49" s="3"/>
      <c r="CD49" s="3"/>
      <c r="CE49" s="3"/>
    </row>
    <row r="50" spans="1:95" x14ac:dyDescent="0.2">
      <c r="A50" s="30" t="s">
        <v>27</v>
      </c>
      <c r="B50" s="49" t="s">
        <v>33</v>
      </c>
      <c r="C50" s="183" t="s">
        <v>82</v>
      </c>
      <c r="D50" s="63">
        <f t="shared" si="12"/>
        <v>7520</v>
      </c>
      <c r="E50" s="112">
        <f t="shared" si="13"/>
        <v>0.8</v>
      </c>
      <c r="F50" s="168">
        <f t="shared" si="14"/>
        <v>7460</v>
      </c>
      <c r="G50" s="140">
        <f t="shared" si="10"/>
        <v>8.3000000000000007</v>
      </c>
      <c r="H50" s="112">
        <f t="shared" si="10"/>
        <v>12.3</v>
      </c>
      <c r="I50" s="112">
        <f t="shared" si="10"/>
        <v>51.9</v>
      </c>
      <c r="J50" s="112">
        <f t="shared" si="10"/>
        <v>69.400000000000006</v>
      </c>
      <c r="K50" s="137">
        <f t="shared" si="10"/>
        <v>79.400000000000006</v>
      </c>
      <c r="L50" s="140">
        <f t="shared" si="11"/>
        <v>7.4</v>
      </c>
      <c r="M50" s="112">
        <f t="shared" si="11"/>
        <v>11.6</v>
      </c>
      <c r="N50" s="112">
        <f t="shared" si="11"/>
        <v>53.5</v>
      </c>
      <c r="O50" s="112">
        <f t="shared" si="11"/>
        <v>71.5</v>
      </c>
      <c r="P50" s="137">
        <f t="shared" si="11"/>
        <v>81</v>
      </c>
      <c r="Q50" s="83">
        <f t="shared" si="5"/>
        <v>1.5999999999999943</v>
      </c>
      <c r="R50" s="21"/>
      <c r="S50" s="5"/>
      <c r="T50" s="5"/>
      <c r="U50" s="5"/>
      <c r="CC50" s="3"/>
      <c r="CD50" s="3"/>
      <c r="CE50" s="3"/>
    </row>
    <row r="51" spans="1:95" x14ac:dyDescent="0.2">
      <c r="A51" s="30" t="s">
        <v>27</v>
      </c>
      <c r="B51" s="49" t="s">
        <v>34</v>
      </c>
      <c r="C51" s="183" t="s">
        <v>83</v>
      </c>
      <c r="D51" s="63">
        <f t="shared" si="12"/>
        <v>20025</v>
      </c>
      <c r="E51" s="112">
        <f t="shared" si="13"/>
        <v>0.70000000000000007</v>
      </c>
      <c r="F51" s="168">
        <f t="shared" si="14"/>
        <v>19880</v>
      </c>
      <c r="G51" s="140">
        <f t="shared" si="10"/>
        <v>8.7000000000000011</v>
      </c>
      <c r="H51" s="112">
        <f t="shared" si="10"/>
        <v>16.600000000000001</v>
      </c>
      <c r="I51" s="112">
        <f t="shared" si="10"/>
        <v>64.099999999999994</v>
      </c>
      <c r="J51" s="112">
        <f t="shared" si="10"/>
        <v>70.8</v>
      </c>
      <c r="K51" s="137">
        <f t="shared" si="10"/>
        <v>74.8</v>
      </c>
      <c r="L51" s="140">
        <f t="shared" si="11"/>
        <v>6.5</v>
      </c>
      <c r="M51" s="112">
        <f t="shared" si="11"/>
        <v>13.3</v>
      </c>
      <c r="N51" s="112">
        <f t="shared" si="11"/>
        <v>69.600000000000009</v>
      </c>
      <c r="O51" s="112">
        <f t="shared" si="11"/>
        <v>76.8</v>
      </c>
      <c r="P51" s="137">
        <f t="shared" si="11"/>
        <v>80.2</v>
      </c>
      <c r="Q51" s="83">
        <f t="shared" si="5"/>
        <v>5.4000000000000057</v>
      </c>
      <c r="R51" s="21"/>
      <c r="S51" s="5"/>
      <c r="T51" s="5"/>
      <c r="U51" s="5"/>
      <c r="CC51" s="3"/>
      <c r="CD51" s="3"/>
      <c r="CE51" s="3"/>
    </row>
    <row r="52" spans="1:95" x14ac:dyDescent="0.2">
      <c r="A52" s="30" t="s">
        <v>27</v>
      </c>
      <c r="B52" s="49" t="s">
        <v>35</v>
      </c>
      <c r="C52" s="183" t="s">
        <v>84</v>
      </c>
      <c r="D52" s="63">
        <f t="shared" si="12"/>
        <v>13000</v>
      </c>
      <c r="E52" s="112">
        <f t="shared" si="13"/>
        <v>0.8</v>
      </c>
      <c r="F52" s="168">
        <f t="shared" si="14"/>
        <v>12890</v>
      </c>
      <c r="G52" s="140">
        <f t="shared" ref="G52:K61" si="15">IFERROR(MROUND(VLOOKUP($AJ$12&amp;$A52&amp;$B52,output_nonSA,G$8,FALSE),0.001),"")</f>
        <v>6.6000000000000005</v>
      </c>
      <c r="H52" s="112">
        <f t="shared" si="15"/>
        <v>8.1999999999999993</v>
      </c>
      <c r="I52" s="112">
        <f t="shared" si="15"/>
        <v>69.5</v>
      </c>
      <c r="J52" s="112">
        <f t="shared" si="15"/>
        <v>81.600000000000009</v>
      </c>
      <c r="K52" s="137">
        <f t="shared" si="15"/>
        <v>85.2</v>
      </c>
      <c r="L52" s="140">
        <f t="shared" ref="L52:P61" si="16">IFERROR(MROUND(VLOOKUP($AJ$12&amp;$A52&amp;$B52,output_SA,L$8,FALSE),0.001),"")</f>
        <v>5.9</v>
      </c>
      <c r="M52" s="112">
        <f t="shared" si="16"/>
        <v>7.8</v>
      </c>
      <c r="N52" s="112">
        <f t="shared" si="16"/>
        <v>70.7</v>
      </c>
      <c r="O52" s="112">
        <f t="shared" si="16"/>
        <v>82.9</v>
      </c>
      <c r="P52" s="137">
        <f t="shared" si="16"/>
        <v>86.3</v>
      </c>
      <c r="Q52" s="83">
        <f t="shared" si="5"/>
        <v>1.0999999999999943</v>
      </c>
      <c r="R52" s="21"/>
      <c r="S52" s="5"/>
      <c r="T52" s="5"/>
      <c r="U52" s="5"/>
      <c r="CC52" s="3"/>
      <c r="CD52" s="3"/>
      <c r="CE52" s="3"/>
    </row>
    <row r="53" spans="1:95" x14ac:dyDescent="0.2">
      <c r="A53" s="30" t="s">
        <v>27</v>
      </c>
      <c r="B53" s="49" t="s">
        <v>36</v>
      </c>
      <c r="C53" s="183" t="s">
        <v>85</v>
      </c>
      <c r="D53" s="63">
        <f t="shared" si="12"/>
        <v>2695</v>
      </c>
      <c r="E53" s="112">
        <f t="shared" si="13"/>
        <v>2.9</v>
      </c>
      <c r="F53" s="168">
        <f t="shared" si="14"/>
        <v>2615</v>
      </c>
      <c r="G53" s="140">
        <f t="shared" si="15"/>
        <v>13.3</v>
      </c>
      <c r="H53" s="112">
        <f t="shared" si="15"/>
        <v>8.8000000000000007</v>
      </c>
      <c r="I53" s="112">
        <f t="shared" si="15"/>
        <v>50</v>
      </c>
      <c r="J53" s="112">
        <f t="shared" si="15"/>
        <v>67.5</v>
      </c>
      <c r="K53" s="137">
        <f t="shared" si="15"/>
        <v>77.900000000000006</v>
      </c>
      <c r="L53" s="140">
        <f t="shared" si="16"/>
        <v>11.1</v>
      </c>
      <c r="M53" s="112">
        <f t="shared" si="16"/>
        <v>8.3000000000000007</v>
      </c>
      <c r="N53" s="112">
        <f t="shared" si="16"/>
        <v>52.7</v>
      </c>
      <c r="O53" s="112">
        <f t="shared" si="16"/>
        <v>70.8</v>
      </c>
      <c r="P53" s="137">
        <f t="shared" si="16"/>
        <v>80.600000000000009</v>
      </c>
      <c r="Q53" s="83">
        <f t="shared" si="5"/>
        <v>2.7000000000000028</v>
      </c>
      <c r="R53" s="21"/>
      <c r="S53" s="5"/>
      <c r="T53" s="5"/>
      <c r="U53" s="5"/>
      <c r="CC53" s="3"/>
      <c r="CD53" s="3"/>
      <c r="CE53" s="3"/>
    </row>
    <row r="54" spans="1:95" x14ac:dyDescent="0.2">
      <c r="A54" s="30" t="s">
        <v>54</v>
      </c>
      <c r="B54" s="40"/>
      <c r="C54" s="183"/>
      <c r="D54" s="63" t="str">
        <f t="shared" si="12"/>
        <v/>
      </c>
      <c r="E54" s="112" t="str">
        <f t="shared" si="13"/>
        <v/>
      </c>
      <c r="F54" s="168" t="str">
        <f t="shared" si="14"/>
        <v/>
      </c>
      <c r="G54" s="140" t="str">
        <f t="shared" si="15"/>
        <v/>
      </c>
      <c r="H54" s="112" t="str">
        <f t="shared" si="15"/>
        <v/>
      </c>
      <c r="I54" s="112" t="str">
        <f t="shared" si="15"/>
        <v/>
      </c>
      <c r="J54" s="112" t="str">
        <f t="shared" si="15"/>
        <v/>
      </c>
      <c r="K54" s="137" t="str">
        <f t="shared" si="15"/>
        <v/>
      </c>
      <c r="L54" s="140" t="str">
        <f t="shared" si="16"/>
        <v/>
      </c>
      <c r="M54" s="112" t="str">
        <f t="shared" si="16"/>
        <v/>
      </c>
      <c r="N54" s="112" t="str">
        <f t="shared" si="16"/>
        <v/>
      </c>
      <c r="O54" s="112" t="str">
        <f t="shared" si="16"/>
        <v/>
      </c>
      <c r="P54" s="137" t="str">
        <f t="shared" si="16"/>
        <v/>
      </c>
      <c r="Q54" s="83"/>
      <c r="R54" s="21"/>
      <c r="S54" s="5"/>
      <c r="T54" s="5"/>
      <c r="U54" s="5"/>
      <c r="CC54" s="3"/>
      <c r="CD54" s="3"/>
      <c r="CE54" s="3"/>
    </row>
    <row r="55" spans="1:95" x14ac:dyDescent="0.2">
      <c r="A55" s="45" t="s">
        <v>59</v>
      </c>
      <c r="B55" s="20"/>
      <c r="C55" s="188" t="s">
        <v>54</v>
      </c>
      <c r="D55" s="63" t="str">
        <f t="shared" si="12"/>
        <v/>
      </c>
      <c r="E55" s="112" t="str">
        <f t="shared" si="13"/>
        <v/>
      </c>
      <c r="F55" s="168" t="str">
        <f t="shared" si="14"/>
        <v/>
      </c>
      <c r="G55" s="140" t="str">
        <f t="shared" si="15"/>
        <v/>
      </c>
      <c r="H55" s="112" t="str">
        <f t="shared" si="15"/>
        <v/>
      </c>
      <c r="I55" s="112" t="str">
        <f t="shared" si="15"/>
        <v/>
      </c>
      <c r="J55" s="112" t="str">
        <f t="shared" si="15"/>
        <v/>
      </c>
      <c r="K55" s="137" t="str">
        <f t="shared" si="15"/>
        <v/>
      </c>
      <c r="L55" s="140" t="str">
        <f t="shared" si="16"/>
        <v/>
      </c>
      <c r="M55" s="112" t="str">
        <f t="shared" si="16"/>
        <v/>
      </c>
      <c r="N55" s="112" t="str">
        <f t="shared" si="16"/>
        <v/>
      </c>
      <c r="O55" s="112" t="str">
        <f t="shared" si="16"/>
        <v/>
      </c>
      <c r="P55" s="137" t="str">
        <f t="shared" si="16"/>
        <v/>
      </c>
      <c r="Q55" s="83"/>
      <c r="R55" s="21"/>
      <c r="S55" s="5"/>
      <c r="T55" s="5"/>
      <c r="U55" s="5"/>
      <c r="CC55" s="3"/>
      <c r="CD55" s="3"/>
      <c r="CE55" s="3"/>
    </row>
    <row r="56" spans="1:95" x14ac:dyDescent="0.2">
      <c r="A56" s="30" t="s">
        <v>38</v>
      </c>
      <c r="B56" s="49">
        <v>1</v>
      </c>
      <c r="C56" s="183" t="s">
        <v>63</v>
      </c>
      <c r="D56" s="63">
        <f t="shared" si="12"/>
        <v>3295</v>
      </c>
      <c r="E56" s="112">
        <f t="shared" si="13"/>
        <v>0.9</v>
      </c>
      <c r="F56" s="168">
        <f t="shared" si="14"/>
        <v>3260</v>
      </c>
      <c r="G56" s="140">
        <f t="shared" si="15"/>
        <v>2.9</v>
      </c>
      <c r="H56" s="112">
        <f t="shared" si="15"/>
        <v>10.200000000000001</v>
      </c>
      <c r="I56" s="112">
        <f t="shared" si="15"/>
        <v>67.3</v>
      </c>
      <c r="J56" s="112">
        <f t="shared" si="15"/>
        <v>78.5</v>
      </c>
      <c r="K56" s="137">
        <f t="shared" si="15"/>
        <v>86.9</v>
      </c>
      <c r="L56" s="140">
        <f t="shared" si="16"/>
        <v>2</v>
      </c>
      <c r="M56" s="112">
        <f t="shared" si="16"/>
        <v>5.9</v>
      </c>
      <c r="N56" s="112">
        <f t="shared" si="16"/>
        <v>72.5</v>
      </c>
      <c r="O56" s="112">
        <f t="shared" si="16"/>
        <v>84</v>
      </c>
      <c r="P56" s="137">
        <f t="shared" si="16"/>
        <v>92.100000000000009</v>
      </c>
      <c r="Q56" s="83">
        <f t="shared" si="5"/>
        <v>5.2000000000000028</v>
      </c>
      <c r="R56" s="21"/>
      <c r="S56" s="5"/>
      <c r="T56" s="5"/>
      <c r="U56" s="5"/>
      <c r="CC56" s="3"/>
      <c r="CD56" s="3"/>
      <c r="CE56" s="3"/>
    </row>
    <row r="57" spans="1:95" x14ac:dyDescent="0.2">
      <c r="A57" s="30" t="s">
        <v>38</v>
      </c>
      <c r="B57" s="49">
        <v>2</v>
      </c>
      <c r="C57" s="183" t="s">
        <v>64</v>
      </c>
      <c r="D57" s="63">
        <f t="shared" si="12"/>
        <v>5730</v>
      </c>
      <c r="E57" s="112">
        <f t="shared" si="13"/>
        <v>1.5</v>
      </c>
      <c r="F57" s="168">
        <f t="shared" si="14"/>
        <v>5645</v>
      </c>
      <c r="G57" s="140">
        <f t="shared" si="15"/>
        <v>7.9</v>
      </c>
      <c r="H57" s="112">
        <f t="shared" si="15"/>
        <v>11.1</v>
      </c>
      <c r="I57" s="112">
        <f t="shared" si="15"/>
        <v>48.6</v>
      </c>
      <c r="J57" s="112">
        <f t="shared" si="15"/>
        <v>68.2</v>
      </c>
      <c r="K57" s="137">
        <f t="shared" si="15"/>
        <v>81</v>
      </c>
      <c r="L57" s="140">
        <f t="shared" si="16"/>
        <v>6.1000000000000005</v>
      </c>
      <c r="M57" s="112">
        <f t="shared" si="16"/>
        <v>8.8000000000000007</v>
      </c>
      <c r="N57" s="112">
        <f t="shared" si="16"/>
        <v>52.7</v>
      </c>
      <c r="O57" s="112">
        <f t="shared" si="16"/>
        <v>74.100000000000009</v>
      </c>
      <c r="P57" s="137">
        <f t="shared" si="16"/>
        <v>85.100000000000009</v>
      </c>
      <c r="Q57" s="83">
        <f t="shared" si="5"/>
        <v>4.1000000000000085</v>
      </c>
      <c r="R57" s="24"/>
      <c r="S57" s="5"/>
      <c r="T57" s="5"/>
      <c r="U57" s="5"/>
      <c r="AB57" s="5" t="s">
        <v>74</v>
      </c>
      <c r="AC57" s="5" t="s">
        <v>138</v>
      </c>
      <c r="CC57" s="3"/>
      <c r="CD57" s="3"/>
      <c r="CE57" s="3"/>
    </row>
    <row r="58" spans="1:95" s="87" customFormat="1" ht="15" x14ac:dyDescent="0.25">
      <c r="A58" s="30" t="s">
        <v>38</v>
      </c>
      <c r="B58" s="49">
        <v>3</v>
      </c>
      <c r="C58" s="183" t="s">
        <v>65</v>
      </c>
      <c r="D58" s="63">
        <f t="shared" si="12"/>
        <v>11920</v>
      </c>
      <c r="E58" s="112">
        <f t="shared" si="13"/>
        <v>0.5</v>
      </c>
      <c r="F58" s="168">
        <f t="shared" si="14"/>
        <v>11860</v>
      </c>
      <c r="G58" s="140">
        <f t="shared" si="15"/>
        <v>7.1000000000000005</v>
      </c>
      <c r="H58" s="112">
        <f t="shared" si="15"/>
        <v>12.3</v>
      </c>
      <c r="I58" s="112">
        <f t="shared" si="15"/>
        <v>53.4</v>
      </c>
      <c r="J58" s="112">
        <f t="shared" si="15"/>
        <v>69.8</v>
      </c>
      <c r="K58" s="137">
        <f t="shared" si="15"/>
        <v>80.600000000000009</v>
      </c>
      <c r="L58" s="140">
        <f t="shared" si="16"/>
        <v>5.9</v>
      </c>
      <c r="M58" s="112">
        <f t="shared" si="16"/>
        <v>11.1</v>
      </c>
      <c r="N58" s="112">
        <f t="shared" si="16"/>
        <v>55.7</v>
      </c>
      <c r="O58" s="112">
        <f t="shared" si="16"/>
        <v>72.600000000000009</v>
      </c>
      <c r="P58" s="137">
        <f t="shared" si="16"/>
        <v>82.9</v>
      </c>
      <c r="Q58" s="83">
        <f t="shared" si="5"/>
        <v>2.2999999999999972</v>
      </c>
      <c r="R58" s="85"/>
      <c r="S58" s="86"/>
      <c r="T58" s="86"/>
      <c r="U58" s="86"/>
      <c r="V58" s="86"/>
      <c r="W58" s="86"/>
      <c r="X58" s="86"/>
      <c r="Y58" s="86"/>
      <c r="Z58" s="86"/>
      <c r="AA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row>
    <row r="59" spans="1:95" x14ac:dyDescent="0.2">
      <c r="A59" s="30" t="s">
        <v>38</v>
      </c>
      <c r="B59" s="49">
        <v>4</v>
      </c>
      <c r="C59" s="183" t="s">
        <v>66</v>
      </c>
      <c r="D59" s="63">
        <f t="shared" si="12"/>
        <v>115</v>
      </c>
      <c r="E59" s="112">
        <f t="shared" si="13"/>
        <v>0</v>
      </c>
      <c r="F59" s="168">
        <f t="shared" si="14"/>
        <v>115</v>
      </c>
      <c r="G59" s="140">
        <f t="shared" si="15"/>
        <v>7</v>
      </c>
      <c r="H59" s="112">
        <f t="shared" si="15"/>
        <v>5.2</v>
      </c>
      <c r="I59" s="112">
        <f t="shared" si="15"/>
        <v>75.7</v>
      </c>
      <c r="J59" s="112">
        <f t="shared" si="15"/>
        <v>84.3</v>
      </c>
      <c r="K59" s="137">
        <f t="shared" si="15"/>
        <v>87.8</v>
      </c>
      <c r="L59" s="140">
        <f t="shared" si="16"/>
        <v>7</v>
      </c>
      <c r="M59" s="112">
        <f t="shared" si="16"/>
        <v>5.2</v>
      </c>
      <c r="N59" s="112">
        <f t="shared" si="16"/>
        <v>75.7</v>
      </c>
      <c r="O59" s="112">
        <f t="shared" si="16"/>
        <v>84.3</v>
      </c>
      <c r="P59" s="137">
        <f t="shared" si="16"/>
        <v>87.8</v>
      </c>
      <c r="Q59" s="83">
        <f t="shared" si="5"/>
        <v>0</v>
      </c>
      <c r="R59" s="24"/>
      <c r="S59" s="5"/>
      <c r="T59" s="5"/>
      <c r="U59" s="5"/>
      <c r="AB59" s="5" t="str">
        <f>IF($C$7=AI13,AC13,IF($C$7=AI14,AC14,IF($C$7=AB57,AC57)))</f>
        <v>oneyear201213</v>
      </c>
      <c r="CC59" s="3"/>
      <c r="CD59" s="3"/>
      <c r="CE59" s="3"/>
    </row>
    <row r="60" spans="1:95" x14ac:dyDescent="0.2">
      <c r="A60" s="30" t="s">
        <v>38</v>
      </c>
      <c r="B60" s="49">
        <v>5</v>
      </c>
      <c r="C60" s="183" t="s">
        <v>67</v>
      </c>
      <c r="D60" s="63">
        <f t="shared" si="12"/>
        <v>695</v>
      </c>
      <c r="E60" s="112">
        <f t="shared" si="13"/>
        <v>1.2</v>
      </c>
      <c r="F60" s="168">
        <f t="shared" si="14"/>
        <v>685</v>
      </c>
      <c r="G60" s="140">
        <f t="shared" si="15"/>
        <v>13.1</v>
      </c>
      <c r="H60" s="112">
        <f t="shared" si="15"/>
        <v>13</v>
      </c>
      <c r="I60" s="112">
        <f t="shared" si="15"/>
        <v>56.9</v>
      </c>
      <c r="J60" s="112">
        <f t="shared" si="15"/>
        <v>68</v>
      </c>
      <c r="K60" s="137">
        <f t="shared" si="15"/>
        <v>74</v>
      </c>
      <c r="L60" s="140">
        <f t="shared" si="16"/>
        <v>9.7000000000000011</v>
      </c>
      <c r="M60" s="112">
        <f t="shared" si="16"/>
        <v>11.6</v>
      </c>
      <c r="N60" s="112">
        <f t="shared" si="16"/>
        <v>61.7</v>
      </c>
      <c r="O60" s="112">
        <f t="shared" si="16"/>
        <v>73.3</v>
      </c>
      <c r="P60" s="137">
        <f t="shared" si="16"/>
        <v>78.7</v>
      </c>
      <c r="Q60" s="83">
        <f t="shared" si="5"/>
        <v>4.7000000000000028</v>
      </c>
      <c r="R60" s="24"/>
      <c r="S60" s="5"/>
      <c r="T60" s="5"/>
      <c r="U60" s="5"/>
      <c r="CC60" s="3"/>
      <c r="CD60" s="3"/>
      <c r="CE60" s="3"/>
    </row>
    <row r="61" spans="1:95" x14ac:dyDescent="0.2">
      <c r="A61" s="30" t="s">
        <v>38</v>
      </c>
      <c r="B61" s="49">
        <v>6</v>
      </c>
      <c r="C61" s="183" t="s">
        <v>68</v>
      </c>
      <c r="D61" s="63">
        <f t="shared" si="12"/>
        <v>7215</v>
      </c>
      <c r="E61" s="112">
        <f t="shared" si="13"/>
        <v>0.5</v>
      </c>
      <c r="F61" s="168">
        <f t="shared" si="14"/>
        <v>7180</v>
      </c>
      <c r="G61" s="140">
        <f t="shared" si="15"/>
        <v>7.1000000000000005</v>
      </c>
      <c r="H61" s="112">
        <f t="shared" si="15"/>
        <v>10.8</v>
      </c>
      <c r="I61" s="112">
        <f t="shared" si="15"/>
        <v>50.800000000000004</v>
      </c>
      <c r="J61" s="112">
        <f t="shared" si="15"/>
        <v>69.100000000000009</v>
      </c>
      <c r="K61" s="137">
        <f t="shared" si="15"/>
        <v>82.2</v>
      </c>
      <c r="L61" s="140">
        <f t="shared" si="16"/>
        <v>6.3</v>
      </c>
      <c r="M61" s="112">
        <f t="shared" si="16"/>
        <v>10.1</v>
      </c>
      <c r="N61" s="112">
        <f t="shared" si="16"/>
        <v>52.2</v>
      </c>
      <c r="O61" s="112">
        <f t="shared" si="16"/>
        <v>70.8</v>
      </c>
      <c r="P61" s="137">
        <f t="shared" si="16"/>
        <v>83.600000000000009</v>
      </c>
      <c r="Q61" s="83">
        <f t="shared" si="5"/>
        <v>1.4000000000000057</v>
      </c>
      <c r="R61" s="24"/>
      <c r="S61" s="5"/>
      <c r="T61" s="5"/>
      <c r="U61" s="5"/>
      <c r="CC61" s="3"/>
      <c r="CD61" s="3"/>
      <c r="CE61" s="3"/>
    </row>
    <row r="62" spans="1:95" x14ac:dyDescent="0.2">
      <c r="A62" s="30" t="s">
        <v>38</v>
      </c>
      <c r="B62" s="49">
        <v>7</v>
      </c>
      <c r="C62" s="183" t="s">
        <v>69</v>
      </c>
      <c r="D62" s="63">
        <f t="shared" si="12"/>
        <v>3705</v>
      </c>
      <c r="E62" s="112">
        <f t="shared" si="13"/>
        <v>0.70000000000000007</v>
      </c>
      <c r="F62" s="168">
        <f t="shared" si="14"/>
        <v>3675</v>
      </c>
      <c r="G62" s="140">
        <f t="shared" ref="G62:K75" si="17">IFERROR(MROUND(VLOOKUP($AJ$12&amp;$A62&amp;$B62,output_nonSA,G$8,FALSE),0.001),"")</f>
        <v>8.1</v>
      </c>
      <c r="H62" s="112">
        <f t="shared" si="17"/>
        <v>9.3000000000000007</v>
      </c>
      <c r="I62" s="112">
        <f t="shared" si="17"/>
        <v>57.4</v>
      </c>
      <c r="J62" s="112">
        <f t="shared" si="17"/>
        <v>73.100000000000009</v>
      </c>
      <c r="K62" s="137">
        <f t="shared" si="17"/>
        <v>82.600000000000009</v>
      </c>
      <c r="L62" s="140">
        <f t="shared" ref="L62:P75" si="18">IFERROR(MROUND(VLOOKUP($AJ$12&amp;$A62&amp;$B62,output_SA,L$8,FALSE),0.001),"")</f>
        <v>7.6000000000000005</v>
      </c>
      <c r="M62" s="112">
        <f t="shared" si="18"/>
        <v>8.9</v>
      </c>
      <c r="N62" s="112">
        <f t="shared" si="18"/>
        <v>58.300000000000004</v>
      </c>
      <c r="O62" s="112">
        <f t="shared" si="18"/>
        <v>74.3</v>
      </c>
      <c r="P62" s="137">
        <f t="shared" si="18"/>
        <v>83.5</v>
      </c>
      <c r="Q62" s="83">
        <f t="shared" si="5"/>
        <v>0.89999999999999147</v>
      </c>
      <c r="R62" s="24"/>
      <c r="S62" s="5"/>
      <c r="T62" s="5"/>
      <c r="U62" s="5"/>
      <c r="AB62" s="5" t="e">
        <f>IF(#REF!=AB8,0,IF(#REF!=AB9,32,IF(#REF!=AB7,64)))</f>
        <v>#REF!</v>
      </c>
      <c r="AC62" s="5" t="s">
        <v>139</v>
      </c>
      <c r="CC62" s="3"/>
      <c r="CD62" s="3"/>
      <c r="CE62" s="3"/>
    </row>
    <row r="63" spans="1:95" x14ac:dyDescent="0.2">
      <c r="A63" s="30" t="s">
        <v>38</v>
      </c>
      <c r="B63" s="49">
        <v>8</v>
      </c>
      <c r="C63" s="183" t="s">
        <v>70</v>
      </c>
      <c r="D63" s="63">
        <f t="shared" si="12"/>
        <v>8695</v>
      </c>
      <c r="E63" s="112">
        <f t="shared" si="13"/>
        <v>0.9</v>
      </c>
      <c r="F63" s="168">
        <f t="shared" si="14"/>
        <v>8620</v>
      </c>
      <c r="G63" s="140">
        <f t="shared" si="17"/>
        <v>8.9</v>
      </c>
      <c r="H63" s="112">
        <f t="shared" si="17"/>
        <v>13.5</v>
      </c>
      <c r="I63" s="112">
        <f t="shared" si="17"/>
        <v>69.5</v>
      </c>
      <c r="J63" s="112">
        <f t="shared" si="17"/>
        <v>74.3</v>
      </c>
      <c r="K63" s="137">
        <f t="shared" si="17"/>
        <v>77.7</v>
      </c>
      <c r="L63" s="140">
        <f t="shared" si="18"/>
        <v>7.7</v>
      </c>
      <c r="M63" s="112">
        <f t="shared" si="18"/>
        <v>12.3</v>
      </c>
      <c r="N63" s="112">
        <f t="shared" si="18"/>
        <v>71.8</v>
      </c>
      <c r="O63" s="112">
        <f t="shared" si="18"/>
        <v>76.8</v>
      </c>
      <c r="P63" s="137">
        <f t="shared" si="18"/>
        <v>79.900000000000006</v>
      </c>
      <c r="Q63" s="83">
        <f t="shared" si="5"/>
        <v>2.2000000000000028</v>
      </c>
      <c r="R63" s="24"/>
      <c r="S63" s="5"/>
      <c r="T63" s="5" t="s">
        <v>54</v>
      </c>
      <c r="U63" s="5"/>
      <c r="AB63" s="5" t="e">
        <f>IF(#REF!=AB8,0,IF(#REF!=AB9,8,IF(#REF!=AB7,16)))</f>
        <v>#REF!</v>
      </c>
      <c r="AC63" s="5" t="s">
        <v>140</v>
      </c>
      <c r="CC63" s="3"/>
      <c r="CD63" s="3"/>
      <c r="CE63" s="3"/>
    </row>
    <row r="64" spans="1:95" x14ac:dyDescent="0.2">
      <c r="A64" s="30" t="s">
        <v>38</v>
      </c>
      <c r="B64" s="49">
        <v>9</v>
      </c>
      <c r="C64" s="183" t="s">
        <v>73</v>
      </c>
      <c r="D64" s="63">
        <f t="shared" si="12"/>
        <v>11260</v>
      </c>
      <c r="E64" s="112">
        <f t="shared" si="13"/>
        <v>1.3</v>
      </c>
      <c r="F64" s="168">
        <f t="shared" si="14"/>
        <v>11110</v>
      </c>
      <c r="G64" s="140">
        <f t="shared" si="17"/>
        <v>9.9</v>
      </c>
      <c r="H64" s="112">
        <f t="shared" si="17"/>
        <v>10</v>
      </c>
      <c r="I64" s="112">
        <f t="shared" si="17"/>
        <v>65.8</v>
      </c>
      <c r="J64" s="112">
        <f t="shared" si="17"/>
        <v>74.600000000000009</v>
      </c>
      <c r="K64" s="137">
        <f t="shared" si="17"/>
        <v>80.100000000000009</v>
      </c>
      <c r="L64" s="140">
        <f t="shared" si="18"/>
        <v>8.8000000000000007</v>
      </c>
      <c r="M64" s="112">
        <f t="shared" si="18"/>
        <v>9</v>
      </c>
      <c r="N64" s="112">
        <f t="shared" si="18"/>
        <v>67.8</v>
      </c>
      <c r="O64" s="112">
        <f t="shared" si="18"/>
        <v>76.8</v>
      </c>
      <c r="P64" s="137">
        <f t="shared" si="18"/>
        <v>82.2</v>
      </c>
      <c r="Q64" s="83">
        <f t="shared" si="5"/>
        <v>2.0999999999999943</v>
      </c>
      <c r="R64" s="24"/>
      <c r="S64" s="88"/>
      <c r="T64" s="38"/>
      <c r="U64" s="26"/>
      <c r="V64" s="24"/>
      <c r="W64" s="25"/>
      <c r="X64" s="24"/>
      <c r="Y64" s="24"/>
      <c r="Z64" s="24"/>
      <c r="AA64" s="24"/>
      <c r="AD64" s="25"/>
      <c r="AE64" s="26"/>
      <c r="AF64" s="26"/>
      <c r="AG64" s="26"/>
      <c r="CF64" s="5"/>
      <c r="CG64" s="5"/>
      <c r="CH64" s="5"/>
      <c r="CI64" s="5"/>
      <c r="CJ64" s="5"/>
      <c r="CK64" s="5"/>
      <c r="CL64" s="5"/>
      <c r="CM64" s="5"/>
      <c r="CN64" s="5"/>
      <c r="CO64" s="5"/>
      <c r="CP64" s="5"/>
      <c r="CQ64" s="5"/>
    </row>
    <row r="65" spans="1:95" x14ac:dyDescent="0.2">
      <c r="A65" s="30" t="s">
        <v>38</v>
      </c>
      <c r="B65" s="49" t="s">
        <v>28</v>
      </c>
      <c r="C65" s="183" t="s">
        <v>75</v>
      </c>
      <c r="D65" s="63">
        <f t="shared" si="12"/>
        <v>4905</v>
      </c>
      <c r="E65" s="112">
        <f t="shared" si="13"/>
        <v>1.4000000000000001</v>
      </c>
      <c r="F65" s="168">
        <f t="shared" si="14"/>
        <v>4835</v>
      </c>
      <c r="G65" s="140">
        <f t="shared" si="17"/>
        <v>9.2000000000000011</v>
      </c>
      <c r="H65" s="112">
        <f t="shared" si="17"/>
        <v>10.3</v>
      </c>
      <c r="I65" s="112">
        <f t="shared" si="17"/>
        <v>65.2</v>
      </c>
      <c r="J65" s="112">
        <f t="shared" si="17"/>
        <v>73.5</v>
      </c>
      <c r="K65" s="137">
        <f t="shared" si="17"/>
        <v>80.600000000000009</v>
      </c>
      <c r="L65" s="140">
        <f t="shared" si="18"/>
        <v>7.7</v>
      </c>
      <c r="M65" s="112">
        <f t="shared" si="18"/>
        <v>9.1</v>
      </c>
      <c r="N65" s="112">
        <f t="shared" si="18"/>
        <v>67.900000000000006</v>
      </c>
      <c r="O65" s="112">
        <f t="shared" si="18"/>
        <v>76.400000000000006</v>
      </c>
      <c r="P65" s="137">
        <f t="shared" si="18"/>
        <v>83.2</v>
      </c>
      <c r="Q65" s="83">
        <f t="shared" si="5"/>
        <v>2.5999999999999943</v>
      </c>
      <c r="R65" s="24"/>
      <c r="S65" s="88"/>
      <c r="T65" s="38"/>
      <c r="U65" s="26"/>
      <c r="V65" s="24"/>
      <c r="W65" s="25"/>
      <c r="X65" s="24"/>
      <c r="Y65" s="24"/>
      <c r="Z65" s="24"/>
      <c r="AA65" s="24"/>
      <c r="AB65" s="5">
        <f>IF($C$7=AI13,0,IF($C$7=AI14,8,IF($C$7=AB57,16)))</f>
        <v>0</v>
      </c>
      <c r="AC65" s="5" t="s">
        <v>141</v>
      </c>
      <c r="AD65" s="25"/>
      <c r="AE65" s="26"/>
      <c r="AF65" s="26"/>
      <c r="AG65" s="26"/>
      <c r="CF65" s="5"/>
      <c r="CG65" s="5"/>
      <c r="CH65" s="5"/>
      <c r="CI65" s="5"/>
      <c r="CJ65" s="5"/>
      <c r="CK65" s="5"/>
      <c r="CL65" s="5"/>
      <c r="CM65" s="5"/>
      <c r="CN65" s="5"/>
      <c r="CO65" s="5"/>
      <c r="CP65" s="5"/>
      <c r="CQ65" s="5"/>
    </row>
    <row r="66" spans="1:95" x14ac:dyDescent="0.2">
      <c r="A66" s="30" t="s">
        <v>38</v>
      </c>
      <c r="B66" s="49" t="s">
        <v>29</v>
      </c>
      <c r="C66" s="183" t="s">
        <v>76</v>
      </c>
      <c r="D66" s="63">
        <f t="shared" si="12"/>
        <v>7725</v>
      </c>
      <c r="E66" s="112">
        <f t="shared" si="13"/>
        <v>0.9</v>
      </c>
      <c r="F66" s="168">
        <f t="shared" si="14"/>
        <v>7655</v>
      </c>
      <c r="G66" s="140">
        <f t="shared" si="17"/>
        <v>8.3000000000000007</v>
      </c>
      <c r="H66" s="112">
        <f t="shared" si="17"/>
        <v>13.8</v>
      </c>
      <c r="I66" s="112">
        <f t="shared" si="17"/>
        <v>57</v>
      </c>
      <c r="J66" s="112">
        <f t="shared" si="17"/>
        <v>70.100000000000009</v>
      </c>
      <c r="K66" s="137">
        <f t="shared" si="17"/>
        <v>77.8</v>
      </c>
      <c r="L66" s="140">
        <f t="shared" si="18"/>
        <v>7.8</v>
      </c>
      <c r="M66" s="112">
        <f t="shared" si="18"/>
        <v>13.1</v>
      </c>
      <c r="N66" s="112">
        <f t="shared" si="18"/>
        <v>58.300000000000004</v>
      </c>
      <c r="O66" s="112">
        <f t="shared" si="18"/>
        <v>71.7</v>
      </c>
      <c r="P66" s="137">
        <f t="shared" si="18"/>
        <v>79.100000000000009</v>
      </c>
      <c r="Q66" s="83">
        <f t="shared" si="5"/>
        <v>1.3000000000000114</v>
      </c>
      <c r="R66" s="24"/>
      <c r="S66" s="88"/>
      <c r="T66" s="38"/>
      <c r="U66" s="26"/>
      <c r="V66" s="24"/>
      <c r="W66" s="25"/>
      <c r="X66" s="24"/>
      <c r="Y66" s="24"/>
      <c r="Z66" s="24"/>
      <c r="AA66" s="24"/>
      <c r="AD66" s="25"/>
      <c r="AE66" s="26"/>
      <c r="AF66" s="26"/>
      <c r="AG66" s="26"/>
      <c r="AI66" s="5" t="s">
        <v>54</v>
      </c>
      <c r="CF66" s="5"/>
      <c r="CG66" s="5"/>
      <c r="CH66" s="5"/>
      <c r="CI66" s="5"/>
      <c r="CJ66" s="5"/>
      <c r="CK66" s="5"/>
      <c r="CL66" s="5"/>
      <c r="CM66" s="5"/>
      <c r="CN66" s="5"/>
      <c r="CO66" s="5"/>
      <c r="CP66" s="5"/>
      <c r="CQ66" s="5"/>
    </row>
    <row r="67" spans="1:95" x14ac:dyDescent="0.2">
      <c r="A67" s="30" t="s">
        <v>38</v>
      </c>
      <c r="B67" s="49" t="s">
        <v>37</v>
      </c>
      <c r="C67" s="183" t="s">
        <v>77</v>
      </c>
      <c r="D67" s="63">
        <f t="shared" si="12"/>
        <v>3635</v>
      </c>
      <c r="E67" s="112">
        <f t="shared" si="13"/>
        <v>0.70000000000000007</v>
      </c>
      <c r="F67" s="168">
        <f t="shared" si="14"/>
        <v>3610</v>
      </c>
      <c r="G67" s="140">
        <f t="shared" si="17"/>
        <v>9.2000000000000011</v>
      </c>
      <c r="H67" s="112">
        <f t="shared" si="17"/>
        <v>10.700000000000001</v>
      </c>
      <c r="I67" s="112">
        <f t="shared" si="17"/>
        <v>64.8</v>
      </c>
      <c r="J67" s="112">
        <f t="shared" si="17"/>
        <v>73.5</v>
      </c>
      <c r="K67" s="137">
        <f t="shared" si="17"/>
        <v>80.100000000000009</v>
      </c>
      <c r="L67" s="140">
        <f t="shared" si="18"/>
        <v>8.9</v>
      </c>
      <c r="M67" s="112">
        <f t="shared" si="18"/>
        <v>10.4</v>
      </c>
      <c r="N67" s="112">
        <f t="shared" si="18"/>
        <v>65.5</v>
      </c>
      <c r="O67" s="112">
        <f t="shared" si="18"/>
        <v>74.3</v>
      </c>
      <c r="P67" s="137">
        <f t="shared" si="18"/>
        <v>80.8</v>
      </c>
      <c r="Q67" s="83">
        <f t="shared" si="5"/>
        <v>0.69999999999998863</v>
      </c>
      <c r="R67" s="24"/>
      <c r="S67" s="88"/>
      <c r="T67" s="38"/>
      <c r="U67" s="26"/>
      <c r="V67" s="24"/>
      <c r="W67" s="25"/>
      <c r="X67" s="24"/>
      <c r="Y67" s="24"/>
      <c r="Z67" s="24"/>
      <c r="AA67" s="24"/>
      <c r="AB67" s="89" t="str">
        <f>"noSA"&amp;AB59</f>
        <v>noSAoneyear201213</v>
      </c>
      <c r="AC67" s="90" t="s">
        <v>142</v>
      </c>
      <c r="AD67" s="25"/>
      <c r="AE67" s="26"/>
      <c r="AF67" s="26"/>
      <c r="AG67" s="26"/>
      <c r="CF67" s="5"/>
      <c r="CG67" s="5"/>
      <c r="CH67" s="5"/>
      <c r="CI67" s="5"/>
      <c r="CJ67" s="5"/>
      <c r="CK67" s="5"/>
      <c r="CL67" s="5"/>
      <c r="CM67" s="5"/>
      <c r="CN67" s="5"/>
      <c r="CO67" s="5"/>
      <c r="CP67" s="5"/>
      <c r="CQ67" s="5"/>
    </row>
    <row r="68" spans="1:95" x14ac:dyDescent="0.2">
      <c r="A68" s="30" t="s">
        <v>38</v>
      </c>
      <c r="B68" s="49" t="s">
        <v>30</v>
      </c>
      <c r="C68" s="183" t="s">
        <v>78</v>
      </c>
      <c r="D68" s="63">
        <f t="shared" si="12"/>
        <v>4030</v>
      </c>
      <c r="E68" s="112">
        <f t="shared" si="13"/>
        <v>1</v>
      </c>
      <c r="F68" s="168">
        <f t="shared" si="14"/>
        <v>3990</v>
      </c>
      <c r="G68" s="140">
        <f t="shared" si="17"/>
        <v>8.1999999999999993</v>
      </c>
      <c r="H68" s="112">
        <f t="shared" si="17"/>
        <v>14</v>
      </c>
      <c r="I68" s="112">
        <f t="shared" si="17"/>
        <v>56.6</v>
      </c>
      <c r="J68" s="112">
        <f t="shared" si="17"/>
        <v>69.8</v>
      </c>
      <c r="K68" s="137">
        <f t="shared" si="17"/>
        <v>77.8</v>
      </c>
      <c r="L68" s="140">
        <f t="shared" si="18"/>
        <v>7.4</v>
      </c>
      <c r="M68" s="112">
        <f t="shared" si="18"/>
        <v>13.4</v>
      </c>
      <c r="N68" s="112">
        <f t="shared" si="18"/>
        <v>58</v>
      </c>
      <c r="O68" s="112">
        <f t="shared" si="18"/>
        <v>71.7</v>
      </c>
      <c r="P68" s="137">
        <f t="shared" si="18"/>
        <v>79.2</v>
      </c>
      <c r="Q68" s="83">
        <f t="shared" si="5"/>
        <v>1.4000000000000057</v>
      </c>
      <c r="R68" s="24"/>
      <c r="S68" s="88"/>
      <c r="T68" s="38"/>
      <c r="U68" s="26"/>
      <c r="V68" s="24"/>
      <c r="W68" s="25"/>
      <c r="X68" s="24"/>
      <c r="Y68" s="24"/>
      <c r="Z68" s="24"/>
      <c r="AA68" s="24"/>
      <c r="AB68" s="89" t="str">
        <f>"withSA"&amp;AB59</f>
        <v>withSAoneyear201213</v>
      </c>
      <c r="AC68" s="90" t="s">
        <v>143</v>
      </c>
      <c r="AD68" s="25"/>
      <c r="AE68" s="26"/>
      <c r="AF68" s="26"/>
      <c r="AG68" s="26"/>
      <c r="AJ68" s="5" t="s">
        <v>54</v>
      </c>
      <c r="CF68" s="5"/>
      <c r="CG68" s="5"/>
      <c r="CH68" s="5"/>
      <c r="CI68" s="5"/>
      <c r="CJ68" s="5"/>
      <c r="CK68" s="5"/>
      <c r="CL68" s="5"/>
      <c r="CM68" s="5"/>
      <c r="CN68" s="5"/>
      <c r="CO68" s="5"/>
      <c r="CP68" s="5"/>
      <c r="CQ68" s="5"/>
    </row>
    <row r="69" spans="1:95" x14ac:dyDescent="0.2">
      <c r="A69" s="30" t="s">
        <v>38</v>
      </c>
      <c r="B69" s="49" t="s">
        <v>31</v>
      </c>
      <c r="C69" s="183" t="s">
        <v>79</v>
      </c>
      <c r="D69" s="63">
        <f t="shared" si="12"/>
        <v>16435</v>
      </c>
      <c r="E69" s="112">
        <f t="shared" si="13"/>
        <v>1.2</v>
      </c>
      <c r="F69" s="168">
        <f t="shared" si="14"/>
        <v>16240</v>
      </c>
      <c r="G69" s="140">
        <f t="shared" si="17"/>
        <v>9.6</v>
      </c>
      <c r="H69" s="112">
        <f t="shared" si="17"/>
        <v>13.3</v>
      </c>
      <c r="I69" s="112">
        <f t="shared" si="17"/>
        <v>69.2</v>
      </c>
      <c r="J69" s="112">
        <f t="shared" si="17"/>
        <v>73.900000000000006</v>
      </c>
      <c r="K69" s="137">
        <f t="shared" si="17"/>
        <v>77.100000000000009</v>
      </c>
      <c r="L69" s="140">
        <f t="shared" si="18"/>
        <v>8.5</v>
      </c>
      <c r="M69" s="112">
        <f t="shared" si="18"/>
        <v>12.6</v>
      </c>
      <c r="N69" s="112">
        <f t="shared" si="18"/>
        <v>70.900000000000006</v>
      </c>
      <c r="O69" s="112">
        <f t="shared" si="18"/>
        <v>75.900000000000006</v>
      </c>
      <c r="P69" s="137">
        <f t="shared" si="18"/>
        <v>78.900000000000006</v>
      </c>
      <c r="Q69" s="83">
        <f t="shared" si="5"/>
        <v>1.7999999999999972</v>
      </c>
      <c r="R69" s="24"/>
      <c r="S69" s="88"/>
      <c r="T69" s="38"/>
      <c r="U69" s="26"/>
      <c r="V69" s="24"/>
      <c r="W69" s="25"/>
      <c r="X69" s="24"/>
      <c r="Y69" s="24"/>
      <c r="Z69" s="24"/>
      <c r="AA69" s="24"/>
      <c r="AB69" s="24"/>
      <c r="AC69" s="24"/>
      <c r="AD69" s="25"/>
      <c r="AE69" s="26"/>
      <c r="AF69" s="26"/>
      <c r="AG69" s="26"/>
      <c r="CF69" s="5"/>
      <c r="CG69" s="5"/>
      <c r="CH69" s="5"/>
      <c r="CI69" s="5"/>
      <c r="CJ69" s="5"/>
      <c r="CK69" s="5"/>
      <c r="CL69" s="5"/>
      <c r="CM69" s="5"/>
      <c r="CN69" s="5"/>
      <c r="CO69" s="5"/>
      <c r="CP69" s="5"/>
      <c r="CQ69" s="5"/>
    </row>
    <row r="70" spans="1:95" x14ac:dyDescent="0.2">
      <c r="A70" s="30" t="s">
        <v>38</v>
      </c>
      <c r="B70" s="49" t="s">
        <v>32</v>
      </c>
      <c r="C70" s="183" t="s">
        <v>80</v>
      </c>
      <c r="D70" s="63">
        <f t="shared" si="12"/>
        <v>4185</v>
      </c>
      <c r="E70" s="112">
        <f t="shared" si="13"/>
        <v>0.4</v>
      </c>
      <c r="F70" s="168">
        <f t="shared" si="14"/>
        <v>4165</v>
      </c>
      <c r="G70" s="140">
        <f t="shared" si="17"/>
        <v>9.1</v>
      </c>
      <c r="H70" s="112">
        <f t="shared" si="17"/>
        <v>18.100000000000001</v>
      </c>
      <c r="I70" s="112">
        <f t="shared" si="17"/>
        <v>66.5</v>
      </c>
      <c r="J70" s="112">
        <f t="shared" si="17"/>
        <v>70.3</v>
      </c>
      <c r="K70" s="137">
        <f t="shared" si="17"/>
        <v>72.8</v>
      </c>
      <c r="L70" s="140">
        <f t="shared" si="18"/>
        <v>7.2</v>
      </c>
      <c r="M70" s="112">
        <f t="shared" si="18"/>
        <v>15.6</v>
      </c>
      <c r="N70" s="112">
        <f t="shared" si="18"/>
        <v>70.8</v>
      </c>
      <c r="O70" s="112">
        <f t="shared" si="18"/>
        <v>74.7</v>
      </c>
      <c r="P70" s="137">
        <f t="shared" si="18"/>
        <v>77.100000000000009</v>
      </c>
      <c r="Q70" s="83">
        <f t="shared" si="5"/>
        <v>4.3000000000000114</v>
      </c>
      <c r="R70" s="24"/>
      <c r="S70" s="88"/>
      <c r="T70" s="38"/>
      <c r="U70" s="26"/>
      <c r="V70" s="24"/>
      <c r="W70" s="25"/>
      <c r="X70" s="24"/>
      <c r="Y70" s="24"/>
      <c r="Z70" s="24"/>
      <c r="AA70" s="24"/>
      <c r="AB70" s="24"/>
      <c r="AC70" s="24"/>
      <c r="AD70" s="25"/>
      <c r="AE70" s="26"/>
      <c r="AF70" s="26"/>
      <c r="AG70" s="26"/>
      <c r="CF70" s="5"/>
      <c r="CG70" s="5"/>
      <c r="CH70" s="5"/>
      <c r="CI70" s="5"/>
      <c r="CJ70" s="5"/>
      <c r="CK70" s="5"/>
      <c r="CL70" s="5"/>
      <c r="CM70" s="5"/>
      <c r="CN70" s="5"/>
      <c r="CO70" s="5"/>
      <c r="CP70" s="5"/>
      <c r="CQ70" s="5"/>
    </row>
    <row r="71" spans="1:95" x14ac:dyDescent="0.2">
      <c r="A71" s="30" t="s">
        <v>38</v>
      </c>
      <c r="B71" s="49" t="s">
        <v>27</v>
      </c>
      <c r="C71" s="183" t="s">
        <v>81</v>
      </c>
      <c r="D71" s="63">
        <f t="shared" si="12"/>
        <v>5190</v>
      </c>
      <c r="E71" s="112">
        <f t="shared" si="13"/>
        <v>0.70000000000000007</v>
      </c>
      <c r="F71" s="168">
        <f t="shared" si="14"/>
        <v>5155</v>
      </c>
      <c r="G71" s="140">
        <f t="shared" si="17"/>
        <v>12.4</v>
      </c>
      <c r="H71" s="112">
        <f t="shared" si="17"/>
        <v>15.9</v>
      </c>
      <c r="I71" s="112">
        <f t="shared" si="17"/>
        <v>48.4</v>
      </c>
      <c r="J71" s="112">
        <f t="shared" si="17"/>
        <v>61.5</v>
      </c>
      <c r="K71" s="137">
        <f t="shared" si="17"/>
        <v>71.7</v>
      </c>
      <c r="L71" s="140">
        <f t="shared" si="18"/>
        <v>11.3</v>
      </c>
      <c r="M71" s="112">
        <f t="shared" si="18"/>
        <v>14.700000000000001</v>
      </c>
      <c r="N71" s="112">
        <f t="shared" si="18"/>
        <v>50.800000000000004</v>
      </c>
      <c r="O71" s="112">
        <f t="shared" si="18"/>
        <v>64.5</v>
      </c>
      <c r="P71" s="137">
        <f t="shared" si="18"/>
        <v>74.100000000000009</v>
      </c>
      <c r="Q71" s="83">
        <f t="shared" si="5"/>
        <v>2.4000000000000057</v>
      </c>
      <c r="R71" s="24"/>
      <c r="S71" s="88"/>
      <c r="T71" s="38"/>
      <c r="U71" s="26"/>
      <c r="V71" s="24"/>
      <c r="W71" s="25"/>
      <c r="X71" s="24"/>
      <c r="Y71" s="24"/>
      <c r="Z71" s="24"/>
      <c r="AA71" s="24"/>
      <c r="AB71" s="24"/>
      <c r="AC71" s="24"/>
      <c r="AD71" s="25"/>
      <c r="AE71" s="26"/>
      <c r="AF71" s="26"/>
      <c r="AG71" s="26"/>
      <c r="CF71" s="5"/>
      <c r="CG71" s="5"/>
      <c r="CH71" s="5"/>
      <c r="CI71" s="5"/>
      <c r="CJ71" s="5"/>
      <c r="CK71" s="5"/>
      <c r="CL71" s="5"/>
      <c r="CM71" s="5"/>
      <c r="CN71" s="5"/>
      <c r="CO71" s="5"/>
      <c r="CP71" s="5"/>
      <c r="CQ71" s="5"/>
    </row>
    <row r="72" spans="1:95" x14ac:dyDescent="0.2">
      <c r="A72" s="30" t="s">
        <v>38</v>
      </c>
      <c r="B72" s="49" t="s">
        <v>33</v>
      </c>
      <c r="C72" s="183" t="s">
        <v>82</v>
      </c>
      <c r="D72" s="63">
        <f t="shared" si="12"/>
        <v>6915</v>
      </c>
      <c r="E72" s="112">
        <f t="shared" si="13"/>
        <v>0.8</v>
      </c>
      <c r="F72" s="168">
        <f t="shared" si="14"/>
        <v>6860</v>
      </c>
      <c r="G72" s="140">
        <f t="shared" si="17"/>
        <v>9.8000000000000007</v>
      </c>
      <c r="H72" s="112">
        <f t="shared" si="17"/>
        <v>14.4</v>
      </c>
      <c r="I72" s="112">
        <f t="shared" si="17"/>
        <v>50.6</v>
      </c>
      <c r="J72" s="112">
        <f t="shared" si="17"/>
        <v>64.3</v>
      </c>
      <c r="K72" s="137">
        <f t="shared" si="17"/>
        <v>75.8</v>
      </c>
      <c r="L72" s="140">
        <f t="shared" si="18"/>
        <v>8.8000000000000007</v>
      </c>
      <c r="M72" s="112">
        <f t="shared" si="18"/>
        <v>13.6</v>
      </c>
      <c r="N72" s="112">
        <f t="shared" si="18"/>
        <v>52.4</v>
      </c>
      <c r="O72" s="112">
        <f t="shared" si="18"/>
        <v>66.599999999999994</v>
      </c>
      <c r="P72" s="137">
        <f t="shared" si="18"/>
        <v>77.600000000000009</v>
      </c>
      <c r="Q72" s="83">
        <f t="shared" si="5"/>
        <v>1.8000000000000114</v>
      </c>
      <c r="R72" s="24" t="s">
        <v>54</v>
      </c>
      <c r="S72" s="88"/>
      <c r="T72" s="38"/>
      <c r="U72" s="26"/>
      <c r="V72" s="24"/>
      <c r="W72" s="25"/>
      <c r="X72" s="24"/>
      <c r="Y72" s="24"/>
      <c r="Z72" s="24"/>
      <c r="AA72" s="24"/>
      <c r="AB72" s="24"/>
      <c r="AC72" s="24"/>
      <c r="AD72" s="25"/>
      <c r="AE72" s="26"/>
      <c r="AF72" s="26"/>
      <c r="AG72" s="26"/>
      <c r="CF72" s="5"/>
      <c r="CG72" s="5"/>
      <c r="CH72" s="5"/>
      <c r="CI72" s="5"/>
      <c r="CJ72" s="5"/>
      <c r="CK72" s="5"/>
      <c r="CL72" s="5"/>
      <c r="CM72" s="5"/>
      <c r="CN72" s="5"/>
      <c r="CO72" s="5"/>
      <c r="CP72" s="5"/>
      <c r="CQ72" s="5"/>
    </row>
    <row r="73" spans="1:95" x14ac:dyDescent="0.2">
      <c r="A73" s="30" t="s">
        <v>38</v>
      </c>
      <c r="B73" s="49" t="s">
        <v>34</v>
      </c>
      <c r="C73" s="183" t="s">
        <v>83</v>
      </c>
      <c r="D73" s="63">
        <f t="shared" si="12"/>
        <v>12265</v>
      </c>
      <c r="E73" s="112">
        <f t="shared" si="13"/>
        <v>0.6</v>
      </c>
      <c r="F73" s="168">
        <f t="shared" si="14"/>
        <v>12190</v>
      </c>
      <c r="G73" s="140">
        <f t="shared" si="17"/>
        <v>11.4</v>
      </c>
      <c r="H73" s="112">
        <f t="shared" si="17"/>
        <v>19.8</v>
      </c>
      <c r="I73" s="112">
        <f t="shared" si="17"/>
        <v>59.6</v>
      </c>
      <c r="J73" s="112">
        <f t="shared" si="17"/>
        <v>64.900000000000006</v>
      </c>
      <c r="K73" s="137">
        <f t="shared" si="17"/>
        <v>68.8</v>
      </c>
      <c r="L73" s="140">
        <f t="shared" si="18"/>
        <v>7.5</v>
      </c>
      <c r="M73" s="112">
        <f t="shared" si="18"/>
        <v>15.4</v>
      </c>
      <c r="N73" s="112">
        <f t="shared" si="18"/>
        <v>67.900000000000006</v>
      </c>
      <c r="O73" s="112">
        <f t="shared" si="18"/>
        <v>73.8</v>
      </c>
      <c r="P73" s="137">
        <f t="shared" si="18"/>
        <v>77.100000000000009</v>
      </c>
      <c r="Q73" s="83">
        <f t="shared" si="5"/>
        <v>8.3000000000000114</v>
      </c>
      <c r="R73" s="24"/>
      <c r="S73" s="88"/>
      <c r="T73" s="38"/>
      <c r="U73" s="26"/>
      <c r="V73" s="24"/>
      <c r="W73" s="25"/>
      <c r="X73" s="24"/>
      <c r="Y73" s="24"/>
      <c r="Z73" s="24"/>
      <c r="AA73" s="24"/>
      <c r="AB73" s="24"/>
      <c r="AC73" s="24"/>
      <c r="AD73" s="25"/>
      <c r="AE73" s="26"/>
      <c r="AF73" s="26"/>
      <c r="AG73" s="26"/>
      <c r="CF73" s="5"/>
      <c r="CG73" s="5"/>
      <c r="CH73" s="5"/>
      <c r="CI73" s="5"/>
      <c r="CJ73" s="5"/>
      <c r="CK73" s="5"/>
      <c r="CL73" s="5"/>
      <c r="CM73" s="5"/>
      <c r="CN73" s="5"/>
      <c r="CO73" s="5"/>
      <c r="CP73" s="5"/>
      <c r="CQ73" s="5"/>
    </row>
    <row r="74" spans="1:95" x14ac:dyDescent="0.2">
      <c r="A74" s="30" t="s">
        <v>38</v>
      </c>
      <c r="B74" s="49" t="s">
        <v>35</v>
      </c>
      <c r="C74" s="183" t="s">
        <v>84</v>
      </c>
      <c r="D74" s="63">
        <f t="shared" si="12"/>
        <v>1855</v>
      </c>
      <c r="E74" s="112">
        <f t="shared" si="13"/>
        <v>0.4</v>
      </c>
      <c r="F74" s="168">
        <f t="shared" si="14"/>
        <v>1850</v>
      </c>
      <c r="G74" s="140">
        <f t="shared" si="17"/>
        <v>7.4</v>
      </c>
      <c r="H74" s="112">
        <f t="shared" si="17"/>
        <v>9.1</v>
      </c>
      <c r="I74" s="112">
        <f t="shared" si="17"/>
        <v>68.400000000000006</v>
      </c>
      <c r="J74" s="112">
        <f t="shared" si="17"/>
        <v>79.3</v>
      </c>
      <c r="K74" s="137">
        <f t="shared" si="17"/>
        <v>83.4</v>
      </c>
      <c r="L74" s="140">
        <f t="shared" si="18"/>
        <v>6.2</v>
      </c>
      <c r="M74" s="112">
        <f t="shared" si="18"/>
        <v>8.5</v>
      </c>
      <c r="N74" s="112">
        <f t="shared" si="18"/>
        <v>70.3</v>
      </c>
      <c r="O74" s="112">
        <f t="shared" si="18"/>
        <v>81.3</v>
      </c>
      <c r="P74" s="137">
        <f t="shared" si="18"/>
        <v>85.3</v>
      </c>
      <c r="Q74" s="83">
        <f t="shared" si="5"/>
        <v>1.8999999999999915</v>
      </c>
      <c r="R74" s="24"/>
      <c r="S74" s="88"/>
      <c r="T74" s="38"/>
      <c r="U74" s="26"/>
      <c r="V74" s="24"/>
      <c r="W74" s="25"/>
      <c r="X74" s="24"/>
      <c r="Y74" s="24"/>
      <c r="Z74" s="24"/>
      <c r="AA74" s="24"/>
      <c r="AB74" s="24"/>
      <c r="AC74" s="24"/>
      <c r="AD74" s="25"/>
      <c r="AE74" s="26"/>
      <c r="AF74" s="26"/>
      <c r="AG74" s="26"/>
      <c r="CF74" s="5"/>
      <c r="CG74" s="5"/>
      <c r="CH74" s="5"/>
      <c r="CI74" s="5"/>
      <c r="CJ74" s="5"/>
      <c r="CK74" s="5"/>
      <c r="CL74" s="5"/>
      <c r="CM74" s="5"/>
      <c r="CN74" s="5"/>
      <c r="CO74" s="5"/>
      <c r="CP74" s="5"/>
      <c r="CQ74" s="5"/>
    </row>
    <row r="75" spans="1:95" x14ac:dyDescent="0.2">
      <c r="A75" s="193" t="s">
        <v>38</v>
      </c>
      <c r="B75" s="185" t="s">
        <v>36</v>
      </c>
      <c r="C75" s="186" t="s">
        <v>85</v>
      </c>
      <c r="D75" s="63">
        <f t="shared" si="12"/>
        <v>1670</v>
      </c>
      <c r="E75" s="112">
        <f t="shared" si="13"/>
        <v>1.7</v>
      </c>
      <c r="F75" s="168">
        <f t="shared" si="14"/>
        <v>1640</v>
      </c>
      <c r="G75" s="140">
        <f t="shared" si="17"/>
        <v>12.4</v>
      </c>
      <c r="H75" s="112">
        <f t="shared" si="17"/>
        <v>8.7000000000000011</v>
      </c>
      <c r="I75" s="112">
        <f t="shared" si="17"/>
        <v>51.6</v>
      </c>
      <c r="J75" s="112">
        <f t="shared" si="17"/>
        <v>69.400000000000006</v>
      </c>
      <c r="K75" s="137">
        <f t="shared" si="17"/>
        <v>78.8</v>
      </c>
      <c r="L75" s="140">
        <f t="shared" si="18"/>
        <v>10.200000000000001</v>
      </c>
      <c r="M75" s="112">
        <f t="shared" si="18"/>
        <v>8.1</v>
      </c>
      <c r="N75" s="112">
        <f t="shared" si="18"/>
        <v>54.5</v>
      </c>
      <c r="O75" s="112">
        <f t="shared" si="18"/>
        <v>73.100000000000009</v>
      </c>
      <c r="P75" s="137">
        <f t="shared" si="18"/>
        <v>81.8</v>
      </c>
      <c r="Q75" s="83">
        <f t="shared" si="5"/>
        <v>3</v>
      </c>
      <c r="R75" s="24"/>
      <c r="S75" s="88"/>
      <c r="T75" s="38"/>
      <c r="U75" s="26"/>
      <c r="V75" s="24"/>
      <c r="W75" s="25"/>
      <c r="X75" s="24"/>
      <c r="Y75" s="24"/>
      <c r="Z75" s="24"/>
      <c r="AA75" s="24"/>
      <c r="AB75" s="24"/>
      <c r="AC75" s="24"/>
      <c r="AD75" s="25"/>
      <c r="AE75" s="26"/>
      <c r="AF75" s="26"/>
      <c r="AG75" s="26"/>
      <c r="CF75" s="5"/>
      <c r="CG75" s="5"/>
      <c r="CH75" s="5"/>
      <c r="CI75" s="5"/>
      <c r="CJ75" s="5"/>
      <c r="CK75" s="5"/>
      <c r="CL75" s="5"/>
      <c r="CM75" s="5"/>
      <c r="CN75" s="5"/>
      <c r="CO75" s="5"/>
      <c r="CP75" s="5"/>
      <c r="CQ75" s="5"/>
    </row>
    <row r="76" spans="1:95" s="5" customFormat="1" ht="0.75" customHeight="1" x14ac:dyDescent="0.2">
      <c r="A76" s="155"/>
      <c r="B76" s="49"/>
      <c r="C76" s="38"/>
      <c r="D76" s="33"/>
      <c r="E76" s="112"/>
      <c r="F76" s="105"/>
      <c r="G76" s="112"/>
      <c r="H76" s="112"/>
      <c r="I76" s="112"/>
      <c r="J76" s="112"/>
      <c r="K76" s="112"/>
      <c r="L76" s="112"/>
      <c r="M76" s="112"/>
      <c r="N76" s="112"/>
      <c r="O76" s="112"/>
      <c r="P76" s="112"/>
      <c r="Q76" s="36"/>
      <c r="R76" s="24"/>
      <c r="S76" s="40"/>
      <c r="T76" s="38"/>
      <c r="U76" s="26"/>
      <c r="V76" s="24"/>
      <c r="W76" s="25"/>
      <c r="X76" s="24"/>
      <c r="Y76" s="24"/>
      <c r="Z76" s="24"/>
      <c r="AA76" s="24"/>
      <c r="AB76" s="24"/>
      <c r="AC76" s="24"/>
      <c r="AD76" s="25"/>
      <c r="AE76" s="26"/>
      <c r="AF76" s="26"/>
      <c r="AG76" s="26"/>
    </row>
    <row r="77" spans="1:95" x14ac:dyDescent="0.2">
      <c r="A77" s="18"/>
      <c r="B77" s="80"/>
      <c r="C77" s="80"/>
      <c r="D77" s="80"/>
      <c r="E77" s="147"/>
      <c r="F77" s="156"/>
      <c r="G77" s="159"/>
      <c r="H77" s="159"/>
      <c r="I77" s="147"/>
      <c r="J77" s="147"/>
      <c r="K77" s="147"/>
      <c r="L77" s="147"/>
      <c r="M77" s="147"/>
      <c r="N77" s="147"/>
      <c r="O77" s="147"/>
      <c r="P77" s="147"/>
      <c r="Q77" s="150" t="s">
        <v>798</v>
      </c>
      <c r="R77" s="24"/>
      <c r="S77" s="88"/>
      <c r="T77" s="38"/>
      <c r="U77" s="26"/>
      <c r="V77" s="24"/>
      <c r="W77" s="25"/>
      <c r="X77" s="24"/>
      <c r="Y77" s="24"/>
      <c r="Z77" s="24"/>
      <c r="AA77" s="24"/>
      <c r="AB77" s="24"/>
      <c r="AC77" s="24"/>
      <c r="AD77" s="25"/>
      <c r="AE77" s="26"/>
      <c r="AF77" s="26"/>
      <c r="AG77" s="26"/>
      <c r="CF77" s="5"/>
      <c r="CG77" s="5"/>
      <c r="CH77" s="5"/>
      <c r="CI77" s="5"/>
      <c r="CJ77" s="5"/>
      <c r="CK77" s="5"/>
      <c r="CL77" s="5"/>
      <c r="CM77" s="5"/>
      <c r="CN77" s="5"/>
      <c r="CO77" s="5"/>
      <c r="CP77" s="5"/>
      <c r="CQ77" s="5"/>
    </row>
    <row r="78" spans="1:95" s="5" customFormat="1" x14ac:dyDescent="0.2">
      <c r="A78" s="4" t="s">
        <v>86</v>
      </c>
      <c r="B78" s="4"/>
      <c r="C78" s="4"/>
      <c r="D78" s="4"/>
      <c r="E78" s="4"/>
      <c r="F78" s="50"/>
      <c r="G78" s="46"/>
      <c r="H78" s="46"/>
      <c r="I78" s="46"/>
      <c r="J78" s="46"/>
      <c r="K78" s="46"/>
      <c r="L78" s="46"/>
      <c r="M78" s="46"/>
      <c r="N78" s="50"/>
      <c r="O78" s="114"/>
      <c r="P78" s="114"/>
      <c r="Q78" s="46"/>
      <c r="R78" s="24"/>
      <c r="S78" s="44"/>
    </row>
    <row r="79" spans="1:95" s="5" customFormat="1" x14ac:dyDescent="0.2">
      <c r="A79" s="4" t="s">
        <v>87</v>
      </c>
      <c r="B79" s="4"/>
      <c r="C79" s="4"/>
      <c r="D79" s="4"/>
      <c r="E79" s="4"/>
      <c r="F79" s="50"/>
      <c r="G79" s="46"/>
      <c r="H79" s="46"/>
      <c r="I79" s="46"/>
      <c r="J79" s="46"/>
      <c r="K79" s="46"/>
      <c r="L79" s="46"/>
      <c r="M79" s="46"/>
      <c r="N79" s="50"/>
      <c r="O79" s="116"/>
      <c r="P79" s="114"/>
      <c r="Q79" s="46"/>
      <c r="S79" s="85"/>
      <c r="T79" s="24"/>
      <c r="U79" s="44"/>
    </row>
    <row r="80" spans="1:95" s="5" customFormat="1" x14ac:dyDescent="0.2">
      <c r="A80" s="48"/>
      <c r="B80" s="48"/>
      <c r="C80" s="48"/>
      <c r="D80" s="48"/>
      <c r="E80" s="48"/>
      <c r="F80" s="48"/>
      <c r="G80" s="48"/>
      <c r="H80" s="48"/>
      <c r="I80" s="48"/>
      <c r="J80" s="48"/>
      <c r="K80" s="48"/>
      <c r="L80" s="48"/>
      <c r="M80" s="48"/>
      <c r="N80" s="48"/>
      <c r="O80" s="116"/>
      <c r="P80" s="114"/>
      <c r="Q80" s="46"/>
      <c r="R80" s="46"/>
      <c r="S80" s="24"/>
      <c r="T80" s="24"/>
      <c r="U80" s="44"/>
    </row>
    <row r="81" spans="1:22" s="5" customFormat="1" x14ac:dyDescent="0.2">
      <c r="A81" s="4" t="s">
        <v>761</v>
      </c>
      <c r="B81" s="4"/>
      <c r="C81" s="4"/>
      <c r="D81" s="4"/>
      <c r="E81" s="50"/>
      <c r="F81" s="46"/>
      <c r="G81" s="50"/>
      <c r="H81" s="50"/>
      <c r="I81" s="46"/>
      <c r="J81" s="46"/>
      <c r="K81" s="46"/>
      <c r="L81" s="46"/>
      <c r="M81" s="50"/>
      <c r="N81" s="50"/>
      <c r="O81" s="116"/>
      <c r="P81" s="120"/>
      <c r="Q81" s="48"/>
      <c r="R81" s="46"/>
      <c r="S81" s="46"/>
      <c r="T81" s="51"/>
      <c r="U81" s="44"/>
    </row>
    <row r="82" spans="1:22" s="5" customFormat="1" ht="36.75" customHeight="1" x14ac:dyDescent="0.2">
      <c r="A82" s="194" t="s">
        <v>767</v>
      </c>
      <c r="B82" s="194"/>
      <c r="C82" s="194"/>
      <c r="D82" s="194"/>
      <c r="E82" s="194"/>
      <c r="F82" s="194"/>
      <c r="G82" s="194"/>
      <c r="H82" s="194"/>
      <c r="I82" s="194"/>
      <c r="J82" s="194"/>
      <c r="K82" s="194"/>
      <c r="L82" s="194"/>
      <c r="M82" s="194"/>
      <c r="N82" s="50"/>
      <c r="O82" s="116"/>
      <c r="P82" s="115"/>
      <c r="Q82" s="47"/>
      <c r="R82" s="46"/>
      <c r="S82" s="46"/>
      <c r="T82" s="46"/>
      <c r="U82" s="44"/>
    </row>
    <row r="83" spans="1:22" s="5" customFormat="1" ht="12.75" customHeight="1" x14ac:dyDescent="0.2">
      <c r="A83" s="104" t="s">
        <v>799</v>
      </c>
      <c r="B83" s="103"/>
      <c r="C83" s="103"/>
      <c r="D83" s="103"/>
      <c r="E83" s="103"/>
      <c r="F83" s="103"/>
      <c r="G83" s="103"/>
      <c r="H83" s="103"/>
      <c r="I83" s="103"/>
      <c r="J83" s="103"/>
      <c r="K83" s="103"/>
      <c r="L83" s="103"/>
      <c r="M83" s="103"/>
      <c r="O83" s="116"/>
      <c r="P83" s="120"/>
      <c r="Q83" s="48"/>
      <c r="R83" s="48"/>
      <c r="S83" s="46"/>
      <c r="T83" s="46"/>
      <c r="U83" s="44"/>
    </row>
    <row r="84" spans="1:22" s="5" customFormat="1" ht="25.5" customHeight="1" x14ac:dyDescent="0.2">
      <c r="A84" s="194" t="s">
        <v>768</v>
      </c>
      <c r="B84" s="194"/>
      <c r="C84" s="194"/>
      <c r="D84" s="194"/>
      <c r="E84" s="194"/>
      <c r="F84" s="194"/>
      <c r="G84" s="194"/>
      <c r="H84" s="194"/>
      <c r="I84" s="194"/>
      <c r="J84" s="194"/>
      <c r="K84" s="194"/>
      <c r="L84" s="194"/>
      <c r="M84" s="194"/>
      <c r="N84" s="194"/>
      <c r="O84" s="116"/>
      <c r="P84" s="115"/>
      <c r="Q84" s="47"/>
      <c r="R84" s="47"/>
      <c r="S84" s="46"/>
      <c r="T84" s="46"/>
      <c r="U84" s="44"/>
    </row>
    <row r="85" spans="1:22" s="5" customFormat="1" ht="14.25" customHeight="1" x14ac:dyDescent="0.2">
      <c r="A85" s="194" t="s">
        <v>769</v>
      </c>
      <c r="B85" s="194"/>
      <c r="C85" s="194"/>
      <c r="D85" s="194"/>
      <c r="E85" s="194"/>
      <c r="F85" s="194"/>
      <c r="G85" s="194"/>
      <c r="H85" s="194"/>
      <c r="I85" s="194"/>
      <c r="J85" s="194"/>
      <c r="K85" s="194"/>
      <c r="L85" s="194"/>
      <c r="M85" s="194"/>
      <c r="N85" s="194"/>
      <c r="O85" s="116"/>
      <c r="P85" s="115"/>
      <c r="Q85" s="47"/>
      <c r="R85" s="48"/>
      <c r="S85" s="46"/>
      <c r="T85" s="46"/>
      <c r="U85" s="44"/>
    </row>
    <row r="86" spans="1:22" s="5" customFormat="1" x14ac:dyDescent="0.2">
      <c r="A86" s="104" t="s">
        <v>787</v>
      </c>
      <c r="B86" s="104"/>
      <c r="C86" s="104"/>
      <c r="D86" s="103"/>
      <c r="E86" s="103"/>
      <c r="F86" s="103"/>
      <c r="G86" s="103"/>
      <c r="H86" s="103"/>
      <c r="I86" s="103"/>
      <c r="J86" s="103"/>
      <c r="K86" s="103"/>
      <c r="L86" s="103"/>
      <c r="M86" s="103"/>
      <c r="N86" s="103"/>
      <c r="O86" s="116"/>
      <c r="P86" s="115"/>
      <c r="Q86" s="47"/>
      <c r="R86" s="47"/>
      <c r="S86" s="46"/>
      <c r="T86" s="46"/>
      <c r="U86" s="44"/>
    </row>
    <row r="87" spans="1:22" s="5" customFormat="1" ht="14.25" customHeight="1" x14ac:dyDescent="0.2">
      <c r="A87" s="194" t="s">
        <v>788</v>
      </c>
      <c r="B87" s="194"/>
      <c r="C87" s="194"/>
      <c r="D87" s="194"/>
      <c r="E87" s="194"/>
      <c r="F87" s="194"/>
      <c r="G87" s="194"/>
      <c r="H87" s="194"/>
      <c r="I87" s="194"/>
      <c r="J87" s="194"/>
      <c r="K87" s="194"/>
      <c r="L87" s="194"/>
      <c r="M87" s="194"/>
      <c r="N87" s="194"/>
      <c r="O87" s="116"/>
      <c r="P87" s="115"/>
      <c r="Q87" s="47"/>
      <c r="R87" s="47"/>
      <c r="S87" s="46"/>
      <c r="T87" s="46"/>
      <c r="U87" s="44"/>
    </row>
    <row r="88" spans="1:22" s="5" customFormat="1" x14ac:dyDescent="0.2">
      <c r="A88" s="194" t="s">
        <v>770</v>
      </c>
      <c r="B88" s="194"/>
      <c r="C88" s="194"/>
      <c r="D88" s="194"/>
      <c r="E88" s="194"/>
      <c r="F88" s="194"/>
      <c r="G88" s="194"/>
      <c r="H88" s="194"/>
      <c r="I88" s="194"/>
      <c r="J88" s="194"/>
      <c r="K88" s="194"/>
      <c r="L88" s="194"/>
      <c r="M88" s="194"/>
      <c r="N88" s="194"/>
      <c r="O88" s="116"/>
      <c r="P88" s="115"/>
      <c r="Q88" s="47"/>
      <c r="R88" s="47"/>
      <c r="S88" s="46"/>
      <c r="T88" s="46"/>
      <c r="U88" s="44"/>
      <c r="V88" s="5" t="s">
        <v>54</v>
      </c>
    </row>
    <row r="89" spans="1:22" s="5" customFormat="1" ht="39" customHeight="1" x14ac:dyDescent="0.2">
      <c r="A89" s="194" t="s">
        <v>779</v>
      </c>
      <c r="B89" s="194"/>
      <c r="C89" s="194"/>
      <c r="D89" s="194"/>
      <c r="E89" s="194"/>
      <c r="F89" s="194"/>
      <c r="G89" s="194"/>
      <c r="H89" s="194"/>
      <c r="I89" s="194"/>
      <c r="J89" s="194"/>
      <c r="K89" s="194"/>
      <c r="L89" s="194"/>
      <c r="M89" s="48"/>
      <c r="N89" s="48"/>
      <c r="O89" s="116"/>
      <c r="P89" s="120"/>
      <c r="Q89" s="48" t="s">
        <v>54</v>
      </c>
      <c r="R89" s="47"/>
      <c r="S89" s="47"/>
      <c r="T89" s="47"/>
      <c r="U89" s="44"/>
    </row>
    <row r="90" spans="1:22" s="5" customFormat="1" x14ac:dyDescent="0.2">
      <c r="A90" s="194" t="s">
        <v>771</v>
      </c>
      <c r="B90" s="194"/>
      <c r="C90" s="194"/>
      <c r="D90" s="194"/>
      <c r="E90" s="194"/>
      <c r="F90" s="194"/>
      <c r="G90" s="194"/>
      <c r="H90" s="194"/>
      <c r="I90" s="194"/>
      <c r="J90" s="194"/>
      <c r="K90" s="194"/>
      <c r="L90" s="194"/>
      <c r="M90" s="48"/>
      <c r="N90" s="48"/>
      <c r="O90" s="116"/>
      <c r="P90" s="120"/>
      <c r="Q90" s="48"/>
      <c r="R90" s="47"/>
      <c r="S90" s="47"/>
      <c r="T90" s="47"/>
      <c r="U90" s="44"/>
    </row>
    <row r="91" spans="1:22" s="5" customFormat="1" x14ac:dyDescent="0.2">
      <c r="E91" s="116"/>
      <c r="G91" s="116"/>
      <c r="H91" s="116"/>
      <c r="I91" s="116"/>
      <c r="J91" s="116"/>
      <c r="K91" s="116"/>
      <c r="L91" s="116"/>
      <c r="M91" s="116"/>
      <c r="N91" s="116"/>
      <c r="O91" s="114"/>
      <c r="P91" s="114"/>
      <c r="Q91" s="46"/>
      <c r="R91" s="48"/>
      <c r="S91" s="47"/>
      <c r="T91" s="47"/>
      <c r="U91" s="44"/>
    </row>
    <row r="92" spans="1:22" s="5" customFormat="1" x14ac:dyDescent="0.2">
      <c r="E92" s="116"/>
      <c r="G92" s="116"/>
      <c r="H92" s="116"/>
      <c r="I92" s="116"/>
      <c r="J92" s="116"/>
      <c r="K92" s="116"/>
      <c r="L92" s="116"/>
      <c r="M92" s="116"/>
      <c r="N92" s="116"/>
      <c r="O92" s="116"/>
      <c r="P92" s="114"/>
      <c r="Q92" s="46"/>
      <c r="R92" s="48"/>
      <c r="S92" s="47"/>
      <c r="T92" s="47"/>
      <c r="U92" s="44"/>
    </row>
    <row r="93" spans="1:22" s="5" customFormat="1" x14ac:dyDescent="0.2">
      <c r="E93" s="116"/>
      <c r="G93" s="116"/>
      <c r="H93" s="116"/>
      <c r="I93" s="116"/>
      <c r="J93" s="116"/>
      <c r="K93" s="116"/>
      <c r="L93" s="116"/>
      <c r="M93" s="116"/>
      <c r="N93" s="116"/>
      <c r="O93" s="116"/>
      <c r="P93" s="116"/>
      <c r="Q93" s="52"/>
      <c r="R93" s="46"/>
      <c r="S93" s="48"/>
      <c r="T93" s="48"/>
      <c r="U93" s="44"/>
    </row>
    <row r="94" spans="1:22" s="5" customFormat="1" x14ac:dyDescent="0.2">
      <c r="E94" s="116"/>
      <c r="G94" s="116"/>
      <c r="H94" s="116"/>
      <c r="I94" s="116"/>
      <c r="J94" s="116"/>
      <c r="K94" s="116"/>
      <c r="L94" s="116"/>
      <c r="M94" s="116"/>
      <c r="N94" s="116"/>
      <c r="O94" s="116"/>
      <c r="P94" s="116"/>
      <c r="Q94" s="52"/>
      <c r="R94" s="46"/>
      <c r="S94" s="48"/>
      <c r="T94" s="48"/>
      <c r="U94" s="44"/>
    </row>
    <row r="95" spans="1:22" s="5" customFormat="1" x14ac:dyDescent="0.2">
      <c r="E95" s="116"/>
      <c r="G95" s="116"/>
      <c r="H95" s="116"/>
      <c r="I95" s="116"/>
      <c r="J95" s="116"/>
      <c r="K95" s="116"/>
      <c r="L95" s="116"/>
      <c r="M95" s="116"/>
      <c r="N95" s="116"/>
      <c r="O95" s="116"/>
      <c r="P95" s="116"/>
      <c r="Q95" s="52"/>
      <c r="R95" s="52"/>
      <c r="S95" s="46"/>
      <c r="T95" s="46"/>
      <c r="U95" s="44"/>
    </row>
    <row r="96" spans="1:22" s="5" customFormat="1" x14ac:dyDescent="0.2">
      <c r="E96" s="116"/>
      <c r="G96" s="116"/>
      <c r="H96" s="116"/>
      <c r="I96" s="116"/>
      <c r="J96" s="116"/>
      <c r="K96" s="116"/>
      <c r="L96" s="116"/>
      <c r="M96" s="116"/>
      <c r="N96" s="116"/>
      <c r="O96" s="116"/>
      <c r="P96" s="116"/>
      <c r="Q96" s="52"/>
      <c r="R96" s="52"/>
      <c r="S96" s="46"/>
      <c r="T96" s="46"/>
      <c r="U96" s="44"/>
    </row>
    <row r="97" spans="2:21" s="5" customFormat="1" x14ac:dyDescent="0.2">
      <c r="E97" s="116"/>
      <c r="G97" s="116"/>
      <c r="H97" s="116"/>
      <c r="I97" s="116"/>
      <c r="J97" s="116"/>
      <c r="K97" s="116"/>
      <c r="L97" s="116"/>
      <c r="M97" s="116"/>
      <c r="N97" s="116"/>
      <c r="O97" s="116"/>
      <c r="P97" s="116"/>
      <c r="Q97" s="52"/>
      <c r="R97" s="52"/>
      <c r="S97" s="52"/>
      <c r="T97" s="52"/>
      <c r="U97" s="44"/>
    </row>
    <row r="98" spans="2:21" s="5" customFormat="1" x14ac:dyDescent="0.2">
      <c r="E98" s="116"/>
      <c r="G98" s="116"/>
      <c r="H98" s="116"/>
      <c r="I98" s="116"/>
      <c r="J98" s="116"/>
      <c r="K98" s="116"/>
      <c r="L98" s="116"/>
      <c r="M98" s="116"/>
      <c r="N98" s="116"/>
      <c r="O98" s="116"/>
      <c r="P98" s="116"/>
      <c r="Q98" s="52"/>
      <c r="R98" s="52"/>
      <c r="S98" s="52"/>
      <c r="T98" s="52"/>
      <c r="U98" s="44"/>
    </row>
    <row r="99" spans="2:21" s="5" customFormat="1" x14ac:dyDescent="0.2">
      <c r="E99" s="116"/>
      <c r="G99" s="116"/>
      <c r="H99" s="116"/>
      <c r="I99" s="116"/>
      <c r="J99" s="116"/>
      <c r="K99" s="116"/>
      <c r="L99" s="116"/>
      <c r="M99" s="116"/>
      <c r="N99" s="116"/>
      <c r="O99" s="116"/>
      <c r="P99" s="116"/>
      <c r="Q99" s="52"/>
      <c r="R99" s="52"/>
      <c r="S99" s="52"/>
      <c r="T99" s="52"/>
      <c r="U99" s="44"/>
    </row>
    <row r="100" spans="2:21" s="5" customFormat="1" x14ac:dyDescent="0.2">
      <c r="E100" s="116"/>
      <c r="G100" s="116"/>
      <c r="H100" s="116"/>
      <c r="I100" s="116"/>
      <c r="J100" s="116"/>
      <c r="K100" s="116"/>
      <c r="L100" s="116"/>
      <c r="M100" s="116"/>
      <c r="N100" s="116"/>
      <c r="O100" s="116"/>
      <c r="P100" s="116"/>
      <c r="Q100" s="52"/>
      <c r="R100" s="52"/>
      <c r="S100" s="52"/>
      <c r="T100" s="52"/>
      <c r="U100" s="44"/>
    </row>
    <row r="101" spans="2:21" s="5" customFormat="1" x14ac:dyDescent="0.2">
      <c r="E101" s="116"/>
      <c r="G101" s="116"/>
      <c r="H101" s="116"/>
      <c r="I101" s="116"/>
      <c r="J101" s="116"/>
      <c r="K101" s="116"/>
      <c r="L101" s="116"/>
      <c r="M101" s="116"/>
      <c r="N101" s="116"/>
      <c r="O101" s="116"/>
      <c r="P101" s="116"/>
      <c r="Q101" s="52"/>
      <c r="R101" s="52"/>
      <c r="S101" s="52"/>
      <c r="T101" s="52"/>
      <c r="U101" s="44"/>
    </row>
    <row r="102" spans="2:21" s="5" customFormat="1" x14ac:dyDescent="0.2">
      <c r="E102" s="116"/>
      <c r="G102" s="116"/>
      <c r="H102" s="116"/>
      <c r="I102" s="116"/>
      <c r="J102" s="116"/>
      <c r="K102" s="116"/>
      <c r="L102" s="116"/>
      <c r="M102" s="116"/>
      <c r="N102" s="116"/>
      <c r="O102" s="116"/>
      <c r="P102" s="116"/>
      <c r="Q102" s="52"/>
      <c r="R102" s="52"/>
      <c r="S102" s="52"/>
      <c r="T102" s="52"/>
      <c r="U102" s="44"/>
    </row>
    <row r="103" spans="2:21" s="5" customFormat="1" x14ac:dyDescent="0.2">
      <c r="E103" s="116"/>
      <c r="G103" s="116"/>
      <c r="H103" s="116"/>
      <c r="I103" s="116"/>
      <c r="J103" s="116"/>
      <c r="K103" s="116"/>
      <c r="L103" s="116"/>
      <c r="M103" s="116"/>
      <c r="N103" s="116"/>
      <c r="O103" s="116"/>
      <c r="P103" s="116"/>
      <c r="Q103" s="52"/>
      <c r="R103" s="52"/>
      <c r="S103" s="52"/>
      <c r="T103" s="52"/>
      <c r="U103" s="44"/>
    </row>
    <row r="104" spans="2:21" s="5" customFormat="1" x14ac:dyDescent="0.2">
      <c r="B104" s="3"/>
      <c r="C104" s="3"/>
      <c r="D104" s="3"/>
      <c r="E104" s="108"/>
      <c r="F104" s="3"/>
      <c r="G104" s="116"/>
      <c r="H104" s="116"/>
      <c r="I104" s="116"/>
      <c r="J104" s="116"/>
      <c r="K104" s="116"/>
      <c r="L104" s="116"/>
      <c r="M104" s="116"/>
      <c r="N104" s="116"/>
      <c r="O104" s="116"/>
      <c r="P104" s="116"/>
      <c r="Q104" s="52"/>
      <c r="R104" s="52"/>
      <c r="S104" s="52"/>
      <c r="T104" s="52"/>
      <c r="U104" s="44"/>
    </row>
    <row r="105" spans="2:21" s="5" customFormat="1" x14ac:dyDescent="0.2">
      <c r="B105" s="3"/>
      <c r="C105" s="3"/>
      <c r="D105" s="3"/>
      <c r="E105" s="108"/>
      <c r="F105" s="3"/>
      <c r="G105" s="116"/>
      <c r="H105" s="116"/>
      <c r="I105" s="116"/>
      <c r="J105" s="116"/>
      <c r="K105" s="116"/>
      <c r="L105" s="116"/>
      <c r="M105" s="116"/>
      <c r="N105" s="116"/>
      <c r="O105" s="116"/>
      <c r="P105" s="116"/>
      <c r="Q105" s="52"/>
      <c r="R105" s="52"/>
      <c r="S105" s="52"/>
      <c r="T105" s="52"/>
      <c r="U105" s="44"/>
    </row>
    <row r="106" spans="2:21" s="5" customFormat="1" x14ac:dyDescent="0.2">
      <c r="B106" s="3"/>
      <c r="C106" s="3"/>
      <c r="D106" s="3"/>
      <c r="E106" s="108"/>
      <c r="F106" s="3"/>
      <c r="G106" s="116"/>
      <c r="H106" s="116"/>
      <c r="I106" s="116"/>
      <c r="J106" s="116"/>
      <c r="K106" s="116"/>
      <c r="L106" s="116"/>
      <c r="M106" s="116"/>
      <c r="N106" s="116"/>
      <c r="O106" s="116"/>
      <c r="P106" s="116"/>
      <c r="Q106" s="52"/>
      <c r="R106" s="52"/>
      <c r="S106" s="52"/>
      <c r="T106" s="52"/>
      <c r="U106" s="44"/>
    </row>
    <row r="107" spans="2:21" s="5" customFormat="1" x14ac:dyDescent="0.2">
      <c r="B107" s="3"/>
      <c r="C107" s="3"/>
      <c r="D107" s="3"/>
      <c r="E107" s="108"/>
      <c r="F107" s="3"/>
      <c r="G107" s="116"/>
      <c r="H107" s="116"/>
      <c r="I107" s="116"/>
      <c r="J107" s="116"/>
      <c r="K107" s="116"/>
      <c r="L107" s="116"/>
      <c r="M107" s="116"/>
      <c r="N107" s="116"/>
      <c r="O107" s="116"/>
      <c r="P107" s="116"/>
      <c r="Q107" s="52"/>
      <c r="R107" s="52"/>
      <c r="S107" s="52"/>
      <c r="T107" s="52"/>
      <c r="U107" s="44"/>
    </row>
    <row r="108" spans="2:21" s="5" customFormat="1" x14ac:dyDescent="0.2">
      <c r="B108" s="3"/>
      <c r="C108" s="3"/>
      <c r="D108" s="3"/>
      <c r="E108" s="108"/>
      <c r="F108" s="3"/>
      <c r="G108" s="116"/>
      <c r="H108" s="116"/>
      <c r="I108" s="116"/>
      <c r="J108" s="116"/>
      <c r="K108" s="116"/>
      <c r="L108" s="116"/>
      <c r="M108" s="116"/>
      <c r="N108" s="116"/>
      <c r="O108" s="116"/>
      <c r="P108" s="116"/>
      <c r="Q108" s="52"/>
      <c r="R108" s="52"/>
      <c r="S108" s="52"/>
      <c r="T108" s="52"/>
      <c r="U108" s="44"/>
    </row>
    <row r="109" spans="2:21" s="5" customFormat="1" x14ac:dyDescent="0.2">
      <c r="B109" s="3"/>
      <c r="C109" s="3"/>
      <c r="D109" s="3"/>
      <c r="E109" s="108"/>
      <c r="F109" s="3"/>
      <c r="G109" s="116"/>
      <c r="H109" s="116"/>
      <c r="I109" s="116"/>
      <c r="J109" s="116"/>
      <c r="K109" s="116"/>
      <c r="L109" s="116"/>
      <c r="M109" s="116"/>
      <c r="N109" s="116"/>
      <c r="O109" s="116"/>
      <c r="P109" s="116"/>
      <c r="Q109" s="52"/>
      <c r="R109" s="52"/>
      <c r="S109" s="52"/>
      <c r="T109" s="52"/>
      <c r="U109" s="44"/>
    </row>
    <row r="110" spans="2:21" s="5" customFormat="1" x14ac:dyDescent="0.2">
      <c r="B110" s="3"/>
      <c r="C110" s="3"/>
      <c r="D110" s="3"/>
      <c r="E110" s="108"/>
      <c r="F110" s="3"/>
      <c r="G110" s="116"/>
      <c r="H110" s="116"/>
      <c r="I110" s="116"/>
      <c r="J110" s="116"/>
      <c r="K110" s="116"/>
      <c r="L110" s="116"/>
      <c r="M110" s="116"/>
      <c r="N110" s="116"/>
      <c r="O110" s="116"/>
      <c r="P110" s="116"/>
      <c r="Q110" s="52"/>
      <c r="R110" s="52"/>
      <c r="S110" s="52"/>
      <c r="T110" s="52"/>
      <c r="U110" s="44"/>
    </row>
    <row r="111" spans="2:21" s="5" customFormat="1" x14ac:dyDescent="0.2">
      <c r="B111" s="3"/>
      <c r="C111" s="3"/>
      <c r="D111" s="3"/>
      <c r="E111" s="108"/>
      <c r="F111" s="3"/>
      <c r="G111" s="116"/>
      <c r="H111" s="116"/>
      <c r="I111" s="116"/>
      <c r="J111" s="116"/>
      <c r="K111" s="116"/>
      <c r="L111" s="116"/>
      <c r="M111" s="116"/>
      <c r="N111" s="116"/>
      <c r="O111" s="116"/>
      <c r="P111" s="116"/>
      <c r="Q111" s="52"/>
      <c r="R111" s="52"/>
      <c r="S111" s="52"/>
      <c r="T111" s="52"/>
      <c r="U111" s="44"/>
    </row>
    <row r="112" spans="2:21" s="5" customFormat="1" x14ac:dyDescent="0.2">
      <c r="B112" s="3"/>
      <c r="C112" s="3"/>
      <c r="D112" s="3"/>
      <c r="E112" s="108"/>
      <c r="F112" s="3"/>
      <c r="G112" s="116"/>
      <c r="H112" s="116"/>
      <c r="I112" s="116"/>
      <c r="J112" s="116"/>
      <c r="K112" s="116"/>
      <c r="L112" s="116"/>
      <c r="M112" s="116"/>
      <c r="N112" s="116"/>
      <c r="O112" s="116"/>
      <c r="P112" s="116"/>
      <c r="Q112" s="52"/>
      <c r="R112" s="52"/>
      <c r="S112" s="52"/>
      <c r="T112" s="52"/>
      <c r="U112" s="44"/>
    </row>
    <row r="113" spans="2:21" s="5" customFormat="1" x14ac:dyDescent="0.2">
      <c r="B113" s="3"/>
      <c r="C113" s="3"/>
      <c r="D113" s="3"/>
      <c r="E113" s="108"/>
      <c r="F113" s="3"/>
      <c r="G113" s="116"/>
      <c r="H113" s="116"/>
      <c r="I113" s="116"/>
      <c r="J113" s="116"/>
      <c r="K113" s="116"/>
      <c r="L113" s="116"/>
      <c r="M113" s="116"/>
      <c r="N113" s="116"/>
      <c r="O113" s="116"/>
      <c r="P113" s="116"/>
      <c r="Q113" s="52"/>
      <c r="R113" s="52"/>
      <c r="S113" s="52"/>
      <c r="T113" s="52"/>
      <c r="U113" s="44"/>
    </row>
    <row r="114" spans="2:21" s="5" customFormat="1" x14ac:dyDescent="0.2">
      <c r="B114" s="3"/>
      <c r="C114" s="3"/>
      <c r="D114" s="3"/>
      <c r="E114" s="108"/>
      <c r="F114" s="3"/>
      <c r="G114" s="116"/>
      <c r="H114" s="116"/>
      <c r="I114" s="116"/>
      <c r="J114" s="116"/>
      <c r="K114" s="116"/>
      <c r="L114" s="116"/>
      <c r="M114" s="116"/>
      <c r="N114" s="116"/>
      <c r="O114" s="116"/>
      <c r="P114" s="116"/>
      <c r="Q114" s="52"/>
      <c r="R114" s="52"/>
      <c r="S114" s="52"/>
      <c r="T114" s="52"/>
      <c r="U114" s="44"/>
    </row>
    <row r="115" spans="2:21" s="5" customFormat="1" x14ac:dyDescent="0.2">
      <c r="B115" s="3"/>
      <c r="C115" s="3"/>
      <c r="D115" s="3"/>
      <c r="E115" s="108"/>
      <c r="F115" s="3"/>
      <c r="G115" s="116"/>
      <c r="H115" s="116"/>
      <c r="I115" s="116"/>
      <c r="J115" s="116"/>
      <c r="K115" s="116"/>
      <c r="L115" s="116"/>
      <c r="M115" s="116"/>
      <c r="N115" s="116"/>
      <c r="O115" s="116"/>
      <c r="P115" s="116"/>
      <c r="Q115" s="52"/>
      <c r="R115" s="52"/>
      <c r="S115" s="52"/>
      <c r="T115" s="52"/>
      <c r="U115" s="44"/>
    </row>
    <row r="116" spans="2:21" s="5" customFormat="1" x14ac:dyDescent="0.2">
      <c r="B116" s="3"/>
      <c r="C116" s="3"/>
      <c r="D116" s="3"/>
      <c r="E116" s="108"/>
      <c r="F116" s="3"/>
      <c r="G116" s="116"/>
      <c r="H116" s="116"/>
      <c r="I116" s="116"/>
      <c r="J116" s="116"/>
      <c r="K116" s="116"/>
      <c r="L116" s="116"/>
      <c r="M116" s="116"/>
      <c r="N116" s="116"/>
      <c r="O116" s="116"/>
      <c r="P116" s="116"/>
      <c r="Q116" s="52"/>
      <c r="R116" s="52"/>
      <c r="S116" s="52"/>
      <c r="T116" s="52"/>
      <c r="U116" s="44"/>
    </row>
    <row r="117" spans="2:21" s="5" customFormat="1" x14ac:dyDescent="0.2">
      <c r="B117" s="3"/>
      <c r="C117" s="3"/>
      <c r="D117" s="3"/>
      <c r="E117" s="108"/>
      <c r="F117" s="3"/>
      <c r="G117" s="116"/>
      <c r="H117" s="116"/>
      <c r="I117" s="116"/>
      <c r="J117" s="116"/>
      <c r="K117" s="116"/>
      <c r="L117" s="116"/>
      <c r="M117" s="116"/>
      <c r="N117" s="116"/>
      <c r="O117" s="116"/>
      <c r="P117" s="116"/>
      <c r="Q117" s="52"/>
      <c r="R117" s="52"/>
      <c r="S117" s="52"/>
      <c r="T117" s="52"/>
      <c r="U117" s="44"/>
    </row>
    <row r="118" spans="2:21" s="5" customFormat="1" x14ac:dyDescent="0.2">
      <c r="B118" s="3"/>
      <c r="C118" s="3"/>
      <c r="D118" s="3"/>
      <c r="E118" s="108"/>
      <c r="F118" s="3"/>
      <c r="G118" s="116"/>
      <c r="H118" s="116"/>
      <c r="I118" s="116"/>
      <c r="J118" s="116"/>
      <c r="K118" s="116"/>
      <c r="L118" s="116"/>
      <c r="M118" s="116"/>
      <c r="N118" s="116"/>
      <c r="O118" s="116"/>
      <c r="P118" s="116"/>
      <c r="Q118" s="52"/>
      <c r="R118" s="52"/>
      <c r="S118" s="52"/>
      <c r="T118" s="52"/>
      <c r="U118" s="44"/>
    </row>
    <row r="119" spans="2:21" s="5" customFormat="1" x14ac:dyDescent="0.2">
      <c r="B119" s="3"/>
      <c r="C119" s="3"/>
      <c r="D119" s="3"/>
      <c r="E119" s="108"/>
      <c r="F119" s="3"/>
      <c r="G119" s="116"/>
      <c r="H119" s="116"/>
      <c r="I119" s="116"/>
      <c r="J119" s="116"/>
      <c r="K119" s="116"/>
      <c r="L119" s="116"/>
      <c r="M119" s="116"/>
      <c r="N119" s="116"/>
      <c r="O119" s="116"/>
      <c r="P119" s="116"/>
      <c r="Q119" s="52"/>
      <c r="R119" s="52"/>
      <c r="S119" s="52"/>
      <c r="T119" s="52"/>
      <c r="U119" s="44"/>
    </row>
    <row r="120" spans="2:21" s="5" customFormat="1" x14ac:dyDescent="0.2">
      <c r="B120" s="3"/>
      <c r="C120" s="3"/>
      <c r="D120" s="3"/>
      <c r="E120" s="108"/>
      <c r="F120" s="3"/>
      <c r="G120" s="116"/>
      <c r="H120" s="116"/>
      <c r="I120" s="116"/>
      <c r="J120" s="116"/>
      <c r="K120" s="116"/>
      <c r="L120" s="116"/>
      <c r="M120" s="116"/>
      <c r="N120" s="116"/>
      <c r="O120" s="116"/>
      <c r="P120" s="116"/>
      <c r="Q120" s="52"/>
      <c r="R120" s="52"/>
      <c r="S120" s="52"/>
      <c r="T120" s="52"/>
      <c r="U120" s="44"/>
    </row>
    <row r="121" spans="2:21" s="5" customFormat="1" x14ac:dyDescent="0.2">
      <c r="B121" s="3"/>
      <c r="C121" s="3"/>
      <c r="D121" s="3"/>
      <c r="E121" s="108"/>
      <c r="F121" s="3"/>
      <c r="G121" s="116"/>
      <c r="H121" s="116"/>
      <c r="I121" s="116"/>
      <c r="J121" s="116"/>
      <c r="K121" s="116"/>
      <c r="L121" s="116"/>
      <c r="M121" s="116"/>
      <c r="N121" s="116"/>
      <c r="O121" s="116"/>
      <c r="P121" s="116"/>
      <c r="Q121" s="52"/>
      <c r="R121" s="52"/>
      <c r="S121" s="52"/>
      <c r="T121" s="52"/>
      <c r="U121" s="44"/>
    </row>
    <row r="122" spans="2:21" s="5" customFormat="1" x14ac:dyDescent="0.2">
      <c r="B122" s="3"/>
      <c r="C122" s="3"/>
      <c r="D122" s="3"/>
      <c r="E122" s="108"/>
      <c r="F122" s="3"/>
      <c r="G122" s="116"/>
      <c r="H122" s="116"/>
      <c r="I122" s="116"/>
      <c r="J122" s="116"/>
      <c r="K122" s="116"/>
      <c r="L122" s="116"/>
      <c r="M122" s="116"/>
      <c r="N122" s="116"/>
      <c r="O122" s="116"/>
      <c r="P122" s="116"/>
      <c r="Q122" s="52"/>
      <c r="R122" s="52"/>
      <c r="S122" s="52"/>
      <c r="T122" s="52"/>
      <c r="U122" s="44"/>
    </row>
    <row r="123" spans="2:21" s="5" customFormat="1" x14ac:dyDescent="0.2">
      <c r="B123" s="3"/>
      <c r="C123" s="3"/>
      <c r="D123" s="3"/>
      <c r="E123" s="108"/>
      <c r="F123" s="3"/>
      <c r="G123" s="116"/>
      <c r="H123" s="116"/>
      <c r="I123" s="116"/>
      <c r="J123" s="116"/>
      <c r="K123" s="116"/>
      <c r="L123" s="116"/>
      <c r="M123" s="116"/>
      <c r="N123" s="116"/>
      <c r="O123" s="116"/>
      <c r="P123" s="116"/>
      <c r="Q123" s="52"/>
      <c r="R123" s="52"/>
      <c r="S123" s="52"/>
      <c r="T123" s="52"/>
      <c r="U123" s="44"/>
    </row>
    <row r="124" spans="2:21" s="5" customFormat="1" x14ac:dyDescent="0.2">
      <c r="B124" s="3"/>
      <c r="C124" s="3"/>
      <c r="D124" s="3"/>
      <c r="E124" s="108"/>
      <c r="F124" s="3"/>
      <c r="G124" s="116"/>
      <c r="H124" s="116"/>
      <c r="I124" s="116"/>
      <c r="J124" s="116"/>
      <c r="K124" s="116"/>
      <c r="L124" s="116"/>
      <c r="M124" s="116"/>
      <c r="N124" s="116"/>
      <c r="O124" s="116"/>
      <c r="P124" s="116"/>
      <c r="Q124" s="52"/>
      <c r="R124" s="52"/>
      <c r="S124" s="52"/>
      <c r="T124" s="52"/>
      <c r="U124" s="44"/>
    </row>
    <row r="125" spans="2:21" s="5" customFormat="1" x14ac:dyDescent="0.2">
      <c r="B125" s="3"/>
      <c r="C125" s="3"/>
      <c r="D125" s="3"/>
      <c r="E125" s="108"/>
      <c r="F125" s="3"/>
      <c r="G125" s="116"/>
      <c r="H125" s="116"/>
      <c r="I125" s="116"/>
      <c r="J125" s="116"/>
      <c r="K125" s="116"/>
      <c r="L125" s="116"/>
      <c r="M125" s="116"/>
      <c r="N125" s="116"/>
      <c r="O125" s="116"/>
      <c r="P125" s="116"/>
      <c r="Q125" s="52"/>
      <c r="R125" s="52"/>
      <c r="S125" s="52"/>
      <c r="T125" s="52"/>
      <c r="U125" s="44"/>
    </row>
    <row r="126" spans="2:21" s="5" customFormat="1" x14ac:dyDescent="0.2">
      <c r="B126" s="3"/>
      <c r="C126" s="3"/>
      <c r="D126" s="3"/>
      <c r="E126" s="108"/>
      <c r="F126" s="3"/>
      <c r="G126" s="116"/>
      <c r="H126" s="116"/>
      <c r="I126" s="116"/>
      <c r="J126" s="116"/>
      <c r="K126" s="116"/>
      <c r="L126" s="116"/>
      <c r="M126" s="116"/>
      <c r="N126" s="116"/>
      <c r="O126" s="116"/>
      <c r="P126" s="116"/>
      <c r="Q126" s="52"/>
      <c r="R126" s="52"/>
      <c r="S126" s="52"/>
      <c r="T126" s="52"/>
      <c r="U126" s="44"/>
    </row>
    <row r="127" spans="2:21" s="5" customFormat="1" x14ac:dyDescent="0.2">
      <c r="B127" s="3"/>
      <c r="C127" s="3"/>
      <c r="D127" s="3"/>
      <c r="E127" s="108"/>
      <c r="F127" s="3"/>
      <c r="G127" s="116"/>
      <c r="H127" s="116"/>
      <c r="I127" s="116"/>
      <c r="J127" s="116"/>
      <c r="K127" s="116"/>
      <c r="L127" s="116"/>
      <c r="M127" s="116"/>
      <c r="N127" s="116"/>
      <c r="O127" s="116"/>
      <c r="P127" s="116"/>
      <c r="Q127" s="52"/>
      <c r="R127" s="52"/>
      <c r="S127" s="52"/>
      <c r="T127" s="52"/>
      <c r="U127" s="44"/>
    </row>
    <row r="128" spans="2:21" s="5" customFormat="1" x14ac:dyDescent="0.2">
      <c r="B128" s="3"/>
      <c r="C128" s="3"/>
      <c r="D128" s="3"/>
      <c r="E128" s="108"/>
      <c r="F128" s="3"/>
      <c r="G128" s="116"/>
      <c r="H128" s="116"/>
      <c r="I128" s="116"/>
      <c r="J128" s="116"/>
      <c r="K128" s="116"/>
      <c r="L128" s="116"/>
      <c r="M128" s="116"/>
      <c r="N128" s="116"/>
      <c r="O128" s="116"/>
      <c r="P128" s="116"/>
      <c r="Q128" s="52"/>
      <c r="R128" s="52"/>
      <c r="S128" s="52"/>
      <c r="T128" s="52"/>
      <c r="U128" s="44"/>
    </row>
    <row r="129" spans="2:21" s="5" customFormat="1" x14ac:dyDescent="0.2">
      <c r="B129" s="3"/>
      <c r="C129" s="3"/>
      <c r="D129" s="3"/>
      <c r="E129" s="108"/>
      <c r="F129" s="3"/>
      <c r="G129" s="116"/>
      <c r="H129" s="116"/>
      <c r="I129" s="116"/>
      <c r="J129" s="116"/>
      <c r="K129" s="116"/>
      <c r="L129" s="116"/>
      <c r="M129" s="116"/>
      <c r="N129" s="116"/>
      <c r="O129" s="116"/>
      <c r="P129" s="116"/>
      <c r="Q129" s="52"/>
      <c r="R129" s="52"/>
      <c r="S129" s="52"/>
      <c r="T129" s="52"/>
      <c r="U129" s="44"/>
    </row>
    <row r="130" spans="2:21" s="5" customFormat="1" x14ac:dyDescent="0.2">
      <c r="B130" s="3"/>
      <c r="C130" s="3"/>
      <c r="D130" s="3"/>
      <c r="E130" s="108"/>
      <c r="F130" s="3"/>
      <c r="G130" s="116"/>
      <c r="H130" s="116"/>
      <c r="I130" s="116"/>
      <c r="J130" s="116"/>
      <c r="K130" s="116"/>
      <c r="L130" s="116"/>
      <c r="M130" s="116"/>
      <c r="N130" s="116"/>
      <c r="O130" s="116"/>
      <c r="P130" s="116"/>
      <c r="Q130" s="52"/>
      <c r="R130" s="52"/>
      <c r="S130" s="52"/>
      <c r="T130" s="52"/>
      <c r="U130" s="44"/>
    </row>
    <row r="131" spans="2:21" s="5" customFormat="1" x14ac:dyDescent="0.2">
      <c r="B131" s="3"/>
      <c r="C131" s="3"/>
      <c r="D131" s="3"/>
      <c r="E131" s="108"/>
      <c r="F131" s="3"/>
      <c r="G131" s="116"/>
      <c r="H131" s="116"/>
      <c r="I131" s="116"/>
      <c r="J131" s="116"/>
      <c r="K131" s="116"/>
      <c r="L131" s="116"/>
      <c r="M131" s="116"/>
      <c r="N131" s="116"/>
      <c r="O131" s="116"/>
      <c r="P131" s="116"/>
      <c r="Q131" s="52"/>
      <c r="R131" s="52"/>
      <c r="S131" s="52"/>
      <c r="T131" s="52"/>
      <c r="U131" s="44"/>
    </row>
    <row r="132" spans="2:21" s="5" customFormat="1" x14ac:dyDescent="0.2">
      <c r="B132" s="3"/>
      <c r="C132" s="3"/>
      <c r="D132" s="3"/>
      <c r="E132" s="108"/>
      <c r="F132" s="3"/>
      <c r="G132" s="116"/>
      <c r="H132" s="116"/>
      <c r="I132" s="116"/>
      <c r="J132" s="116"/>
      <c r="K132" s="116"/>
      <c r="L132" s="116"/>
      <c r="M132" s="116"/>
      <c r="N132" s="116"/>
      <c r="O132" s="116"/>
      <c r="P132" s="116"/>
      <c r="Q132" s="52"/>
      <c r="R132" s="52"/>
      <c r="S132" s="52"/>
      <c r="T132" s="52"/>
      <c r="U132" s="44"/>
    </row>
    <row r="133" spans="2:21" s="5" customFormat="1" x14ac:dyDescent="0.2">
      <c r="B133" s="3"/>
      <c r="C133" s="3"/>
      <c r="D133" s="3"/>
      <c r="E133" s="108"/>
      <c r="F133" s="3"/>
      <c r="G133" s="116"/>
      <c r="H133" s="116"/>
      <c r="I133" s="116"/>
      <c r="J133" s="116"/>
      <c r="K133" s="116"/>
      <c r="L133" s="116"/>
      <c r="M133" s="116"/>
      <c r="N133" s="116"/>
      <c r="O133" s="116"/>
      <c r="P133" s="116"/>
      <c r="Q133" s="52"/>
      <c r="R133" s="52"/>
      <c r="S133" s="52"/>
      <c r="T133" s="52"/>
      <c r="U133" s="44"/>
    </row>
    <row r="134" spans="2:21" s="5" customFormat="1" x14ac:dyDescent="0.2">
      <c r="B134" s="3"/>
      <c r="C134" s="3"/>
      <c r="D134" s="3"/>
      <c r="E134" s="108"/>
      <c r="F134" s="3"/>
      <c r="G134" s="116"/>
      <c r="H134" s="116"/>
      <c r="I134" s="116"/>
      <c r="J134" s="116"/>
      <c r="K134" s="116"/>
      <c r="L134" s="116"/>
      <c r="M134" s="116"/>
      <c r="N134" s="116"/>
      <c r="O134" s="116"/>
      <c r="P134" s="116"/>
      <c r="Q134" s="52"/>
      <c r="R134" s="52"/>
      <c r="S134" s="52"/>
      <c r="T134" s="52"/>
      <c r="U134" s="44"/>
    </row>
    <row r="135" spans="2:21" s="5" customFormat="1" x14ac:dyDescent="0.2">
      <c r="B135" s="3"/>
      <c r="C135" s="3"/>
      <c r="D135" s="3"/>
      <c r="E135" s="108"/>
      <c r="F135" s="3"/>
      <c r="G135" s="116"/>
      <c r="H135" s="116"/>
      <c r="I135" s="116"/>
      <c r="J135" s="116"/>
      <c r="K135" s="116"/>
      <c r="L135" s="116"/>
      <c r="M135" s="116"/>
      <c r="N135" s="116"/>
      <c r="O135" s="116"/>
      <c r="P135" s="116"/>
      <c r="Q135" s="52"/>
      <c r="R135" s="52"/>
      <c r="S135" s="52"/>
      <c r="T135" s="52"/>
      <c r="U135" s="44"/>
    </row>
    <row r="136" spans="2:21" s="5" customFormat="1" x14ac:dyDescent="0.2">
      <c r="B136" s="3"/>
      <c r="C136" s="3"/>
      <c r="D136" s="3"/>
      <c r="E136" s="108"/>
      <c r="F136" s="3"/>
      <c r="G136" s="116"/>
      <c r="H136" s="116"/>
      <c r="I136" s="116"/>
      <c r="J136" s="116"/>
      <c r="K136" s="116"/>
      <c r="L136" s="116"/>
      <c r="M136" s="116"/>
      <c r="N136" s="116"/>
      <c r="O136" s="116"/>
      <c r="P136" s="116"/>
      <c r="Q136" s="52"/>
      <c r="R136" s="52"/>
      <c r="S136" s="52"/>
      <c r="T136" s="52"/>
      <c r="U136" s="44"/>
    </row>
    <row r="137" spans="2:21" s="5" customFormat="1" x14ac:dyDescent="0.2">
      <c r="B137" s="3"/>
      <c r="C137" s="3"/>
      <c r="D137" s="3"/>
      <c r="E137" s="108"/>
      <c r="F137" s="3"/>
      <c r="G137" s="116"/>
      <c r="H137" s="116"/>
      <c r="I137" s="116"/>
      <c r="J137" s="116"/>
      <c r="K137" s="116"/>
      <c r="L137" s="116"/>
      <c r="M137" s="116"/>
      <c r="N137" s="116"/>
      <c r="O137" s="116"/>
      <c r="P137" s="116"/>
      <c r="Q137" s="52"/>
      <c r="R137" s="52"/>
      <c r="S137" s="52"/>
      <c r="T137" s="52"/>
      <c r="U137" s="44"/>
    </row>
    <row r="138" spans="2:21" s="5" customFormat="1" x14ac:dyDescent="0.2">
      <c r="B138" s="3"/>
      <c r="C138" s="3"/>
      <c r="D138" s="3"/>
      <c r="E138" s="108"/>
      <c r="F138" s="3"/>
      <c r="G138" s="116"/>
      <c r="H138" s="116"/>
      <c r="I138" s="116"/>
      <c r="J138" s="116"/>
      <c r="K138" s="116"/>
      <c r="L138" s="116"/>
      <c r="M138" s="116"/>
      <c r="N138" s="116"/>
      <c r="O138" s="116"/>
      <c r="P138" s="116"/>
      <c r="Q138" s="52"/>
      <c r="R138" s="52"/>
      <c r="S138" s="52"/>
      <c r="T138" s="52"/>
      <c r="U138" s="44"/>
    </row>
    <row r="139" spans="2:21" s="5" customFormat="1" x14ac:dyDescent="0.2">
      <c r="B139" s="3"/>
      <c r="C139" s="3"/>
      <c r="D139" s="3"/>
      <c r="E139" s="108"/>
      <c r="F139" s="3"/>
      <c r="G139" s="116"/>
      <c r="H139" s="116"/>
      <c r="I139" s="116"/>
      <c r="J139" s="116"/>
      <c r="K139" s="116"/>
      <c r="L139" s="116"/>
      <c r="M139" s="116"/>
      <c r="N139" s="116"/>
      <c r="O139" s="116"/>
      <c r="P139" s="116"/>
      <c r="Q139" s="52"/>
      <c r="R139" s="52"/>
      <c r="S139" s="52"/>
      <c r="T139" s="52"/>
      <c r="U139" s="44"/>
    </row>
    <row r="140" spans="2:21" s="5" customFormat="1" x14ac:dyDescent="0.2">
      <c r="B140" s="3"/>
      <c r="C140" s="3"/>
      <c r="D140" s="3"/>
      <c r="E140" s="108"/>
      <c r="F140" s="3"/>
      <c r="G140" s="116"/>
      <c r="H140" s="116"/>
      <c r="I140" s="116"/>
      <c r="J140" s="116"/>
      <c r="K140" s="116"/>
      <c r="L140" s="116"/>
      <c r="M140" s="116"/>
      <c r="N140" s="116"/>
      <c r="O140" s="116"/>
      <c r="P140" s="116"/>
      <c r="Q140" s="52"/>
      <c r="R140" s="52"/>
      <c r="S140" s="52"/>
      <c r="T140" s="52"/>
      <c r="U140" s="44"/>
    </row>
    <row r="141" spans="2:21" s="5" customFormat="1" x14ac:dyDescent="0.2">
      <c r="B141" s="3"/>
      <c r="C141" s="3"/>
      <c r="D141" s="3"/>
      <c r="E141" s="108"/>
      <c r="F141" s="3"/>
      <c r="G141" s="116"/>
      <c r="H141" s="116"/>
      <c r="I141" s="116"/>
      <c r="J141" s="116"/>
      <c r="K141" s="116"/>
      <c r="L141" s="116"/>
      <c r="M141" s="116"/>
      <c r="N141" s="116"/>
      <c r="O141" s="116"/>
      <c r="P141" s="116"/>
      <c r="Q141" s="52"/>
      <c r="R141" s="52"/>
      <c r="S141" s="52"/>
      <c r="T141" s="52"/>
      <c r="U141" s="44"/>
    </row>
    <row r="142" spans="2:21" s="5" customFormat="1" x14ac:dyDescent="0.2">
      <c r="B142" s="3"/>
      <c r="C142" s="3"/>
      <c r="D142" s="3"/>
      <c r="E142" s="108"/>
      <c r="F142" s="3"/>
      <c r="G142" s="116"/>
      <c r="H142" s="116"/>
      <c r="I142" s="116"/>
      <c r="J142" s="116"/>
      <c r="K142" s="116"/>
      <c r="L142" s="116"/>
      <c r="M142" s="116"/>
      <c r="N142" s="116"/>
      <c r="O142" s="116"/>
      <c r="P142" s="116"/>
      <c r="Q142" s="52"/>
      <c r="R142" s="52"/>
      <c r="S142" s="52"/>
      <c r="T142" s="52"/>
      <c r="U142" s="44"/>
    </row>
    <row r="143" spans="2:21" s="5" customFormat="1" x14ac:dyDescent="0.2">
      <c r="B143" s="3"/>
      <c r="C143" s="3"/>
      <c r="D143" s="3"/>
      <c r="E143" s="108"/>
      <c r="F143" s="3"/>
      <c r="G143" s="116"/>
      <c r="H143" s="116"/>
      <c r="I143" s="116"/>
      <c r="J143" s="116"/>
      <c r="K143" s="116"/>
      <c r="L143" s="116"/>
      <c r="M143" s="116"/>
      <c r="N143" s="116"/>
      <c r="O143" s="116"/>
      <c r="P143" s="116"/>
      <c r="Q143" s="52"/>
      <c r="R143" s="52"/>
      <c r="S143" s="52"/>
      <c r="T143" s="52"/>
      <c r="U143" s="44"/>
    </row>
    <row r="144" spans="2:21" s="5" customFormat="1" x14ac:dyDescent="0.2">
      <c r="B144" s="3"/>
      <c r="C144" s="3"/>
      <c r="D144" s="3"/>
      <c r="E144" s="108"/>
      <c r="F144" s="3"/>
      <c r="G144" s="116"/>
      <c r="H144" s="116"/>
      <c r="I144" s="116"/>
      <c r="J144" s="116"/>
      <c r="K144" s="116"/>
      <c r="L144" s="116"/>
      <c r="M144" s="116"/>
      <c r="N144" s="116"/>
      <c r="O144" s="116"/>
      <c r="P144" s="116"/>
      <c r="Q144" s="52"/>
      <c r="R144" s="52"/>
      <c r="S144" s="52"/>
      <c r="T144" s="52"/>
      <c r="U144" s="44"/>
    </row>
    <row r="145" spans="2:21" s="5" customFormat="1" x14ac:dyDescent="0.2">
      <c r="B145" s="3"/>
      <c r="C145" s="3"/>
      <c r="D145" s="3"/>
      <c r="E145" s="108"/>
      <c r="F145" s="3"/>
      <c r="G145" s="116"/>
      <c r="H145" s="116"/>
      <c r="I145" s="116"/>
      <c r="J145" s="116"/>
      <c r="K145" s="116"/>
      <c r="L145" s="116"/>
      <c r="M145" s="116"/>
      <c r="N145" s="116"/>
      <c r="O145" s="116"/>
      <c r="P145" s="116"/>
      <c r="Q145" s="52"/>
      <c r="R145" s="52"/>
      <c r="S145" s="52"/>
      <c r="T145" s="52"/>
      <c r="U145" s="44"/>
    </row>
    <row r="146" spans="2:21" s="5" customFormat="1" x14ac:dyDescent="0.2">
      <c r="B146" s="3"/>
      <c r="C146" s="3"/>
      <c r="D146" s="3"/>
      <c r="E146" s="108"/>
      <c r="F146" s="3"/>
      <c r="G146" s="116"/>
      <c r="H146" s="116"/>
      <c r="I146" s="116"/>
      <c r="J146" s="116"/>
      <c r="K146" s="116"/>
      <c r="L146" s="116"/>
      <c r="M146" s="116"/>
      <c r="N146" s="116"/>
      <c r="O146" s="116"/>
      <c r="P146" s="116"/>
      <c r="Q146" s="52"/>
      <c r="R146" s="52"/>
      <c r="S146" s="52"/>
      <c r="T146" s="52"/>
      <c r="U146" s="44"/>
    </row>
    <row r="147" spans="2:21" s="5" customFormat="1" x14ac:dyDescent="0.2">
      <c r="B147" s="3"/>
      <c r="C147" s="3"/>
      <c r="D147" s="3"/>
      <c r="E147" s="108"/>
      <c r="F147" s="3"/>
      <c r="G147" s="116"/>
      <c r="H147" s="116"/>
      <c r="I147" s="116"/>
      <c r="J147" s="116"/>
      <c r="K147" s="116"/>
      <c r="L147" s="116"/>
      <c r="M147" s="116"/>
      <c r="N147" s="116"/>
      <c r="O147" s="116"/>
      <c r="P147" s="116"/>
      <c r="Q147" s="52"/>
      <c r="R147" s="52"/>
      <c r="S147" s="52"/>
      <c r="T147" s="52"/>
      <c r="U147" s="44"/>
    </row>
    <row r="148" spans="2:21" s="5" customFormat="1" x14ac:dyDescent="0.2">
      <c r="B148" s="3"/>
      <c r="C148" s="3"/>
      <c r="D148" s="3"/>
      <c r="E148" s="108"/>
      <c r="F148" s="3"/>
      <c r="G148" s="116"/>
      <c r="H148" s="116"/>
      <c r="I148" s="116"/>
      <c r="J148" s="116"/>
      <c r="K148" s="116"/>
      <c r="L148" s="116"/>
      <c r="M148" s="116"/>
      <c r="N148" s="116"/>
      <c r="O148" s="116"/>
      <c r="P148" s="116"/>
      <c r="Q148" s="52"/>
      <c r="R148" s="52"/>
      <c r="S148" s="52"/>
      <c r="T148" s="52"/>
      <c r="U148" s="44"/>
    </row>
    <row r="149" spans="2:21" s="5" customFormat="1" x14ac:dyDescent="0.2">
      <c r="B149" s="3"/>
      <c r="C149" s="3"/>
      <c r="D149" s="3"/>
      <c r="E149" s="108"/>
      <c r="F149" s="3"/>
      <c r="G149" s="116"/>
      <c r="H149" s="116"/>
      <c r="I149" s="116"/>
      <c r="J149" s="116"/>
      <c r="K149" s="116"/>
      <c r="L149" s="116"/>
      <c r="M149" s="116"/>
      <c r="N149" s="116"/>
      <c r="O149" s="116"/>
      <c r="P149" s="116"/>
      <c r="Q149" s="52"/>
      <c r="R149" s="52"/>
      <c r="S149" s="52"/>
      <c r="T149" s="52"/>
      <c r="U149" s="44"/>
    </row>
    <row r="150" spans="2:21" s="5" customFormat="1" x14ac:dyDescent="0.2">
      <c r="B150" s="3"/>
      <c r="C150" s="3"/>
      <c r="D150" s="3"/>
      <c r="E150" s="108"/>
      <c r="F150" s="3"/>
      <c r="G150" s="116"/>
      <c r="H150" s="116"/>
      <c r="I150" s="116"/>
      <c r="J150" s="116"/>
      <c r="K150" s="116"/>
      <c r="L150" s="116"/>
      <c r="M150" s="116"/>
      <c r="N150" s="116"/>
      <c r="O150" s="116"/>
      <c r="P150" s="116"/>
      <c r="Q150" s="52"/>
      <c r="R150" s="52"/>
      <c r="S150" s="52"/>
      <c r="T150" s="52"/>
      <c r="U150" s="44"/>
    </row>
    <row r="151" spans="2:21" s="5" customFormat="1" x14ac:dyDescent="0.2">
      <c r="B151" s="3"/>
      <c r="C151" s="3"/>
      <c r="D151" s="3"/>
      <c r="E151" s="108"/>
      <c r="F151" s="3"/>
      <c r="G151" s="116"/>
      <c r="H151" s="116"/>
      <c r="I151" s="116"/>
      <c r="J151" s="116"/>
      <c r="K151" s="116"/>
      <c r="L151" s="116"/>
      <c r="M151" s="116"/>
      <c r="N151" s="116"/>
      <c r="O151" s="116"/>
      <c r="P151" s="116"/>
      <c r="Q151" s="52"/>
      <c r="R151" s="52"/>
      <c r="S151" s="52"/>
      <c r="T151" s="52"/>
      <c r="U151" s="44"/>
    </row>
    <row r="152" spans="2:21" s="5" customFormat="1" x14ac:dyDescent="0.2">
      <c r="B152" s="3"/>
      <c r="C152" s="3"/>
      <c r="D152" s="3"/>
      <c r="E152" s="108"/>
      <c r="F152" s="3"/>
      <c r="G152" s="116"/>
      <c r="H152" s="116"/>
      <c r="I152" s="116"/>
      <c r="J152" s="116"/>
      <c r="K152" s="116"/>
      <c r="L152" s="116"/>
      <c r="M152" s="116"/>
      <c r="N152" s="116"/>
      <c r="O152" s="116"/>
      <c r="P152" s="116"/>
      <c r="Q152" s="52"/>
      <c r="R152" s="52"/>
      <c r="S152" s="52"/>
      <c r="T152" s="52"/>
      <c r="U152" s="44"/>
    </row>
    <row r="153" spans="2:21" s="5" customFormat="1" x14ac:dyDescent="0.2">
      <c r="B153" s="3"/>
      <c r="C153" s="3"/>
      <c r="D153" s="3"/>
      <c r="E153" s="108"/>
      <c r="F153" s="3"/>
      <c r="G153" s="116"/>
      <c r="H153" s="116"/>
      <c r="I153" s="116"/>
      <c r="J153" s="116"/>
      <c r="K153" s="116"/>
      <c r="L153" s="116"/>
      <c r="M153" s="116"/>
      <c r="N153" s="116"/>
      <c r="O153" s="116"/>
      <c r="P153" s="116"/>
      <c r="Q153" s="52"/>
      <c r="R153" s="52"/>
      <c r="S153" s="52"/>
      <c r="T153" s="52"/>
      <c r="U153" s="44"/>
    </row>
    <row r="154" spans="2:21" s="5" customFormat="1" x14ac:dyDescent="0.2">
      <c r="B154" s="3"/>
      <c r="C154" s="3"/>
      <c r="D154" s="3"/>
      <c r="E154" s="108"/>
      <c r="F154" s="3"/>
      <c r="G154" s="116"/>
      <c r="H154" s="116"/>
      <c r="I154" s="116"/>
      <c r="J154" s="116"/>
      <c r="K154" s="116"/>
      <c r="L154" s="116"/>
      <c r="M154" s="116"/>
      <c r="N154" s="116"/>
      <c r="O154" s="116"/>
      <c r="P154" s="116"/>
      <c r="Q154" s="52"/>
      <c r="R154" s="52"/>
      <c r="S154" s="52"/>
      <c r="T154" s="52"/>
      <c r="U154" s="44"/>
    </row>
    <row r="155" spans="2:21" s="5" customFormat="1" x14ac:dyDescent="0.2">
      <c r="B155" s="3"/>
      <c r="C155" s="3"/>
      <c r="D155" s="3"/>
      <c r="E155" s="108"/>
      <c r="F155" s="3"/>
      <c r="G155" s="116"/>
      <c r="H155" s="116"/>
      <c r="I155" s="116"/>
      <c r="J155" s="116"/>
      <c r="K155" s="116"/>
      <c r="L155" s="116"/>
      <c r="M155" s="116"/>
      <c r="N155" s="116"/>
      <c r="O155" s="116"/>
      <c r="P155" s="116"/>
      <c r="Q155" s="52"/>
      <c r="R155" s="52"/>
      <c r="S155" s="52"/>
      <c r="T155" s="52"/>
      <c r="U155" s="44"/>
    </row>
    <row r="156" spans="2:21" s="5" customFormat="1" x14ac:dyDescent="0.2">
      <c r="B156" s="3"/>
      <c r="C156" s="3"/>
      <c r="D156" s="3"/>
      <c r="E156" s="108"/>
      <c r="F156" s="3"/>
      <c r="G156" s="116"/>
      <c r="H156" s="116"/>
      <c r="I156" s="116"/>
      <c r="J156" s="116"/>
      <c r="K156" s="116"/>
      <c r="L156" s="116"/>
      <c r="M156" s="116"/>
      <c r="N156" s="116"/>
      <c r="O156" s="116"/>
      <c r="P156" s="116"/>
      <c r="Q156" s="52"/>
      <c r="R156" s="52"/>
      <c r="S156" s="52"/>
      <c r="T156" s="52"/>
      <c r="U156" s="44"/>
    </row>
    <row r="157" spans="2:21" s="5" customFormat="1" x14ac:dyDescent="0.2">
      <c r="B157" s="3"/>
      <c r="C157" s="3"/>
      <c r="D157" s="3"/>
      <c r="E157" s="108"/>
      <c r="F157" s="3"/>
      <c r="G157" s="116"/>
      <c r="H157" s="116"/>
      <c r="I157" s="116"/>
      <c r="J157" s="116"/>
      <c r="K157" s="116"/>
      <c r="L157" s="116"/>
      <c r="M157" s="116"/>
      <c r="N157" s="116"/>
      <c r="O157" s="116"/>
      <c r="P157" s="116"/>
      <c r="Q157" s="52"/>
      <c r="R157" s="52"/>
      <c r="S157" s="52"/>
      <c r="T157" s="52"/>
      <c r="U157" s="44"/>
    </row>
    <row r="158" spans="2:21" s="5" customFormat="1" x14ac:dyDescent="0.2">
      <c r="B158" s="3"/>
      <c r="C158" s="3"/>
      <c r="D158" s="3"/>
      <c r="E158" s="108"/>
      <c r="F158" s="3"/>
      <c r="G158" s="116"/>
      <c r="H158" s="116"/>
      <c r="I158" s="116"/>
      <c r="J158" s="116"/>
      <c r="K158" s="116"/>
      <c r="L158" s="116"/>
      <c r="M158" s="116"/>
      <c r="N158" s="116"/>
      <c r="O158" s="116"/>
      <c r="P158" s="116"/>
      <c r="Q158" s="52"/>
      <c r="R158" s="52"/>
      <c r="S158" s="52"/>
      <c r="T158" s="52"/>
      <c r="U158" s="44"/>
    </row>
    <row r="159" spans="2:21" s="5" customFormat="1" x14ac:dyDescent="0.2">
      <c r="B159" s="3"/>
      <c r="C159" s="3"/>
      <c r="D159" s="3"/>
      <c r="E159" s="108"/>
      <c r="F159" s="3"/>
      <c r="G159" s="116"/>
      <c r="H159" s="116"/>
      <c r="I159" s="116"/>
      <c r="J159" s="116"/>
      <c r="K159" s="116"/>
      <c r="L159" s="116"/>
      <c r="M159" s="116"/>
      <c r="N159" s="116"/>
      <c r="O159" s="116"/>
      <c r="P159" s="116"/>
      <c r="Q159" s="52"/>
      <c r="R159" s="52"/>
      <c r="S159" s="52"/>
      <c r="T159" s="52"/>
      <c r="U159" s="44"/>
    </row>
    <row r="160" spans="2:21" s="5" customFormat="1" x14ac:dyDescent="0.2">
      <c r="B160" s="3"/>
      <c r="C160" s="3"/>
      <c r="D160" s="3"/>
      <c r="E160" s="108"/>
      <c r="F160" s="3"/>
      <c r="G160" s="116"/>
      <c r="H160" s="116"/>
      <c r="I160" s="116"/>
      <c r="J160" s="116"/>
      <c r="K160" s="116"/>
      <c r="L160" s="116"/>
      <c r="M160" s="116"/>
      <c r="N160" s="116"/>
      <c r="O160" s="116"/>
      <c r="P160" s="116"/>
      <c r="Q160" s="52"/>
      <c r="R160" s="52"/>
      <c r="S160" s="52"/>
      <c r="T160" s="52"/>
      <c r="U160" s="44"/>
    </row>
    <row r="161" spans="2:21" s="5" customFormat="1" x14ac:dyDescent="0.2">
      <c r="B161" s="3"/>
      <c r="C161" s="3"/>
      <c r="D161" s="3"/>
      <c r="E161" s="108"/>
      <c r="F161" s="3"/>
      <c r="G161" s="116"/>
      <c r="H161" s="116"/>
      <c r="I161" s="116"/>
      <c r="J161" s="116"/>
      <c r="K161" s="116"/>
      <c r="L161" s="116"/>
      <c r="M161" s="116"/>
      <c r="N161" s="116"/>
      <c r="O161" s="116"/>
      <c r="P161" s="116"/>
      <c r="Q161" s="52"/>
      <c r="R161" s="52"/>
      <c r="S161" s="52"/>
      <c r="T161" s="52"/>
      <c r="U161" s="44"/>
    </row>
    <row r="162" spans="2:21" s="5" customFormat="1" x14ac:dyDescent="0.2">
      <c r="B162" s="3"/>
      <c r="C162" s="3"/>
      <c r="D162" s="3"/>
      <c r="E162" s="108"/>
      <c r="F162" s="3"/>
      <c r="G162" s="116"/>
      <c r="H162" s="116"/>
      <c r="I162" s="116"/>
      <c r="J162" s="116"/>
      <c r="K162" s="116"/>
      <c r="L162" s="116"/>
      <c r="M162" s="116"/>
      <c r="N162" s="116"/>
      <c r="O162" s="116"/>
      <c r="P162" s="116"/>
      <c r="Q162" s="52"/>
      <c r="R162" s="52"/>
      <c r="S162" s="52"/>
      <c r="T162" s="52"/>
      <c r="U162" s="44"/>
    </row>
    <row r="163" spans="2:21" s="5" customFormat="1" x14ac:dyDescent="0.2">
      <c r="B163" s="3"/>
      <c r="C163" s="3"/>
      <c r="D163" s="3"/>
      <c r="E163" s="108"/>
      <c r="F163" s="3"/>
      <c r="G163" s="116"/>
      <c r="H163" s="116"/>
      <c r="I163" s="116"/>
      <c r="J163" s="116"/>
      <c r="K163" s="116"/>
      <c r="L163" s="116"/>
      <c r="M163" s="116"/>
      <c r="N163" s="116"/>
      <c r="O163" s="116"/>
      <c r="P163" s="116"/>
      <c r="Q163" s="52"/>
      <c r="R163" s="52"/>
      <c r="S163" s="52"/>
      <c r="T163" s="52"/>
      <c r="U163" s="44"/>
    </row>
    <row r="164" spans="2:21" s="5" customFormat="1" x14ac:dyDescent="0.2">
      <c r="B164" s="3"/>
      <c r="C164" s="3"/>
      <c r="D164" s="3"/>
      <c r="E164" s="108"/>
      <c r="F164" s="3"/>
      <c r="G164" s="116"/>
      <c r="H164" s="116"/>
      <c r="I164" s="116"/>
      <c r="J164" s="116"/>
      <c r="K164" s="116"/>
      <c r="L164" s="116"/>
      <c r="M164" s="116"/>
      <c r="N164" s="116"/>
      <c r="O164" s="116"/>
      <c r="P164" s="116"/>
      <c r="Q164" s="52"/>
      <c r="R164" s="52"/>
      <c r="S164" s="52"/>
      <c r="T164" s="52"/>
      <c r="U164" s="44"/>
    </row>
    <row r="165" spans="2:21" s="5" customFormat="1" x14ac:dyDescent="0.2">
      <c r="B165" s="3"/>
      <c r="C165" s="3"/>
      <c r="D165" s="3"/>
      <c r="E165" s="108"/>
      <c r="F165" s="3"/>
      <c r="G165" s="116"/>
      <c r="H165" s="116"/>
      <c r="I165" s="116"/>
      <c r="J165" s="116"/>
      <c r="K165" s="116"/>
      <c r="L165" s="116"/>
      <c r="M165" s="116"/>
      <c r="N165" s="116"/>
      <c r="O165" s="116"/>
      <c r="P165" s="116"/>
      <c r="Q165" s="52"/>
      <c r="R165" s="52"/>
      <c r="S165" s="52"/>
      <c r="T165" s="52"/>
      <c r="U165" s="44"/>
    </row>
    <row r="166" spans="2:21" s="5" customFormat="1" x14ac:dyDescent="0.2">
      <c r="B166" s="3"/>
      <c r="C166" s="3"/>
      <c r="D166" s="3"/>
      <c r="E166" s="108"/>
      <c r="F166" s="3"/>
      <c r="G166" s="116"/>
      <c r="H166" s="116"/>
      <c r="I166" s="116"/>
      <c r="J166" s="116"/>
      <c r="K166" s="116"/>
      <c r="L166" s="116"/>
      <c r="M166" s="116"/>
      <c r="N166" s="116"/>
      <c r="O166" s="116"/>
      <c r="P166" s="116"/>
      <c r="Q166" s="52"/>
      <c r="R166" s="52"/>
      <c r="S166" s="52"/>
      <c r="T166" s="52"/>
      <c r="U166" s="44"/>
    </row>
    <row r="167" spans="2:21" s="5" customFormat="1" x14ac:dyDescent="0.2">
      <c r="B167" s="3"/>
      <c r="C167" s="3"/>
      <c r="D167" s="3"/>
      <c r="E167" s="108"/>
      <c r="F167" s="3"/>
      <c r="G167" s="116"/>
      <c r="H167" s="116"/>
      <c r="I167" s="116"/>
      <c r="J167" s="116"/>
      <c r="K167" s="116"/>
      <c r="L167" s="116"/>
      <c r="M167" s="116"/>
      <c r="N167" s="116"/>
      <c r="O167" s="116"/>
      <c r="P167" s="116"/>
      <c r="Q167" s="52"/>
      <c r="R167" s="52"/>
      <c r="S167" s="52"/>
      <c r="T167" s="52"/>
      <c r="U167" s="44"/>
    </row>
    <row r="168" spans="2:21" s="5" customFormat="1" x14ac:dyDescent="0.2">
      <c r="B168" s="3"/>
      <c r="C168" s="3"/>
      <c r="D168" s="3"/>
      <c r="E168" s="108"/>
      <c r="F168" s="3"/>
      <c r="G168" s="116"/>
      <c r="H168" s="116"/>
      <c r="I168" s="116"/>
      <c r="J168" s="116"/>
      <c r="K168" s="116"/>
      <c r="L168" s="116"/>
      <c r="M168" s="116"/>
      <c r="N168" s="116"/>
      <c r="O168" s="116"/>
      <c r="P168" s="116"/>
      <c r="Q168" s="52"/>
      <c r="R168" s="52"/>
      <c r="S168" s="52"/>
      <c r="T168" s="52"/>
      <c r="U168" s="44"/>
    </row>
    <row r="169" spans="2:21" s="5" customFormat="1" x14ac:dyDescent="0.2">
      <c r="B169" s="3"/>
      <c r="C169" s="3"/>
      <c r="D169" s="3"/>
      <c r="E169" s="108"/>
      <c r="F169" s="3"/>
      <c r="G169" s="116"/>
      <c r="H169" s="116"/>
      <c r="I169" s="116"/>
      <c r="J169" s="116"/>
      <c r="K169" s="116"/>
      <c r="L169" s="116"/>
      <c r="M169" s="116"/>
      <c r="N169" s="116"/>
      <c r="O169" s="116"/>
      <c r="P169" s="116"/>
      <c r="Q169" s="52"/>
      <c r="R169" s="52"/>
      <c r="S169" s="52"/>
      <c r="T169" s="52"/>
      <c r="U169" s="44"/>
    </row>
    <row r="170" spans="2:21" s="5" customFormat="1" x14ac:dyDescent="0.2">
      <c r="B170" s="3"/>
      <c r="C170" s="3"/>
      <c r="D170" s="3"/>
      <c r="E170" s="108"/>
      <c r="F170" s="3"/>
      <c r="G170" s="116"/>
      <c r="H170" s="116"/>
      <c r="I170" s="116"/>
      <c r="J170" s="116"/>
      <c r="K170" s="116"/>
      <c r="L170" s="116"/>
      <c r="M170" s="116"/>
      <c r="N170" s="116"/>
      <c r="O170" s="116"/>
      <c r="P170" s="116"/>
      <c r="Q170" s="52"/>
      <c r="R170" s="52"/>
      <c r="S170" s="52"/>
      <c r="T170" s="52"/>
      <c r="U170" s="44"/>
    </row>
    <row r="171" spans="2:21" s="5" customFormat="1" x14ac:dyDescent="0.2">
      <c r="B171" s="3"/>
      <c r="C171" s="3"/>
      <c r="D171" s="3"/>
      <c r="E171" s="108"/>
      <c r="F171" s="3"/>
      <c r="G171" s="116"/>
      <c r="H171" s="116"/>
      <c r="I171" s="116"/>
      <c r="J171" s="116"/>
      <c r="K171" s="116"/>
      <c r="L171" s="116"/>
      <c r="M171" s="116"/>
      <c r="N171" s="116"/>
      <c r="O171" s="116"/>
      <c r="P171" s="116"/>
      <c r="Q171" s="52"/>
      <c r="R171" s="52"/>
      <c r="S171" s="52"/>
      <c r="T171" s="52"/>
      <c r="U171" s="44"/>
    </row>
    <row r="172" spans="2:21" s="5" customFormat="1" x14ac:dyDescent="0.2">
      <c r="B172" s="3"/>
      <c r="C172" s="3"/>
      <c r="D172" s="3"/>
      <c r="E172" s="108"/>
      <c r="F172" s="3"/>
      <c r="G172" s="116"/>
      <c r="H172" s="116"/>
      <c r="I172" s="116"/>
      <c r="J172" s="116"/>
      <c r="K172" s="116"/>
      <c r="L172" s="116"/>
      <c r="M172" s="116"/>
      <c r="N172" s="116"/>
      <c r="O172" s="116"/>
      <c r="P172" s="116"/>
      <c r="Q172" s="52"/>
      <c r="R172" s="52"/>
      <c r="S172" s="52"/>
      <c r="T172" s="52"/>
      <c r="U172" s="44"/>
    </row>
    <row r="173" spans="2:21" s="5" customFormat="1" x14ac:dyDescent="0.2">
      <c r="B173" s="3"/>
      <c r="C173" s="3"/>
      <c r="D173" s="3"/>
      <c r="E173" s="108"/>
      <c r="F173" s="3"/>
      <c r="G173" s="116"/>
      <c r="H173" s="116"/>
      <c r="I173" s="116"/>
      <c r="J173" s="116"/>
      <c r="K173" s="116"/>
      <c r="L173" s="116"/>
      <c r="M173" s="116"/>
      <c r="N173" s="116"/>
      <c r="O173" s="116"/>
      <c r="P173" s="116"/>
      <c r="Q173" s="52"/>
      <c r="R173" s="52"/>
      <c r="S173" s="52"/>
      <c r="T173" s="52"/>
      <c r="U173" s="44"/>
    </row>
    <row r="174" spans="2:21" s="5" customFormat="1" x14ac:dyDescent="0.2">
      <c r="B174" s="3"/>
      <c r="C174" s="3"/>
      <c r="D174" s="3"/>
      <c r="E174" s="108"/>
      <c r="F174" s="3"/>
      <c r="G174" s="116"/>
      <c r="H174" s="116"/>
      <c r="I174" s="116"/>
      <c r="J174" s="116"/>
      <c r="K174" s="116"/>
      <c r="L174" s="116"/>
      <c r="M174" s="116"/>
      <c r="N174" s="116"/>
      <c r="O174" s="116"/>
      <c r="P174" s="116"/>
      <c r="Q174" s="52"/>
      <c r="R174" s="52"/>
      <c r="S174" s="52"/>
      <c r="T174" s="52"/>
      <c r="U174" s="44"/>
    </row>
    <row r="175" spans="2:21" s="5" customFormat="1" x14ac:dyDescent="0.2">
      <c r="B175" s="3"/>
      <c r="C175" s="3"/>
      <c r="D175" s="3"/>
      <c r="E175" s="108"/>
      <c r="F175" s="3"/>
      <c r="G175" s="116"/>
      <c r="H175" s="116"/>
      <c r="I175" s="116"/>
      <c r="J175" s="116"/>
      <c r="K175" s="116"/>
      <c r="L175" s="116"/>
      <c r="M175" s="116"/>
      <c r="N175" s="116"/>
      <c r="O175" s="116"/>
      <c r="P175" s="116"/>
      <c r="Q175" s="52"/>
      <c r="R175" s="52"/>
      <c r="S175" s="52"/>
      <c r="T175" s="52"/>
      <c r="U175" s="44"/>
    </row>
    <row r="176" spans="2:21" s="5" customFormat="1" x14ac:dyDescent="0.2">
      <c r="B176" s="3"/>
      <c r="C176" s="3"/>
      <c r="D176" s="3"/>
      <c r="E176" s="108"/>
      <c r="F176" s="3"/>
      <c r="G176" s="116"/>
      <c r="H176" s="116"/>
      <c r="I176" s="116"/>
      <c r="J176" s="116"/>
      <c r="K176" s="116"/>
      <c r="L176" s="116"/>
      <c r="M176" s="116"/>
      <c r="N176" s="116"/>
      <c r="O176" s="116"/>
      <c r="P176" s="116"/>
      <c r="Q176" s="52"/>
      <c r="R176" s="52"/>
      <c r="S176" s="52"/>
      <c r="T176" s="52"/>
      <c r="U176" s="44"/>
    </row>
    <row r="177" spans="2:21" s="5" customFormat="1" x14ac:dyDescent="0.2">
      <c r="B177" s="3"/>
      <c r="C177" s="3"/>
      <c r="D177" s="3"/>
      <c r="E177" s="108"/>
      <c r="F177" s="3"/>
      <c r="G177" s="116"/>
      <c r="H177" s="116"/>
      <c r="I177" s="116"/>
      <c r="J177" s="116"/>
      <c r="K177" s="116"/>
      <c r="L177" s="116"/>
      <c r="M177" s="116"/>
      <c r="N177" s="116"/>
      <c r="O177" s="116"/>
      <c r="P177" s="116"/>
      <c r="Q177" s="52"/>
      <c r="R177" s="52"/>
      <c r="S177" s="52"/>
      <c r="T177" s="52"/>
      <c r="U177" s="44"/>
    </row>
    <row r="178" spans="2:21" s="5" customFormat="1" x14ac:dyDescent="0.2">
      <c r="B178" s="3"/>
      <c r="C178" s="3"/>
      <c r="D178" s="3"/>
      <c r="E178" s="108"/>
      <c r="F178" s="3"/>
      <c r="G178" s="116"/>
      <c r="H178" s="116"/>
      <c r="I178" s="116"/>
      <c r="J178" s="116"/>
      <c r="K178" s="116"/>
      <c r="L178" s="116"/>
      <c r="M178" s="116"/>
      <c r="N178" s="116"/>
      <c r="O178" s="116"/>
      <c r="P178" s="116"/>
      <c r="Q178" s="52"/>
      <c r="R178" s="52"/>
      <c r="S178" s="52"/>
      <c r="T178" s="52"/>
      <c r="U178" s="44"/>
    </row>
    <row r="179" spans="2:21" s="5" customFormat="1" x14ac:dyDescent="0.2">
      <c r="B179" s="3"/>
      <c r="C179" s="3"/>
      <c r="D179" s="3"/>
      <c r="E179" s="108"/>
      <c r="F179" s="3"/>
      <c r="G179" s="116"/>
      <c r="H179" s="116"/>
      <c r="I179" s="116"/>
      <c r="J179" s="116"/>
      <c r="K179" s="116"/>
      <c r="L179" s="116"/>
      <c r="M179" s="116"/>
      <c r="N179" s="116"/>
      <c r="O179" s="116"/>
      <c r="P179" s="116"/>
      <c r="Q179" s="52"/>
      <c r="R179" s="52"/>
      <c r="S179" s="52"/>
      <c r="T179" s="52"/>
      <c r="U179" s="44"/>
    </row>
    <row r="180" spans="2:21" s="5" customFormat="1" x14ac:dyDescent="0.2">
      <c r="B180" s="3"/>
      <c r="C180" s="3"/>
      <c r="D180" s="3"/>
      <c r="E180" s="108"/>
      <c r="F180" s="3"/>
      <c r="G180" s="116"/>
      <c r="H180" s="116"/>
      <c r="I180" s="116"/>
      <c r="J180" s="116"/>
      <c r="K180" s="116"/>
      <c r="L180" s="116"/>
      <c r="M180" s="116"/>
      <c r="N180" s="116"/>
      <c r="O180" s="116"/>
      <c r="P180" s="116"/>
      <c r="Q180" s="52"/>
      <c r="R180" s="52"/>
      <c r="S180" s="52"/>
      <c r="T180" s="52"/>
      <c r="U180" s="44"/>
    </row>
    <row r="181" spans="2:21" s="5" customFormat="1" x14ac:dyDescent="0.2">
      <c r="B181" s="3"/>
      <c r="C181" s="3"/>
      <c r="D181" s="3"/>
      <c r="E181" s="108"/>
      <c r="F181" s="3"/>
      <c r="G181" s="116"/>
      <c r="H181" s="116"/>
      <c r="I181" s="116"/>
      <c r="J181" s="116"/>
      <c r="K181" s="116"/>
      <c r="L181" s="116"/>
      <c r="M181" s="116"/>
      <c r="N181" s="116"/>
      <c r="O181" s="116"/>
      <c r="P181" s="116"/>
      <c r="Q181" s="52"/>
      <c r="R181" s="52"/>
      <c r="S181" s="52"/>
      <c r="T181" s="52"/>
      <c r="U181" s="44"/>
    </row>
    <row r="182" spans="2:21" s="5" customFormat="1" x14ac:dyDescent="0.2">
      <c r="B182" s="3"/>
      <c r="C182" s="3"/>
      <c r="D182" s="3"/>
      <c r="E182" s="108"/>
      <c r="F182" s="3"/>
      <c r="G182" s="116"/>
      <c r="H182" s="116"/>
      <c r="I182" s="116"/>
      <c r="J182" s="116"/>
      <c r="K182" s="116"/>
      <c r="L182" s="116"/>
      <c r="M182" s="116"/>
      <c r="N182" s="116"/>
      <c r="O182" s="116"/>
      <c r="P182" s="116"/>
      <c r="Q182" s="52"/>
      <c r="R182" s="52"/>
      <c r="S182" s="52"/>
      <c r="T182" s="52"/>
      <c r="U182" s="44"/>
    </row>
    <row r="183" spans="2:21" s="5" customFormat="1" x14ac:dyDescent="0.2">
      <c r="B183" s="3"/>
      <c r="C183" s="3"/>
      <c r="D183" s="3"/>
      <c r="E183" s="108"/>
      <c r="F183" s="3"/>
      <c r="G183" s="116"/>
      <c r="H183" s="116"/>
      <c r="I183" s="116"/>
      <c r="J183" s="116"/>
      <c r="K183" s="116"/>
      <c r="L183" s="116"/>
      <c r="M183" s="116"/>
      <c r="N183" s="116"/>
      <c r="O183" s="116"/>
      <c r="P183" s="116"/>
      <c r="Q183" s="52"/>
      <c r="R183" s="52"/>
      <c r="S183" s="52"/>
      <c r="T183" s="52"/>
      <c r="U183" s="44"/>
    </row>
    <row r="184" spans="2:21" s="5" customFormat="1" x14ac:dyDescent="0.2">
      <c r="B184" s="3"/>
      <c r="C184" s="3"/>
      <c r="D184" s="3"/>
      <c r="E184" s="108"/>
      <c r="F184" s="3"/>
      <c r="G184" s="116"/>
      <c r="H184" s="116"/>
      <c r="I184" s="116"/>
      <c r="J184" s="116"/>
      <c r="K184" s="116"/>
      <c r="L184" s="116"/>
      <c r="M184" s="116"/>
      <c r="N184" s="116"/>
      <c r="O184" s="116"/>
      <c r="P184" s="116"/>
      <c r="Q184" s="52"/>
      <c r="R184" s="52"/>
      <c r="S184" s="52"/>
      <c r="T184" s="52"/>
      <c r="U184" s="44"/>
    </row>
    <row r="185" spans="2:21" s="5" customFormat="1" x14ac:dyDescent="0.2">
      <c r="B185" s="3"/>
      <c r="C185" s="3"/>
      <c r="D185" s="3"/>
      <c r="E185" s="108"/>
      <c r="F185" s="3"/>
      <c r="G185" s="116"/>
      <c r="H185" s="116"/>
      <c r="I185" s="116"/>
      <c r="J185" s="116"/>
      <c r="K185" s="116"/>
      <c r="L185" s="116"/>
      <c r="M185" s="116"/>
      <c r="N185" s="116"/>
      <c r="O185" s="116"/>
      <c r="P185" s="116"/>
      <c r="Q185" s="52"/>
      <c r="R185" s="52"/>
      <c r="S185" s="52"/>
      <c r="T185" s="52"/>
      <c r="U185" s="44"/>
    </row>
    <row r="186" spans="2:21" s="5" customFormat="1" x14ac:dyDescent="0.2">
      <c r="B186" s="3"/>
      <c r="C186" s="3"/>
      <c r="D186" s="3"/>
      <c r="E186" s="108"/>
      <c r="F186" s="3"/>
      <c r="G186" s="116"/>
      <c r="H186" s="116"/>
      <c r="I186" s="116"/>
      <c r="J186" s="116"/>
      <c r="K186" s="116"/>
      <c r="L186" s="116"/>
      <c r="M186" s="116"/>
      <c r="N186" s="116"/>
      <c r="O186" s="116"/>
      <c r="P186" s="116"/>
      <c r="Q186" s="52"/>
      <c r="R186" s="52"/>
      <c r="S186" s="52"/>
      <c r="T186" s="52"/>
      <c r="U186" s="44"/>
    </row>
    <row r="187" spans="2:21" s="5" customFormat="1" x14ac:dyDescent="0.2">
      <c r="B187" s="3"/>
      <c r="C187" s="3"/>
      <c r="D187" s="3"/>
      <c r="E187" s="108"/>
      <c r="F187" s="3"/>
      <c r="G187" s="116"/>
      <c r="H187" s="116"/>
      <c r="I187" s="116"/>
      <c r="J187" s="116"/>
      <c r="K187" s="116"/>
      <c r="L187" s="116"/>
      <c r="M187" s="116"/>
      <c r="N187" s="116"/>
      <c r="O187" s="116"/>
      <c r="P187" s="116"/>
      <c r="Q187" s="52"/>
      <c r="R187" s="52"/>
      <c r="S187" s="52"/>
      <c r="T187" s="52"/>
      <c r="U187" s="44"/>
    </row>
    <row r="188" spans="2:21" s="5" customFormat="1" x14ac:dyDescent="0.2">
      <c r="B188" s="3"/>
      <c r="C188" s="3"/>
      <c r="D188" s="3"/>
      <c r="E188" s="108"/>
      <c r="F188" s="3"/>
      <c r="G188" s="116"/>
      <c r="H188" s="116"/>
      <c r="I188" s="116"/>
      <c r="J188" s="116"/>
      <c r="K188" s="116"/>
      <c r="L188" s="116"/>
      <c r="M188" s="116"/>
      <c r="N188" s="116"/>
      <c r="O188" s="116"/>
      <c r="P188" s="116"/>
      <c r="Q188" s="52"/>
      <c r="R188" s="52"/>
      <c r="S188" s="52"/>
      <c r="T188" s="52"/>
      <c r="U188" s="44"/>
    </row>
    <row r="189" spans="2:21" s="5" customFormat="1" x14ac:dyDescent="0.2">
      <c r="B189" s="3"/>
      <c r="C189" s="3"/>
      <c r="D189" s="3"/>
      <c r="E189" s="108"/>
      <c r="F189" s="3"/>
      <c r="G189" s="116"/>
      <c r="H189" s="116"/>
      <c r="I189" s="116"/>
      <c r="J189" s="116"/>
      <c r="K189" s="116"/>
      <c r="L189" s="116"/>
      <c r="M189" s="116"/>
      <c r="N189" s="116"/>
      <c r="O189" s="116"/>
      <c r="P189" s="116"/>
      <c r="Q189" s="52"/>
      <c r="R189" s="52"/>
      <c r="S189" s="52"/>
      <c r="T189" s="52"/>
      <c r="U189" s="44"/>
    </row>
    <row r="190" spans="2:21" s="5" customFormat="1" x14ac:dyDescent="0.2">
      <c r="B190" s="3"/>
      <c r="C190" s="3"/>
      <c r="D190" s="3"/>
      <c r="E190" s="108"/>
      <c r="F190" s="3"/>
      <c r="G190" s="116"/>
      <c r="H190" s="116"/>
      <c r="I190" s="116"/>
      <c r="J190" s="116"/>
      <c r="K190" s="116"/>
      <c r="L190" s="116"/>
      <c r="M190" s="116"/>
      <c r="N190" s="116"/>
      <c r="O190" s="116"/>
      <c r="P190" s="116"/>
      <c r="Q190" s="52"/>
      <c r="R190" s="52"/>
      <c r="S190" s="52"/>
      <c r="T190" s="52"/>
      <c r="U190" s="44"/>
    </row>
    <row r="191" spans="2:21" s="5" customFormat="1" x14ac:dyDescent="0.2">
      <c r="B191" s="3"/>
      <c r="C191" s="3"/>
      <c r="D191" s="3"/>
      <c r="E191" s="108"/>
      <c r="F191" s="3"/>
      <c r="G191" s="116"/>
      <c r="H191" s="116"/>
      <c r="I191" s="116"/>
      <c r="J191" s="116"/>
      <c r="K191" s="116"/>
      <c r="L191" s="116"/>
      <c r="M191" s="116"/>
      <c r="N191" s="116"/>
      <c r="O191" s="116"/>
      <c r="P191" s="116"/>
      <c r="Q191" s="52"/>
      <c r="R191" s="52"/>
      <c r="S191" s="52"/>
      <c r="T191" s="52"/>
      <c r="U191" s="44"/>
    </row>
    <row r="192" spans="2:21" s="5" customFormat="1" x14ac:dyDescent="0.2">
      <c r="B192" s="3"/>
      <c r="C192" s="3"/>
      <c r="D192" s="3"/>
      <c r="E192" s="108"/>
      <c r="F192" s="3"/>
      <c r="G192" s="116"/>
      <c r="H192" s="116"/>
      <c r="I192" s="116"/>
      <c r="J192" s="116"/>
      <c r="K192" s="116"/>
      <c r="L192" s="116"/>
      <c r="M192" s="116"/>
      <c r="N192" s="116"/>
      <c r="O192" s="116"/>
      <c r="P192" s="116"/>
      <c r="Q192" s="52"/>
      <c r="R192" s="52"/>
      <c r="S192" s="52"/>
      <c r="T192" s="52"/>
      <c r="U192" s="44"/>
    </row>
    <row r="193" spans="2:21" s="5" customFormat="1" x14ac:dyDescent="0.2">
      <c r="B193" s="3"/>
      <c r="C193" s="3"/>
      <c r="D193" s="3"/>
      <c r="E193" s="108"/>
      <c r="F193" s="3"/>
      <c r="G193" s="116"/>
      <c r="H193" s="116"/>
      <c r="I193" s="116"/>
      <c r="J193" s="116"/>
      <c r="K193" s="116"/>
      <c r="L193" s="116"/>
      <c r="M193" s="116"/>
      <c r="N193" s="116"/>
      <c r="O193" s="116"/>
      <c r="P193" s="116"/>
      <c r="Q193" s="52"/>
      <c r="R193" s="52"/>
      <c r="S193" s="52"/>
      <c r="T193" s="52"/>
      <c r="U193" s="44"/>
    </row>
    <row r="194" spans="2:21" s="5" customFormat="1" x14ac:dyDescent="0.2">
      <c r="B194" s="3"/>
      <c r="C194" s="3"/>
      <c r="D194" s="3"/>
      <c r="E194" s="108"/>
      <c r="F194" s="3"/>
      <c r="G194" s="116"/>
      <c r="H194" s="116"/>
      <c r="I194" s="116"/>
      <c r="J194" s="116"/>
      <c r="K194" s="116"/>
      <c r="L194" s="116"/>
      <c r="M194" s="116"/>
      <c r="N194" s="116"/>
      <c r="O194" s="116"/>
      <c r="P194" s="116"/>
      <c r="Q194" s="52"/>
      <c r="R194" s="52"/>
      <c r="S194" s="52"/>
      <c r="T194" s="52"/>
      <c r="U194" s="44"/>
    </row>
    <row r="195" spans="2:21" s="5" customFormat="1" x14ac:dyDescent="0.2">
      <c r="B195" s="3"/>
      <c r="C195" s="3"/>
      <c r="D195" s="3"/>
      <c r="E195" s="108"/>
      <c r="F195" s="3"/>
      <c r="G195" s="116"/>
      <c r="H195" s="116"/>
      <c r="I195" s="116"/>
      <c r="J195" s="116"/>
      <c r="K195" s="116"/>
      <c r="L195" s="116"/>
      <c r="M195" s="116"/>
      <c r="N195" s="116"/>
      <c r="O195" s="116"/>
      <c r="P195" s="116"/>
      <c r="Q195" s="52"/>
      <c r="R195" s="52"/>
      <c r="S195" s="52"/>
      <c r="T195" s="52"/>
      <c r="U195" s="44"/>
    </row>
    <row r="196" spans="2:21" s="5" customFormat="1" x14ac:dyDescent="0.2">
      <c r="B196" s="3"/>
      <c r="C196" s="3"/>
      <c r="D196" s="3"/>
      <c r="E196" s="108"/>
      <c r="F196" s="3"/>
      <c r="G196" s="116"/>
      <c r="H196" s="116"/>
      <c r="I196" s="116"/>
      <c r="J196" s="116"/>
      <c r="K196" s="116"/>
      <c r="L196" s="116"/>
      <c r="M196" s="116"/>
      <c r="N196" s="116"/>
      <c r="O196" s="116"/>
      <c r="P196" s="116"/>
      <c r="Q196" s="52"/>
      <c r="R196" s="52"/>
      <c r="S196" s="52"/>
      <c r="T196" s="52"/>
      <c r="U196" s="44"/>
    </row>
    <row r="197" spans="2:21" s="5" customFormat="1" x14ac:dyDescent="0.2">
      <c r="B197" s="3"/>
      <c r="C197" s="3"/>
      <c r="D197" s="3"/>
      <c r="E197" s="108"/>
      <c r="F197" s="3"/>
      <c r="G197" s="116"/>
      <c r="H197" s="116"/>
      <c r="I197" s="116"/>
      <c r="J197" s="116"/>
      <c r="K197" s="116"/>
      <c r="L197" s="116"/>
      <c r="M197" s="116"/>
      <c r="N197" s="116"/>
      <c r="O197" s="116"/>
      <c r="P197" s="116"/>
      <c r="Q197" s="52"/>
      <c r="R197" s="52"/>
      <c r="S197" s="52"/>
      <c r="T197" s="52"/>
      <c r="U197" s="44"/>
    </row>
    <row r="198" spans="2:21" s="5" customFormat="1" x14ac:dyDescent="0.2">
      <c r="B198" s="3"/>
      <c r="C198" s="3"/>
      <c r="D198" s="3"/>
      <c r="E198" s="108"/>
      <c r="F198" s="3"/>
      <c r="G198" s="116"/>
      <c r="H198" s="116"/>
      <c r="I198" s="116"/>
      <c r="J198" s="116"/>
      <c r="K198" s="116"/>
      <c r="L198" s="116"/>
      <c r="M198" s="116"/>
      <c r="N198" s="116"/>
      <c r="O198" s="116"/>
      <c r="P198" s="116"/>
      <c r="Q198" s="52"/>
      <c r="R198" s="52"/>
      <c r="S198" s="52"/>
      <c r="T198" s="52"/>
      <c r="U198" s="44"/>
    </row>
    <row r="199" spans="2:21" s="5" customFormat="1" x14ac:dyDescent="0.2">
      <c r="B199" s="3"/>
      <c r="C199" s="3"/>
      <c r="D199" s="3"/>
      <c r="E199" s="108"/>
      <c r="F199" s="3"/>
      <c r="G199" s="116"/>
      <c r="H199" s="116"/>
      <c r="I199" s="116"/>
      <c r="J199" s="116"/>
      <c r="K199" s="116"/>
      <c r="L199" s="116"/>
      <c r="M199" s="116"/>
      <c r="N199" s="116"/>
      <c r="O199" s="116"/>
      <c r="P199" s="116"/>
      <c r="Q199" s="52"/>
      <c r="R199" s="52"/>
      <c r="S199" s="52"/>
      <c r="T199" s="52"/>
      <c r="U199" s="44"/>
    </row>
    <row r="200" spans="2:21" s="5" customFormat="1" x14ac:dyDescent="0.2">
      <c r="B200" s="3"/>
      <c r="C200" s="3"/>
      <c r="D200" s="3"/>
      <c r="E200" s="108"/>
      <c r="F200" s="3"/>
      <c r="G200" s="116"/>
      <c r="H200" s="116"/>
      <c r="I200" s="116"/>
      <c r="J200" s="116"/>
      <c r="K200" s="116"/>
      <c r="L200" s="116"/>
      <c r="M200" s="116"/>
      <c r="N200" s="116"/>
      <c r="O200" s="116"/>
      <c r="P200" s="116"/>
      <c r="Q200" s="52"/>
      <c r="R200" s="52"/>
      <c r="S200" s="52"/>
      <c r="T200" s="52"/>
      <c r="U200" s="44"/>
    </row>
    <row r="201" spans="2:21" s="5" customFormat="1" x14ac:dyDescent="0.2">
      <c r="B201" s="3"/>
      <c r="C201" s="3"/>
      <c r="D201" s="3"/>
      <c r="E201" s="108"/>
      <c r="F201" s="3"/>
      <c r="G201" s="116"/>
      <c r="H201" s="116"/>
      <c r="I201" s="116"/>
      <c r="J201" s="116"/>
      <c r="K201" s="116"/>
      <c r="L201" s="116"/>
      <c r="M201" s="116"/>
      <c r="N201" s="116"/>
      <c r="O201" s="116"/>
      <c r="P201" s="116"/>
      <c r="Q201" s="52"/>
      <c r="R201" s="52"/>
      <c r="S201" s="52"/>
      <c r="T201" s="52"/>
      <c r="U201" s="44"/>
    </row>
    <row r="202" spans="2:21" s="5" customFormat="1" x14ac:dyDescent="0.2">
      <c r="B202" s="3"/>
      <c r="C202" s="3"/>
      <c r="D202" s="3"/>
      <c r="E202" s="108"/>
      <c r="F202" s="3"/>
      <c r="G202" s="116"/>
      <c r="H202" s="116"/>
      <c r="I202" s="116"/>
      <c r="J202" s="116"/>
      <c r="K202" s="116"/>
      <c r="L202" s="116"/>
      <c r="M202" s="116"/>
      <c r="N202" s="116"/>
      <c r="O202" s="116"/>
      <c r="P202" s="116"/>
      <c r="Q202" s="52"/>
      <c r="R202" s="52"/>
      <c r="S202" s="52"/>
      <c r="T202" s="52"/>
      <c r="U202" s="44"/>
    </row>
    <row r="203" spans="2:21" s="5" customFormat="1" x14ac:dyDescent="0.2">
      <c r="B203" s="3"/>
      <c r="C203" s="3"/>
      <c r="D203" s="3"/>
      <c r="E203" s="108"/>
      <c r="F203" s="3"/>
      <c r="G203" s="116"/>
      <c r="H203" s="116"/>
      <c r="I203" s="116"/>
      <c r="J203" s="116"/>
      <c r="K203" s="116"/>
      <c r="L203" s="116"/>
      <c r="M203" s="116"/>
      <c r="N203" s="116"/>
      <c r="O203" s="116"/>
      <c r="P203" s="116"/>
      <c r="Q203" s="52"/>
      <c r="R203" s="52"/>
      <c r="S203" s="52"/>
      <c r="T203" s="52"/>
      <c r="U203" s="44"/>
    </row>
    <row r="204" spans="2:21" s="5" customFormat="1" x14ac:dyDescent="0.2">
      <c r="B204" s="3"/>
      <c r="C204" s="3"/>
      <c r="D204" s="3"/>
      <c r="E204" s="108"/>
      <c r="F204" s="3"/>
      <c r="G204" s="116"/>
      <c r="H204" s="116"/>
      <c r="I204" s="116"/>
      <c r="J204" s="116"/>
      <c r="K204" s="116"/>
      <c r="L204" s="116"/>
      <c r="M204" s="116"/>
      <c r="N204" s="116"/>
      <c r="O204" s="116"/>
      <c r="P204" s="116"/>
      <c r="Q204" s="52"/>
      <c r="R204" s="52"/>
      <c r="S204" s="52"/>
      <c r="T204" s="52"/>
      <c r="U204" s="44"/>
    </row>
    <row r="205" spans="2:21" s="5" customFormat="1" x14ac:dyDescent="0.2">
      <c r="B205" s="3"/>
      <c r="C205" s="3"/>
      <c r="D205" s="3"/>
      <c r="E205" s="108"/>
      <c r="F205" s="3"/>
      <c r="G205" s="116"/>
      <c r="H205" s="116"/>
      <c r="I205" s="116"/>
      <c r="J205" s="116"/>
      <c r="K205" s="116"/>
      <c r="L205" s="116"/>
      <c r="M205" s="116"/>
      <c r="N205" s="116"/>
      <c r="O205" s="116"/>
      <c r="P205" s="116"/>
      <c r="Q205" s="52"/>
      <c r="R205" s="52"/>
      <c r="S205" s="52"/>
      <c r="T205" s="52"/>
      <c r="U205" s="44"/>
    </row>
    <row r="206" spans="2:21" s="5" customFormat="1" x14ac:dyDescent="0.2">
      <c r="B206" s="3"/>
      <c r="C206" s="3"/>
      <c r="D206" s="3"/>
      <c r="E206" s="108"/>
      <c r="F206" s="3"/>
      <c r="G206" s="116"/>
      <c r="H206" s="116"/>
      <c r="I206" s="116"/>
      <c r="J206" s="116"/>
      <c r="K206" s="116"/>
      <c r="L206" s="116"/>
      <c r="M206" s="116"/>
      <c r="N206" s="116"/>
      <c r="O206" s="116"/>
      <c r="P206" s="116"/>
      <c r="Q206" s="52"/>
      <c r="R206" s="52"/>
      <c r="S206" s="52"/>
      <c r="T206" s="52"/>
      <c r="U206" s="44"/>
    </row>
    <row r="207" spans="2:21" s="5" customFormat="1" x14ac:dyDescent="0.2">
      <c r="B207" s="3"/>
      <c r="C207" s="3"/>
      <c r="D207" s="3"/>
      <c r="E207" s="108"/>
      <c r="F207" s="3"/>
      <c r="G207" s="116"/>
      <c r="H207" s="116"/>
      <c r="I207" s="116"/>
      <c r="J207" s="116"/>
      <c r="K207" s="116"/>
      <c r="L207" s="116"/>
      <c r="M207" s="116"/>
      <c r="N207" s="116"/>
      <c r="O207" s="116"/>
      <c r="P207" s="116"/>
      <c r="Q207" s="52"/>
      <c r="R207" s="52"/>
      <c r="S207" s="52"/>
      <c r="T207" s="52"/>
      <c r="U207" s="44"/>
    </row>
    <row r="208" spans="2:21" s="5" customFormat="1" x14ac:dyDescent="0.2">
      <c r="B208" s="3"/>
      <c r="C208" s="3"/>
      <c r="D208" s="3"/>
      <c r="E208" s="108"/>
      <c r="F208" s="3"/>
      <c r="G208" s="116"/>
      <c r="H208" s="116"/>
      <c r="I208" s="116"/>
      <c r="J208" s="116"/>
      <c r="K208" s="116"/>
      <c r="L208" s="116"/>
      <c r="M208" s="116"/>
      <c r="N208" s="116"/>
      <c r="O208" s="116"/>
      <c r="P208" s="116"/>
      <c r="Q208" s="52"/>
      <c r="R208" s="52"/>
      <c r="S208" s="52"/>
      <c r="T208" s="52"/>
      <c r="U208" s="44"/>
    </row>
    <row r="209" spans="2:21" s="5" customFormat="1" x14ac:dyDescent="0.2">
      <c r="B209" s="3"/>
      <c r="C209" s="3"/>
      <c r="D209" s="3"/>
      <c r="E209" s="108"/>
      <c r="F209" s="3"/>
      <c r="G209" s="116"/>
      <c r="H209" s="116"/>
      <c r="I209" s="116"/>
      <c r="J209" s="116"/>
      <c r="K209" s="116"/>
      <c r="L209" s="116"/>
      <c r="M209" s="116"/>
      <c r="N209" s="116"/>
      <c r="O209" s="116"/>
      <c r="P209" s="116"/>
      <c r="Q209" s="52"/>
      <c r="R209" s="52"/>
      <c r="S209" s="52"/>
      <c r="T209" s="52"/>
      <c r="U209" s="44"/>
    </row>
    <row r="210" spans="2:21" s="5" customFormat="1" x14ac:dyDescent="0.2">
      <c r="B210" s="3"/>
      <c r="C210" s="3"/>
      <c r="D210" s="3"/>
      <c r="E210" s="108"/>
      <c r="F210" s="3"/>
      <c r="G210" s="116"/>
      <c r="H210" s="116"/>
      <c r="I210" s="116"/>
      <c r="J210" s="116"/>
      <c r="K210" s="116"/>
      <c r="L210" s="116"/>
      <c r="M210" s="116"/>
      <c r="N210" s="116"/>
      <c r="O210" s="116"/>
      <c r="P210" s="116"/>
      <c r="Q210" s="52"/>
      <c r="R210" s="52"/>
      <c r="S210" s="52"/>
      <c r="T210" s="52"/>
      <c r="U210" s="44"/>
    </row>
    <row r="211" spans="2:21" s="5" customFormat="1" x14ac:dyDescent="0.2">
      <c r="B211" s="3"/>
      <c r="C211" s="3"/>
      <c r="D211" s="3"/>
      <c r="E211" s="108"/>
      <c r="F211" s="3"/>
      <c r="G211" s="116"/>
      <c r="H211" s="116"/>
      <c r="I211" s="116"/>
      <c r="J211" s="116"/>
      <c r="K211" s="116"/>
      <c r="L211" s="116"/>
      <c r="M211" s="116"/>
      <c r="N211" s="116"/>
      <c r="O211" s="116"/>
      <c r="P211" s="116"/>
      <c r="Q211" s="52"/>
      <c r="R211" s="52"/>
      <c r="S211" s="52"/>
      <c r="T211" s="52"/>
      <c r="U211" s="44"/>
    </row>
    <row r="212" spans="2:21" s="5" customFormat="1" x14ac:dyDescent="0.2">
      <c r="B212" s="3"/>
      <c r="C212" s="3"/>
      <c r="D212" s="3"/>
      <c r="E212" s="108"/>
      <c r="F212" s="3"/>
      <c r="G212" s="116"/>
      <c r="H212" s="116"/>
      <c r="I212" s="116"/>
      <c r="J212" s="116"/>
      <c r="K212" s="116"/>
      <c r="L212" s="116"/>
      <c r="M212" s="116"/>
      <c r="N212" s="116"/>
      <c r="O212" s="116"/>
      <c r="P212" s="116"/>
      <c r="Q212" s="52"/>
      <c r="R212" s="52"/>
      <c r="S212" s="52"/>
      <c r="T212" s="52"/>
      <c r="U212" s="44"/>
    </row>
    <row r="213" spans="2:21" s="5" customFormat="1" x14ac:dyDescent="0.2">
      <c r="B213" s="3"/>
      <c r="C213" s="3"/>
      <c r="D213" s="3"/>
      <c r="E213" s="108"/>
      <c r="F213" s="3"/>
      <c r="G213" s="116"/>
      <c r="H213" s="116"/>
      <c r="I213" s="116"/>
      <c r="J213" s="116"/>
      <c r="K213" s="116"/>
      <c r="L213" s="116"/>
      <c r="M213" s="116"/>
      <c r="N213" s="116"/>
      <c r="O213" s="116"/>
      <c r="P213" s="116"/>
      <c r="Q213" s="52"/>
      <c r="R213" s="52"/>
      <c r="S213" s="52"/>
      <c r="T213" s="52"/>
      <c r="U213" s="44"/>
    </row>
    <row r="214" spans="2:21" s="5" customFormat="1" x14ac:dyDescent="0.2">
      <c r="B214" s="3"/>
      <c r="C214" s="3"/>
      <c r="D214" s="3"/>
      <c r="E214" s="108"/>
      <c r="F214" s="3"/>
      <c r="G214" s="116"/>
      <c r="H214" s="116"/>
      <c r="I214" s="116"/>
      <c r="J214" s="116"/>
      <c r="K214" s="116"/>
      <c r="L214" s="116"/>
      <c r="M214" s="116"/>
      <c r="N214" s="116"/>
      <c r="O214" s="116"/>
      <c r="P214" s="116"/>
      <c r="Q214" s="52"/>
      <c r="R214" s="52"/>
      <c r="S214" s="52"/>
      <c r="T214" s="52"/>
      <c r="U214" s="44"/>
    </row>
    <row r="215" spans="2:21" s="5" customFormat="1" x14ac:dyDescent="0.2">
      <c r="B215" s="3"/>
      <c r="C215" s="3"/>
      <c r="D215" s="3"/>
      <c r="E215" s="108"/>
      <c r="F215" s="3"/>
      <c r="G215" s="116"/>
      <c r="H215" s="116"/>
      <c r="I215" s="116"/>
      <c r="J215" s="116"/>
      <c r="K215" s="116"/>
      <c r="L215" s="116"/>
      <c r="M215" s="116"/>
      <c r="N215" s="116"/>
      <c r="O215" s="116"/>
      <c r="P215" s="116"/>
      <c r="Q215" s="52"/>
      <c r="R215" s="52"/>
      <c r="S215" s="52"/>
      <c r="T215" s="52"/>
      <c r="U215" s="44"/>
    </row>
    <row r="216" spans="2:21" s="5" customFormat="1" x14ac:dyDescent="0.2">
      <c r="B216" s="3"/>
      <c r="C216" s="3"/>
      <c r="D216" s="3"/>
      <c r="E216" s="108"/>
      <c r="F216" s="3"/>
      <c r="G216" s="116"/>
      <c r="H216" s="116"/>
      <c r="I216" s="116"/>
      <c r="J216" s="116"/>
      <c r="K216" s="116"/>
      <c r="L216" s="116"/>
      <c r="M216" s="116"/>
      <c r="N216" s="116"/>
      <c r="O216" s="116"/>
      <c r="P216" s="116"/>
      <c r="Q216" s="52"/>
      <c r="R216" s="52"/>
      <c r="S216" s="52"/>
      <c r="T216" s="52"/>
      <c r="U216" s="44"/>
    </row>
    <row r="217" spans="2:21" s="5" customFormat="1" x14ac:dyDescent="0.2">
      <c r="B217" s="3"/>
      <c r="C217" s="3"/>
      <c r="D217" s="3"/>
      <c r="E217" s="108"/>
      <c r="F217" s="3"/>
      <c r="G217" s="116"/>
      <c r="H217" s="116"/>
      <c r="I217" s="116"/>
      <c r="J217" s="116"/>
      <c r="K217" s="116"/>
      <c r="L217" s="116"/>
      <c r="M217" s="116"/>
      <c r="N217" s="116"/>
      <c r="O217" s="116"/>
      <c r="P217" s="116"/>
      <c r="Q217" s="52"/>
      <c r="R217" s="52"/>
      <c r="S217" s="52"/>
      <c r="T217" s="52"/>
      <c r="U217" s="44"/>
    </row>
    <row r="218" spans="2:21" s="5" customFormat="1" x14ac:dyDescent="0.2">
      <c r="B218" s="3"/>
      <c r="C218" s="3"/>
      <c r="D218" s="3"/>
      <c r="E218" s="108"/>
      <c r="F218" s="3"/>
      <c r="G218" s="116"/>
      <c r="H218" s="116"/>
      <c r="I218" s="116"/>
      <c r="J218" s="116"/>
      <c r="K218" s="116"/>
      <c r="L218" s="116"/>
      <c r="M218" s="116"/>
      <c r="N218" s="116"/>
      <c r="O218" s="116"/>
      <c r="P218" s="116"/>
      <c r="Q218" s="52"/>
      <c r="R218" s="52"/>
      <c r="S218" s="52"/>
      <c r="T218" s="52"/>
      <c r="U218" s="44"/>
    </row>
    <row r="219" spans="2:21" s="5" customFormat="1" x14ac:dyDescent="0.2">
      <c r="B219" s="3"/>
      <c r="C219" s="3"/>
      <c r="D219" s="3"/>
      <c r="E219" s="108"/>
      <c r="F219" s="3"/>
      <c r="G219" s="116"/>
      <c r="H219" s="116"/>
      <c r="I219" s="116"/>
      <c r="J219" s="116"/>
      <c r="K219" s="116"/>
      <c r="L219" s="116"/>
      <c r="M219" s="116"/>
      <c r="N219" s="116"/>
      <c r="O219" s="116"/>
      <c r="P219" s="116"/>
      <c r="Q219" s="52"/>
      <c r="R219" s="52"/>
      <c r="S219" s="52"/>
      <c r="T219" s="52"/>
      <c r="U219" s="44"/>
    </row>
    <row r="220" spans="2:21" s="5" customFormat="1" x14ac:dyDescent="0.2">
      <c r="B220" s="3"/>
      <c r="C220" s="3"/>
      <c r="D220" s="3"/>
      <c r="E220" s="108"/>
      <c r="F220" s="3"/>
      <c r="G220" s="116"/>
      <c r="H220" s="116"/>
      <c r="I220" s="116"/>
      <c r="J220" s="116"/>
      <c r="K220" s="116"/>
      <c r="L220" s="116"/>
      <c r="M220" s="116"/>
      <c r="N220" s="116"/>
      <c r="O220" s="116"/>
      <c r="P220" s="116"/>
      <c r="Q220" s="52"/>
      <c r="R220" s="52"/>
      <c r="S220" s="52"/>
      <c r="T220" s="52"/>
      <c r="U220" s="44"/>
    </row>
    <row r="221" spans="2:21" s="5" customFormat="1" x14ac:dyDescent="0.2">
      <c r="B221" s="3"/>
      <c r="C221" s="3"/>
      <c r="D221" s="3"/>
      <c r="E221" s="108"/>
      <c r="F221" s="3"/>
      <c r="G221" s="116"/>
      <c r="H221" s="116"/>
      <c r="I221" s="116"/>
      <c r="J221" s="116"/>
      <c r="K221" s="116"/>
      <c r="L221" s="116"/>
      <c r="M221" s="116"/>
      <c r="N221" s="116"/>
      <c r="O221" s="116"/>
      <c r="P221" s="116"/>
      <c r="Q221" s="52"/>
      <c r="R221" s="52"/>
      <c r="S221" s="52"/>
      <c r="T221" s="52"/>
      <c r="U221" s="44"/>
    </row>
    <row r="222" spans="2:21" s="5" customFormat="1" x14ac:dyDescent="0.2">
      <c r="B222" s="3"/>
      <c r="C222" s="3"/>
      <c r="D222" s="3"/>
      <c r="E222" s="108"/>
      <c r="F222" s="3"/>
      <c r="G222" s="116"/>
      <c r="H222" s="116"/>
      <c r="I222" s="116"/>
      <c r="J222" s="116"/>
      <c r="K222" s="116"/>
      <c r="L222" s="116"/>
      <c r="M222" s="116"/>
      <c r="N222" s="116"/>
      <c r="O222" s="116"/>
      <c r="P222" s="116"/>
      <c r="Q222" s="52"/>
      <c r="R222" s="52"/>
      <c r="S222" s="52"/>
      <c r="T222" s="52"/>
      <c r="U222" s="44"/>
    </row>
    <row r="223" spans="2:21" s="5" customFormat="1" x14ac:dyDescent="0.2">
      <c r="B223" s="3"/>
      <c r="C223" s="3"/>
      <c r="D223" s="3"/>
      <c r="E223" s="108"/>
      <c r="F223" s="3"/>
      <c r="G223" s="116"/>
      <c r="H223" s="116"/>
      <c r="I223" s="116"/>
      <c r="J223" s="116"/>
      <c r="K223" s="116"/>
      <c r="L223" s="116"/>
      <c r="M223" s="116"/>
      <c r="N223" s="116"/>
      <c r="O223" s="116"/>
      <c r="P223" s="116"/>
      <c r="Q223" s="52"/>
      <c r="R223" s="52"/>
      <c r="S223" s="52"/>
      <c r="T223" s="52"/>
      <c r="U223" s="44"/>
    </row>
    <row r="224" spans="2:21" s="5" customFormat="1" x14ac:dyDescent="0.2">
      <c r="B224" s="3"/>
      <c r="C224" s="3"/>
      <c r="D224" s="3"/>
      <c r="E224" s="108"/>
      <c r="F224" s="3"/>
      <c r="G224" s="116"/>
      <c r="H224" s="116"/>
      <c r="I224" s="116"/>
      <c r="J224" s="116"/>
      <c r="K224" s="116"/>
      <c r="L224" s="116"/>
      <c r="M224" s="116"/>
      <c r="N224" s="116"/>
      <c r="O224" s="116"/>
      <c r="P224" s="116"/>
      <c r="Q224" s="52"/>
      <c r="R224" s="52"/>
      <c r="S224" s="52"/>
      <c r="T224" s="52"/>
      <c r="U224" s="44"/>
    </row>
    <row r="225" spans="2:21" s="5" customFormat="1" x14ac:dyDescent="0.2">
      <c r="B225" s="3"/>
      <c r="C225" s="3"/>
      <c r="D225" s="3"/>
      <c r="E225" s="108"/>
      <c r="F225" s="3"/>
      <c r="G225" s="116"/>
      <c r="H225" s="116"/>
      <c r="I225" s="116"/>
      <c r="J225" s="116"/>
      <c r="K225" s="116"/>
      <c r="L225" s="116"/>
      <c r="M225" s="116"/>
      <c r="N225" s="116"/>
      <c r="O225" s="116"/>
      <c r="P225" s="116"/>
      <c r="Q225" s="52"/>
      <c r="R225" s="52"/>
      <c r="S225" s="52"/>
      <c r="T225" s="52"/>
      <c r="U225" s="44"/>
    </row>
    <row r="226" spans="2:21" s="5" customFormat="1" x14ac:dyDescent="0.2">
      <c r="B226" s="3"/>
      <c r="C226" s="3"/>
      <c r="D226" s="3"/>
      <c r="E226" s="108"/>
      <c r="F226" s="3"/>
      <c r="G226" s="116"/>
      <c r="H226" s="116"/>
      <c r="I226" s="116"/>
      <c r="J226" s="116"/>
      <c r="K226" s="116"/>
      <c r="L226" s="116"/>
      <c r="M226" s="116"/>
      <c r="N226" s="116"/>
      <c r="O226" s="116"/>
      <c r="P226" s="116"/>
      <c r="Q226" s="52"/>
      <c r="R226" s="52"/>
      <c r="S226" s="52"/>
      <c r="T226" s="52"/>
      <c r="U226" s="44"/>
    </row>
    <row r="227" spans="2:21" s="5" customFormat="1" x14ac:dyDescent="0.2">
      <c r="B227" s="3"/>
      <c r="C227" s="3"/>
      <c r="D227" s="3"/>
      <c r="E227" s="108"/>
      <c r="F227" s="3"/>
      <c r="G227" s="116"/>
      <c r="H227" s="116"/>
      <c r="I227" s="116"/>
      <c r="J227" s="116"/>
      <c r="K227" s="116"/>
      <c r="L227" s="116"/>
      <c r="M227" s="116"/>
      <c r="N227" s="116"/>
      <c r="O227" s="116"/>
      <c r="P227" s="116"/>
      <c r="Q227" s="52"/>
      <c r="R227" s="52"/>
      <c r="S227" s="52"/>
      <c r="T227" s="52"/>
      <c r="U227" s="44"/>
    </row>
    <row r="228" spans="2:21" s="5" customFormat="1" x14ac:dyDescent="0.2">
      <c r="B228" s="3"/>
      <c r="C228" s="3"/>
      <c r="D228" s="3"/>
      <c r="E228" s="108"/>
      <c r="F228" s="3"/>
      <c r="G228" s="116"/>
      <c r="H228" s="116"/>
      <c r="I228" s="116"/>
      <c r="J228" s="116"/>
      <c r="K228" s="116"/>
      <c r="L228" s="116"/>
      <c r="M228" s="116"/>
      <c r="N228" s="116"/>
      <c r="O228" s="116"/>
      <c r="P228" s="116"/>
      <c r="Q228" s="52"/>
      <c r="R228" s="52"/>
      <c r="S228" s="52"/>
      <c r="T228" s="52"/>
      <c r="U228" s="44"/>
    </row>
    <row r="229" spans="2:21" s="5" customFormat="1" x14ac:dyDescent="0.2">
      <c r="B229" s="3"/>
      <c r="C229" s="3"/>
      <c r="D229" s="3"/>
      <c r="E229" s="108"/>
      <c r="F229" s="3"/>
      <c r="G229" s="116"/>
      <c r="H229" s="116"/>
      <c r="I229" s="116"/>
      <c r="J229" s="116"/>
      <c r="K229" s="116"/>
      <c r="L229" s="116"/>
      <c r="M229" s="116"/>
      <c r="N229" s="116"/>
      <c r="O229" s="116"/>
      <c r="P229" s="116"/>
      <c r="Q229" s="52"/>
      <c r="R229" s="52"/>
      <c r="S229" s="52"/>
      <c r="T229" s="52"/>
      <c r="U229" s="44"/>
    </row>
    <row r="230" spans="2:21" s="5" customFormat="1" x14ac:dyDescent="0.2">
      <c r="B230" s="3"/>
      <c r="C230" s="3"/>
      <c r="D230" s="3"/>
      <c r="E230" s="108"/>
      <c r="F230" s="3"/>
      <c r="G230" s="116"/>
      <c r="H230" s="116"/>
      <c r="I230" s="116"/>
      <c r="J230" s="116"/>
      <c r="K230" s="116"/>
      <c r="L230" s="116"/>
      <c r="M230" s="116"/>
      <c r="N230" s="116"/>
      <c r="O230" s="116"/>
      <c r="P230" s="116"/>
      <c r="Q230" s="52"/>
      <c r="R230" s="52"/>
      <c r="S230" s="52"/>
      <c r="T230" s="52"/>
      <c r="U230" s="44"/>
    </row>
    <row r="231" spans="2:21" s="5" customFormat="1" x14ac:dyDescent="0.2">
      <c r="B231" s="3"/>
      <c r="C231" s="3"/>
      <c r="D231" s="3"/>
      <c r="E231" s="108"/>
      <c r="F231" s="3"/>
      <c r="G231" s="116"/>
      <c r="H231" s="116"/>
      <c r="I231" s="116"/>
      <c r="J231" s="116"/>
      <c r="K231" s="116"/>
      <c r="L231" s="116"/>
      <c r="M231" s="116"/>
      <c r="N231" s="116"/>
      <c r="O231" s="116"/>
      <c r="P231" s="116"/>
      <c r="Q231" s="52"/>
      <c r="R231" s="52"/>
      <c r="S231" s="52"/>
      <c r="T231" s="52"/>
      <c r="U231" s="44"/>
    </row>
    <row r="232" spans="2:21" s="5" customFormat="1" x14ac:dyDescent="0.2">
      <c r="B232" s="3"/>
      <c r="C232" s="3"/>
      <c r="D232" s="3"/>
      <c r="E232" s="108"/>
      <c r="F232" s="3"/>
      <c r="G232" s="116"/>
      <c r="H232" s="116"/>
      <c r="I232" s="116"/>
      <c r="J232" s="116"/>
      <c r="K232" s="116"/>
      <c r="L232" s="116"/>
      <c r="M232" s="116"/>
      <c r="N232" s="116"/>
      <c r="O232" s="116"/>
      <c r="P232" s="116"/>
      <c r="Q232" s="52"/>
      <c r="R232" s="52"/>
      <c r="S232" s="52"/>
      <c r="T232" s="52"/>
      <c r="U232" s="44"/>
    </row>
    <row r="233" spans="2:21" s="5" customFormat="1" x14ac:dyDescent="0.2">
      <c r="B233" s="3"/>
      <c r="C233" s="3"/>
      <c r="D233" s="3"/>
      <c r="E233" s="108"/>
      <c r="F233" s="3"/>
      <c r="G233" s="116"/>
      <c r="H233" s="116"/>
      <c r="I233" s="116"/>
      <c r="J233" s="116"/>
      <c r="K233" s="116"/>
      <c r="L233" s="116"/>
      <c r="M233" s="116"/>
      <c r="N233" s="116"/>
      <c r="O233" s="116"/>
      <c r="P233" s="116"/>
      <c r="Q233" s="52"/>
      <c r="R233" s="52"/>
      <c r="S233" s="52"/>
      <c r="T233" s="52"/>
      <c r="U233" s="44"/>
    </row>
    <row r="234" spans="2:21" s="5" customFormat="1" x14ac:dyDescent="0.2">
      <c r="B234" s="3"/>
      <c r="C234" s="3"/>
      <c r="D234" s="3"/>
      <c r="E234" s="108"/>
      <c r="F234" s="3"/>
      <c r="G234" s="116"/>
      <c r="H234" s="116"/>
      <c r="I234" s="116"/>
      <c r="J234" s="116"/>
      <c r="K234" s="116"/>
      <c r="L234" s="116"/>
      <c r="M234" s="116"/>
      <c r="N234" s="116"/>
      <c r="O234" s="116"/>
      <c r="P234" s="116"/>
      <c r="Q234" s="52"/>
      <c r="R234" s="52"/>
      <c r="S234" s="52"/>
      <c r="T234" s="52"/>
      <c r="U234" s="44"/>
    </row>
    <row r="235" spans="2:21" s="5" customFormat="1" x14ac:dyDescent="0.2">
      <c r="B235" s="3"/>
      <c r="C235" s="3"/>
      <c r="D235" s="3"/>
      <c r="E235" s="108"/>
      <c r="F235" s="3"/>
      <c r="G235" s="116"/>
      <c r="H235" s="116"/>
      <c r="I235" s="116"/>
      <c r="J235" s="116"/>
      <c r="K235" s="116"/>
      <c r="L235" s="116"/>
      <c r="M235" s="116"/>
      <c r="N235" s="116"/>
      <c r="O235" s="116"/>
      <c r="P235" s="116"/>
      <c r="Q235" s="52"/>
      <c r="R235" s="52"/>
      <c r="S235" s="52"/>
      <c r="T235" s="52"/>
      <c r="U235" s="44"/>
    </row>
    <row r="236" spans="2:21" s="5" customFormat="1" x14ac:dyDescent="0.2">
      <c r="B236" s="3"/>
      <c r="C236" s="3"/>
      <c r="D236" s="3"/>
      <c r="E236" s="108"/>
      <c r="F236" s="3"/>
      <c r="G236" s="116"/>
      <c r="H236" s="116"/>
      <c r="I236" s="116"/>
      <c r="J236" s="116"/>
      <c r="K236" s="116"/>
      <c r="L236" s="116"/>
      <c r="M236" s="116"/>
      <c r="N236" s="116"/>
      <c r="O236" s="116"/>
      <c r="P236" s="116"/>
      <c r="Q236" s="52"/>
      <c r="R236" s="52"/>
      <c r="S236" s="52"/>
      <c r="T236" s="52"/>
      <c r="U236" s="44"/>
    </row>
    <row r="237" spans="2:21" s="5" customFormat="1" x14ac:dyDescent="0.2">
      <c r="B237" s="3"/>
      <c r="C237" s="3"/>
      <c r="D237" s="3"/>
      <c r="E237" s="108"/>
      <c r="F237" s="3"/>
      <c r="G237" s="116"/>
      <c r="H237" s="116"/>
      <c r="I237" s="116"/>
      <c r="J237" s="116"/>
      <c r="K237" s="116"/>
      <c r="L237" s="116"/>
      <c r="M237" s="116"/>
      <c r="N237" s="116"/>
      <c r="O237" s="116"/>
      <c r="P237" s="116"/>
      <c r="Q237" s="52"/>
      <c r="R237" s="52"/>
      <c r="S237" s="52"/>
      <c r="T237" s="52"/>
      <c r="U237" s="44"/>
    </row>
    <row r="238" spans="2:21" s="5" customFormat="1" x14ac:dyDescent="0.2">
      <c r="B238" s="3"/>
      <c r="C238" s="3"/>
      <c r="D238" s="3"/>
      <c r="E238" s="108"/>
      <c r="F238" s="3"/>
      <c r="G238" s="116"/>
      <c r="H238" s="116"/>
      <c r="I238" s="116"/>
      <c r="J238" s="116"/>
      <c r="K238" s="116"/>
      <c r="L238" s="116"/>
      <c r="M238" s="116"/>
      <c r="N238" s="116"/>
      <c r="O238" s="116"/>
      <c r="P238" s="116"/>
      <c r="Q238" s="52"/>
      <c r="R238" s="52"/>
      <c r="S238" s="52"/>
      <c r="T238" s="52"/>
      <c r="U238" s="44"/>
    </row>
    <row r="239" spans="2:21" s="5" customFormat="1" x14ac:dyDescent="0.2">
      <c r="B239" s="3"/>
      <c r="C239" s="3"/>
      <c r="D239" s="3"/>
      <c r="E239" s="108"/>
      <c r="F239" s="3"/>
      <c r="G239" s="116"/>
      <c r="H239" s="116"/>
      <c r="I239" s="116"/>
      <c r="J239" s="116"/>
      <c r="K239" s="116"/>
      <c r="L239" s="116"/>
      <c r="M239" s="116"/>
      <c r="N239" s="116"/>
      <c r="O239" s="116"/>
      <c r="P239" s="116"/>
      <c r="Q239" s="52"/>
      <c r="R239" s="52"/>
      <c r="S239" s="52"/>
      <c r="T239" s="52"/>
      <c r="U239" s="44"/>
    </row>
    <row r="240" spans="2:21" s="5" customFormat="1" x14ac:dyDescent="0.2">
      <c r="B240" s="3"/>
      <c r="C240" s="3"/>
      <c r="D240" s="3"/>
      <c r="E240" s="108"/>
      <c r="F240" s="3"/>
      <c r="G240" s="116"/>
      <c r="H240" s="116"/>
      <c r="I240" s="116"/>
      <c r="J240" s="116"/>
      <c r="K240" s="116"/>
      <c r="L240" s="116"/>
      <c r="M240" s="116"/>
      <c r="N240" s="116"/>
      <c r="O240" s="116"/>
      <c r="P240" s="116"/>
      <c r="Q240" s="52"/>
      <c r="R240" s="52"/>
      <c r="S240" s="52"/>
      <c r="T240" s="52"/>
      <c r="U240" s="44"/>
    </row>
    <row r="241" spans="2:21" s="5" customFormat="1" x14ac:dyDescent="0.2">
      <c r="B241" s="3"/>
      <c r="C241" s="3"/>
      <c r="D241" s="3"/>
      <c r="E241" s="108"/>
      <c r="F241" s="3"/>
      <c r="G241" s="116"/>
      <c r="H241" s="116"/>
      <c r="I241" s="116"/>
      <c r="J241" s="116"/>
      <c r="K241" s="116"/>
      <c r="L241" s="116"/>
      <c r="M241" s="116"/>
      <c r="N241" s="116"/>
      <c r="O241" s="116"/>
      <c r="P241" s="116"/>
      <c r="Q241" s="52"/>
      <c r="R241" s="52"/>
      <c r="S241" s="52"/>
      <c r="T241" s="52"/>
      <c r="U241" s="44"/>
    </row>
    <row r="242" spans="2:21" s="5" customFormat="1" x14ac:dyDescent="0.2">
      <c r="B242" s="3"/>
      <c r="C242" s="3"/>
      <c r="D242" s="3"/>
      <c r="E242" s="108"/>
      <c r="F242" s="3"/>
      <c r="G242" s="116"/>
      <c r="H242" s="116"/>
      <c r="I242" s="116"/>
      <c r="J242" s="116"/>
      <c r="K242" s="116"/>
      <c r="L242" s="116"/>
      <c r="M242" s="116"/>
      <c r="N242" s="116"/>
      <c r="O242" s="116"/>
      <c r="P242" s="116"/>
      <c r="Q242" s="52"/>
      <c r="R242" s="52"/>
      <c r="S242" s="52"/>
      <c r="T242" s="52"/>
      <c r="U242" s="44"/>
    </row>
    <row r="243" spans="2:21" s="5" customFormat="1" x14ac:dyDescent="0.2">
      <c r="B243" s="3"/>
      <c r="C243" s="3"/>
      <c r="D243" s="3"/>
      <c r="E243" s="108"/>
      <c r="F243" s="3"/>
      <c r="G243" s="116"/>
      <c r="H243" s="116"/>
      <c r="I243" s="116"/>
      <c r="J243" s="116"/>
      <c r="K243" s="116"/>
      <c r="L243" s="116"/>
      <c r="M243" s="116"/>
      <c r="N243" s="116"/>
      <c r="O243" s="116"/>
      <c r="P243" s="116"/>
      <c r="Q243" s="52"/>
      <c r="R243" s="52"/>
      <c r="S243" s="52"/>
      <c r="T243" s="52"/>
      <c r="U243" s="44"/>
    </row>
    <row r="244" spans="2:21" s="5" customFormat="1" x14ac:dyDescent="0.2">
      <c r="B244" s="3"/>
      <c r="C244" s="3"/>
      <c r="D244" s="3"/>
      <c r="E244" s="108"/>
      <c r="F244" s="3"/>
      <c r="G244" s="116"/>
      <c r="H244" s="116"/>
      <c r="I244" s="116"/>
      <c r="J244" s="116"/>
      <c r="K244" s="116"/>
      <c r="L244" s="116"/>
      <c r="M244" s="116"/>
      <c r="N244" s="116"/>
      <c r="O244" s="116"/>
      <c r="P244" s="116"/>
      <c r="Q244" s="52"/>
      <c r="R244" s="52"/>
      <c r="S244" s="52"/>
      <c r="T244" s="52"/>
      <c r="U244" s="44"/>
    </row>
    <row r="245" spans="2:21" s="5" customFormat="1" x14ac:dyDescent="0.2">
      <c r="B245" s="3"/>
      <c r="C245" s="3"/>
      <c r="D245" s="3"/>
      <c r="E245" s="108"/>
      <c r="F245" s="3"/>
      <c r="G245" s="116"/>
      <c r="H245" s="116"/>
      <c r="I245" s="116"/>
      <c r="J245" s="116"/>
      <c r="K245" s="116"/>
      <c r="L245" s="116"/>
      <c r="M245" s="116"/>
      <c r="N245" s="116"/>
      <c r="O245" s="116"/>
      <c r="P245" s="116"/>
      <c r="Q245" s="52"/>
      <c r="R245" s="52"/>
      <c r="S245" s="52"/>
      <c r="T245" s="52"/>
      <c r="U245" s="44"/>
    </row>
    <row r="246" spans="2:21" s="5" customFormat="1" x14ac:dyDescent="0.2">
      <c r="B246" s="3"/>
      <c r="C246" s="3"/>
      <c r="D246" s="3"/>
      <c r="E246" s="108"/>
      <c r="F246" s="3"/>
      <c r="G246" s="116"/>
      <c r="H246" s="116"/>
      <c r="I246" s="116"/>
      <c r="J246" s="116"/>
      <c r="K246" s="116"/>
      <c r="L246" s="116"/>
      <c r="M246" s="116"/>
      <c r="N246" s="116"/>
      <c r="O246" s="116"/>
      <c r="P246" s="116"/>
      <c r="Q246" s="52"/>
      <c r="R246" s="52"/>
      <c r="S246" s="52"/>
      <c r="T246" s="52"/>
      <c r="U246" s="44"/>
    </row>
    <row r="247" spans="2:21" s="5" customFormat="1" x14ac:dyDescent="0.2">
      <c r="B247" s="3"/>
      <c r="C247" s="3"/>
      <c r="D247" s="3"/>
      <c r="E247" s="108"/>
      <c r="F247" s="3"/>
      <c r="G247" s="116"/>
      <c r="H247" s="116"/>
      <c r="I247" s="116"/>
      <c r="J247" s="116"/>
      <c r="K247" s="116"/>
      <c r="L247" s="116"/>
      <c r="M247" s="116"/>
      <c r="N247" s="116"/>
      <c r="O247" s="116"/>
      <c r="P247" s="116"/>
      <c r="Q247" s="52"/>
      <c r="R247" s="52"/>
      <c r="S247" s="52"/>
      <c r="T247" s="52"/>
      <c r="U247" s="44"/>
    </row>
    <row r="248" spans="2:21" s="5" customFormat="1" x14ac:dyDescent="0.2">
      <c r="B248" s="3"/>
      <c r="C248" s="3"/>
      <c r="D248" s="3"/>
      <c r="E248" s="108"/>
      <c r="F248" s="3"/>
      <c r="G248" s="116"/>
      <c r="H248" s="116"/>
      <c r="I248" s="116"/>
      <c r="J248" s="116"/>
      <c r="K248" s="116"/>
      <c r="L248" s="116"/>
      <c r="M248" s="116"/>
      <c r="N248" s="116"/>
      <c r="O248" s="116"/>
      <c r="P248" s="116"/>
      <c r="Q248" s="52"/>
      <c r="R248" s="52"/>
      <c r="S248" s="52"/>
      <c r="T248" s="52"/>
      <c r="U248" s="44"/>
    </row>
    <row r="249" spans="2:21" s="5" customFormat="1" x14ac:dyDescent="0.2">
      <c r="B249" s="3"/>
      <c r="C249" s="3"/>
      <c r="D249" s="3"/>
      <c r="E249" s="108"/>
      <c r="F249" s="3"/>
      <c r="G249" s="116"/>
      <c r="H249" s="116"/>
      <c r="I249" s="116"/>
      <c r="J249" s="116"/>
      <c r="K249" s="116"/>
      <c r="L249" s="116"/>
      <c r="M249" s="116"/>
      <c r="N249" s="116"/>
      <c r="O249" s="116"/>
      <c r="P249" s="116"/>
      <c r="Q249" s="52"/>
      <c r="R249" s="52"/>
      <c r="S249" s="52"/>
      <c r="T249" s="52"/>
      <c r="U249" s="44"/>
    </row>
    <row r="250" spans="2:21" s="5" customFormat="1" x14ac:dyDescent="0.2">
      <c r="B250" s="3"/>
      <c r="C250" s="3"/>
      <c r="D250" s="3"/>
      <c r="E250" s="108"/>
      <c r="F250" s="3"/>
      <c r="G250" s="116"/>
      <c r="H250" s="116"/>
      <c r="I250" s="116"/>
      <c r="J250" s="116"/>
      <c r="K250" s="116"/>
      <c r="L250" s="116"/>
      <c r="M250" s="116"/>
      <c r="N250" s="116"/>
      <c r="O250" s="116"/>
      <c r="P250" s="116"/>
      <c r="Q250" s="52"/>
      <c r="R250" s="52"/>
      <c r="S250" s="52"/>
      <c r="T250" s="52"/>
      <c r="U250" s="44"/>
    </row>
    <row r="251" spans="2:21" s="5" customFormat="1" x14ac:dyDescent="0.2">
      <c r="B251" s="3"/>
      <c r="C251" s="3"/>
      <c r="D251" s="3"/>
      <c r="E251" s="108"/>
      <c r="F251" s="3"/>
      <c r="G251" s="116"/>
      <c r="H251" s="116"/>
      <c r="I251" s="116"/>
      <c r="J251" s="116"/>
      <c r="K251" s="116"/>
      <c r="L251" s="116"/>
      <c r="M251" s="116"/>
      <c r="N251" s="116"/>
      <c r="O251" s="116"/>
      <c r="P251" s="116"/>
      <c r="Q251" s="52"/>
      <c r="R251" s="52"/>
      <c r="S251" s="52"/>
      <c r="T251" s="52"/>
      <c r="U251" s="44"/>
    </row>
    <row r="252" spans="2:21" s="5" customFormat="1" x14ac:dyDescent="0.2">
      <c r="B252" s="3"/>
      <c r="C252" s="3"/>
      <c r="D252" s="3"/>
      <c r="E252" s="108"/>
      <c r="F252" s="3"/>
      <c r="G252" s="116"/>
      <c r="H252" s="116"/>
      <c r="I252" s="116"/>
      <c r="J252" s="116"/>
      <c r="K252" s="116"/>
      <c r="L252" s="116"/>
      <c r="M252" s="116"/>
      <c r="N252" s="116"/>
      <c r="O252" s="116"/>
      <c r="P252" s="116"/>
      <c r="Q252" s="52"/>
      <c r="R252" s="52"/>
      <c r="S252" s="52"/>
      <c r="T252" s="52"/>
      <c r="U252" s="44"/>
    </row>
    <row r="253" spans="2:21" s="5" customFormat="1" x14ac:dyDescent="0.2">
      <c r="B253" s="3"/>
      <c r="C253" s="3"/>
      <c r="D253" s="3"/>
      <c r="E253" s="108"/>
      <c r="F253" s="3"/>
      <c r="G253" s="116"/>
      <c r="H253" s="116"/>
      <c r="I253" s="116"/>
      <c r="J253" s="116"/>
      <c r="K253" s="116"/>
      <c r="L253" s="116"/>
      <c r="M253" s="116"/>
      <c r="N253" s="116"/>
      <c r="O253" s="116"/>
      <c r="P253" s="116"/>
      <c r="Q253" s="52"/>
      <c r="R253" s="52"/>
      <c r="S253" s="52"/>
      <c r="T253" s="52"/>
      <c r="U253" s="44"/>
    </row>
    <row r="254" spans="2:21" s="5" customFormat="1" x14ac:dyDescent="0.2">
      <c r="B254" s="3"/>
      <c r="C254" s="3"/>
      <c r="D254" s="3"/>
      <c r="E254" s="108"/>
      <c r="F254" s="3"/>
      <c r="G254" s="116"/>
      <c r="H254" s="116"/>
      <c r="I254" s="116"/>
      <c r="J254" s="116"/>
      <c r="K254" s="116"/>
      <c r="L254" s="116"/>
      <c r="M254" s="116"/>
      <c r="N254" s="116"/>
      <c r="O254" s="116"/>
      <c r="P254" s="116"/>
      <c r="Q254" s="52"/>
      <c r="R254" s="52"/>
      <c r="S254" s="52"/>
      <c r="T254" s="52"/>
      <c r="U254" s="44"/>
    </row>
    <row r="255" spans="2:21" s="5" customFormat="1" x14ac:dyDescent="0.2">
      <c r="B255" s="3"/>
      <c r="C255" s="3"/>
      <c r="D255" s="3"/>
      <c r="E255" s="108"/>
      <c r="F255" s="3"/>
      <c r="G255" s="116"/>
      <c r="H255" s="116"/>
      <c r="I255" s="116"/>
      <c r="J255" s="116"/>
      <c r="K255" s="116"/>
      <c r="L255" s="116"/>
      <c r="M255" s="116"/>
      <c r="N255" s="116"/>
      <c r="O255" s="116"/>
      <c r="P255" s="116"/>
      <c r="Q255" s="52"/>
      <c r="R255" s="52"/>
      <c r="S255" s="52"/>
      <c r="T255" s="52"/>
      <c r="U255" s="44"/>
    </row>
    <row r="256" spans="2:21" s="5" customFormat="1" x14ac:dyDescent="0.2">
      <c r="B256" s="3"/>
      <c r="C256" s="3"/>
      <c r="D256" s="3"/>
      <c r="E256" s="108"/>
      <c r="F256" s="3"/>
      <c r="G256" s="116"/>
      <c r="H256" s="116"/>
      <c r="I256" s="116"/>
      <c r="J256" s="116"/>
      <c r="K256" s="116"/>
      <c r="L256" s="116"/>
      <c r="M256" s="116"/>
      <c r="N256" s="116"/>
      <c r="O256" s="116"/>
      <c r="P256" s="116"/>
      <c r="Q256" s="52"/>
      <c r="R256" s="52"/>
      <c r="S256" s="52"/>
      <c r="T256" s="52"/>
      <c r="U256" s="44"/>
    </row>
    <row r="257" spans="2:21" s="5" customFormat="1" x14ac:dyDescent="0.2">
      <c r="B257" s="3"/>
      <c r="C257" s="3"/>
      <c r="D257" s="3"/>
      <c r="E257" s="108"/>
      <c r="F257" s="3"/>
      <c r="G257" s="116"/>
      <c r="H257" s="116"/>
      <c r="I257" s="116"/>
      <c r="J257" s="116"/>
      <c r="K257" s="116"/>
      <c r="L257" s="116"/>
      <c r="M257" s="116"/>
      <c r="N257" s="116"/>
      <c r="O257" s="116"/>
      <c r="P257" s="116"/>
      <c r="Q257" s="52"/>
      <c r="R257" s="52"/>
      <c r="S257" s="52"/>
      <c r="T257" s="52"/>
      <c r="U257" s="44"/>
    </row>
    <row r="258" spans="2:21" s="5" customFormat="1" x14ac:dyDescent="0.2">
      <c r="B258" s="3"/>
      <c r="C258" s="3"/>
      <c r="D258" s="3"/>
      <c r="E258" s="108"/>
      <c r="F258" s="3"/>
      <c r="G258" s="116"/>
      <c r="H258" s="116"/>
      <c r="I258" s="116"/>
      <c r="J258" s="116"/>
      <c r="K258" s="116"/>
      <c r="L258" s="116"/>
      <c r="M258" s="116"/>
      <c r="N258" s="116"/>
      <c r="O258" s="116"/>
      <c r="P258" s="116"/>
      <c r="Q258" s="52"/>
      <c r="R258" s="52"/>
      <c r="S258" s="52"/>
      <c r="T258" s="52"/>
      <c r="U258" s="44"/>
    </row>
    <row r="259" spans="2:21" s="5" customFormat="1" x14ac:dyDescent="0.2">
      <c r="B259" s="3"/>
      <c r="C259" s="3"/>
      <c r="D259" s="3"/>
      <c r="E259" s="108"/>
      <c r="F259" s="3"/>
      <c r="G259" s="116"/>
      <c r="H259" s="116"/>
      <c r="I259" s="116"/>
      <c r="J259" s="116"/>
      <c r="K259" s="116"/>
      <c r="L259" s="116"/>
      <c r="M259" s="116"/>
      <c r="N259" s="116"/>
      <c r="O259" s="116"/>
      <c r="P259" s="116"/>
      <c r="Q259" s="52"/>
      <c r="R259" s="52"/>
      <c r="S259" s="52"/>
      <c r="T259" s="52"/>
      <c r="U259" s="44"/>
    </row>
    <row r="260" spans="2:21" s="5" customFormat="1" x14ac:dyDescent="0.2">
      <c r="B260" s="3"/>
      <c r="C260" s="3"/>
      <c r="D260" s="3"/>
      <c r="E260" s="108"/>
      <c r="F260" s="3"/>
      <c r="G260" s="116"/>
      <c r="H260" s="116"/>
      <c r="I260" s="116"/>
      <c r="J260" s="116"/>
      <c r="K260" s="116"/>
      <c r="L260" s="116"/>
      <c r="M260" s="116"/>
      <c r="N260" s="116"/>
      <c r="O260" s="116"/>
      <c r="P260" s="116"/>
      <c r="Q260" s="52"/>
      <c r="R260" s="52"/>
      <c r="S260" s="52"/>
      <c r="T260" s="52"/>
      <c r="U260" s="44"/>
    </row>
    <row r="261" spans="2:21" s="5" customFormat="1" x14ac:dyDescent="0.2">
      <c r="B261" s="3"/>
      <c r="C261" s="3"/>
      <c r="D261" s="3"/>
      <c r="E261" s="108"/>
      <c r="F261" s="3"/>
      <c r="G261" s="116"/>
      <c r="H261" s="116"/>
      <c r="I261" s="116"/>
      <c r="J261" s="116"/>
      <c r="K261" s="116"/>
      <c r="L261" s="116"/>
      <c r="M261" s="116"/>
      <c r="N261" s="116"/>
      <c r="O261" s="116"/>
      <c r="P261" s="116"/>
      <c r="Q261" s="52"/>
      <c r="R261" s="52"/>
      <c r="S261" s="52"/>
      <c r="T261" s="52"/>
      <c r="U261" s="44"/>
    </row>
    <row r="262" spans="2:21" s="5" customFormat="1" x14ac:dyDescent="0.2">
      <c r="B262" s="3"/>
      <c r="C262" s="3"/>
      <c r="D262" s="3"/>
      <c r="E262" s="108"/>
      <c r="F262" s="3"/>
      <c r="G262" s="116"/>
      <c r="H262" s="116"/>
      <c r="I262" s="116"/>
      <c r="J262" s="116"/>
      <c r="K262" s="116"/>
      <c r="L262" s="116"/>
      <c r="M262" s="116"/>
      <c r="N262" s="116"/>
      <c r="O262" s="116"/>
      <c r="P262" s="116"/>
      <c r="Q262" s="52"/>
      <c r="R262" s="52"/>
      <c r="S262" s="52"/>
      <c r="T262" s="52"/>
      <c r="U262" s="44"/>
    </row>
    <row r="263" spans="2:21" s="5" customFormat="1" x14ac:dyDescent="0.2">
      <c r="B263" s="3"/>
      <c r="C263" s="3"/>
      <c r="D263" s="3"/>
      <c r="E263" s="108"/>
      <c r="F263" s="3"/>
      <c r="G263" s="116"/>
      <c r="H263" s="116"/>
      <c r="I263" s="116"/>
      <c r="J263" s="116"/>
      <c r="K263" s="116"/>
      <c r="L263" s="116"/>
      <c r="M263" s="116"/>
      <c r="N263" s="116"/>
      <c r="O263" s="116"/>
      <c r="P263" s="116"/>
      <c r="Q263" s="52"/>
      <c r="R263" s="52"/>
      <c r="S263" s="52"/>
      <c r="T263" s="52"/>
      <c r="U263" s="44"/>
    </row>
    <row r="264" spans="2:21" s="5" customFormat="1" x14ac:dyDescent="0.2">
      <c r="B264" s="3"/>
      <c r="C264" s="3"/>
      <c r="D264" s="3"/>
      <c r="E264" s="108"/>
      <c r="F264" s="3"/>
      <c r="G264" s="116"/>
      <c r="H264" s="116"/>
      <c r="I264" s="116"/>
      <c r="J264" s="116"/>
      <c r="K264" s="116"/>
      <c r="L264" s="116"/>
      <c r="M264" s="116"/>
      <c r="N264" s="116"/>
      <c r="O264" s="116"/>
      <c r="P264" s="116"/>
      <c r="Q264" s="52"/>
      <c r="R264" s="52"/>
      <c r="S264" s="52"/>
      <c r="T264" s="52"/>
      <c r="U264" s="44"/>
    </row>
    <row r="265" spans="2:21" s="5" customFormat="1" x14ac:dyDescent="0.2">
      <c r="B265" s="3"/>
      <c r="C265" s="3"/>
      <c r="D265" s="3"/>
      <c r="E265" s="108"/>
      <c r="F265" s="3"/>
      <c r="G265" s="116"/>
      <c r="H265" s="116"/>
      <c r="I265" s="116"/>
      <c r="J265" s="116"/>
      <c r="K265" s="116"/>
      <c r="L265" s="116"/>
      <c r="M265" s="116"/>
      <c r="N265" s="116"/>
      <c r="O265" s="116"/>
      <c r="P265" s="116"/>
      <c r="Q265" s="52"/>
      <c r="R265" s="52"/>
      <c r="S265" s="52"/>
      <c r="T265" s="52"/>
      <c r="U265" s="44"/>
    </row>
    <row r="266" spans="2:21" s="5" customFormat="1" x14ac:dyDescent="0.2">
      <c r="B266" s="3"/>
      <c r="C266" s="3"/>
      <c r="D266" s="3"/>
      <c r="E266" s="108"/>
      <c r="F266" s="3"/>
      <c r="G266" s="116"/>
      <c r="H266" s="116"/>
      <c r="I266" s="116"/>
      <c r="J266" s="116"/>
      <c r="K266" s="116"/>
      <c r="L266" s="116"/>
      <c r="M266" s="116"/>
      <c r="N266" s="116"/>
      <c r="O266" s="116"/>
      <c r="P266" s="116"/>
      <c r="Q266" s="52"/>
      <c r="R266" s="52"/>
      <c r="S266" s="52"/>
      <c r="T266" s="52"/>
      <c r="U266" s="44"/>
    </row>
    <row r="267" spans="2:21" s="5" customFormat="1" x14ac:dyDescent="0.2">
      <c r="B267" s="3"/>
      <c r="C267" s="3"/>
      <c r="D267" s="3"/>
      <c r="E267" s="108"/>
      <c r="F267" s="3"/>
      <c r="G267" s="116"/>
      <c r="H267" s="116"/>
      <c r="I267" s="116"/>
      <c r="J267" s="116"/>
      <c r="K267" s="116"/>
      <c r="L267" s="116"/>
      <c r="M267" s="116"/>
      <c r="N267" s="116"/>
      <c r="O267" s="116"/>
      <c r="P267" s="116"/>
      <c r="Q267" s="52"/>
      <c r="R267" s="52"/>
      <c r="S267" s="52"/>
      <c r="T267" s="52"/>
      <c r="U267" s="44"/>
    </row>
    <row r="268" spans="2:21" s="5" customFormat="1" x14ac:dyDescent="0.2">
      <c r="B268" s="3"/>
      <c r="C268" s="3"/>
      <c r="D268" s="3"/>
      <c r="E268" s="108"/>
      <c r="F268" s="3"/>
      <c r="G268" s="116"/>
      <c r="H268" s="116"/>
      <c r="I268" s="116"/>
      <c r="J268" s="116"/>
      <c r="K268" s="116"/>
      <c r="L268" s="116"/>
      <c r="M268" s="116"/>
      <c r="N268" s="116"/>
      <c r="O268" s="116"/>
      <c r="P268" s="116"/>
      <c r="Q268" s="52"/>
      <c r="R268" s="52"/>
      <c r="S268" s="52"/>
      <c r="T268" s="52"/>
      <c r="U268" s="44"/>
    </row>
    <row r="269" spans="2:21" s="5" customFormat="1" x14ac:dyDescent="0.2">
      <c r="B269" s="3"/>
      <c r="C269" s="3"/>
      <c r="D269" s="3"/>
      <c r="E269" s="108"/>
      <c r="F269" s="3"/>
      <c r="G269" s="116"/>
      <c r="H269" s="116"/>
      <c r="I269" s="116"/>
      <c r="J269" s="116"/>
      <c r="K269" s="116"/>
      <c r="L269" s="116"/>
      <c r="M269" s="116"/>
      <c r="N269" s="116"/>
      <c r="O269" s="116"/>
      <c r="P269" s="116"/>
      <c r="Q269" s="52"/>
      <c r="R269" s="52"/>
      <c r="S269" s="52"/>
      <c r="T269" s="52"/>
      <c r="U269" s="44"/>
    </row>
    <row r="270" spans="2:21" s="5" customFormat="1" x14ac:dyDescent="0.2">
      <c r="B270" s="3"/>
      <c r="C270" s="3"/>
      <c r="D270" s="3"/>
      <c r="E270" s="108"/>
      <c r="F270" s="3"/>
      <c r="G270" s="116"/>
      <c r="H270" s="116"/>
      <c r="I270" s="116"/>
      <c r="J270" s="116"/>
      <c r="K270" s="116"/>
      <c r="L270" s="116"/>
      <c r="M270" s="116"/>
      <c r="N270" s="116"/>
      <c r="O270" s="116"/>
      <c r="P270" s="116"/>
      <c r="Q270" s="52"/>
      <c r="R270" s="52"/>
      <c r="S270" s="52"/>
      <c r="T270" s="52"/>
      <c r="U270" s="44"/>
    </row>
    <row r="271" spans="2:21" s="5" customFormat="1" x14ac:dyDescent="0.2">
      <c r="B271" s="3"/>
      <c r="C271" s="3"/>
      <c r="D271" s="3"/>
      <c r="E271" s="108"/>
      <c r="F271" s="3"/>
      <c r="G271" s="116"/>
      <c r="H271" s="116"/>
      <c r="I271" s="116"/>
      <c r="J271" s="116"/>
      <c r="K271" s="116"/>
      <c r="L271" s="116"/>
      <c r="M271" s="116"/>
      <c r="N271" s="116"/>
      <c r="O271" s="116"/>
      <c r="P271" s="116"/>
      <c r="Q271" s="52"/>
      <c r="R271" s="52"/>
      <c r="S271" s="52"/>
      <c r="T271" s="52"/>
      <c r="U271" s="44"/>
    </row>
    <row r="272" spans="2:21" s="5" customFormat="1" x14ac:dyDescent="0.2">
      <c r="B272" s="3"/>
      <c r="C272" s="3"/>
      <c r="D272" s="3"/>
      <c r="E272" s="108"/>
      <c r="F272" s="3"/>
      <c r="G272" s="116"/>
      <c r="H272" s="116"/>
      <c r="I272" s="116"/>
      <c r="J272" s="116"/>
      <c r="K272" s="116"/>
      <c r="L272" s="116"/>
      <c r="M272" s="116"/>
      <c r="N272" s="116"/>
      <c r="O272" s="116"/>
      <c r="P272" s="116"/>
      <c r="Q272" s="52"/>
      <c r="R272" s="52"/>
      <c r="S272" s="52"/>
      <c r="T272" s="52"/>
      <c r="U272" s="44"/>
    </row>
    <row r="273" spans="2:21" s="5" customFormat="1" x14ac:dyDescent="0.2">
      <c r="B273" s="3"/>
      <c r="C273" s="3"/>
      <c r="D273" s="3"/>
      <c r="E273" s="108"/>
      <c r="F273" s="3"/>
      <c r="G273" s="116"/>
      <c r="H273" s="116"/>
      <c r="I273" s="116"/>
      <c r="J273" s="116"/>
      <c r="K273" s="116"/>
      <c r="L273" s="116"/>
      <c r="M273" s="116"/>
      <c r="N273" s="116"/>
      <c r="O273" s="116"/>
      <c r="P273" s="116"/>
      <c r="Q273" s="52"/>
      <c r="R273" s="52"/>
      <c r="S273" s="52"/>
      <c r="T273" s="52"/>
      <c r="U273" s="44"/>
    </row>
    <row r="274" spans="2:21" s="5" customFormat="1" x14ac:dyDescent="0.2">
      <c r="B274" s="3"/>
      <c r="C274" s="3"/>
      <c r="D274" s="3"/>
      <c r="E274" s="108"/>
      <c r="F274" s="3"/>
      <c r="G274" s="116"/>
      <c r="H274" s="116"/>
      <c r="I274" s="116"/>
      <c r="J274" s="116"/>
      <c r="K274" s="116"/>
      <c r="L274" s="116"/>
      <c r="M274" s="116"/>
      <c r="N274" s="116"/>
      <c r="O274" s="116"/>
      <c r="P274" s="116"/>
      <c r="Q274" s="52"/>
      <c r="R274" s="52"/>
      <c r="S274" s="52"/>
      <c r="T274" s="52"/>
      <c r="U274" s="44"/>
    </row>
    <row r="275" spans="2:21" s="5" customFormat="1" x14ac:dyDescent="0.2">
      <c r="B275" s="3"/>
      <c r="C275" s="3"/>
      <c r="D275" s="3"/>
      <c r="E275" s="108"/>
      <c r="F275" s="3"/>
      <c r="G275" s="116"/>
      <c r="H275" s="116"/>
      <c r="I275" s="116"/>
      <c r="J275" s="116"/>
      <c r="K275" s="116"/>
      <c r="L275" s="116"/>
      <c r="M275" s="116"/>
      <c r="N275" s="116"/>
      <c r="O275" s="116"/>
      <c r="P275" s="116"/>
      <c r="Q275" s="52"/>
      <c r="R275" s="52"/>
      <c r="S275" s="52"/>
      <c r="T275" s="52"/>
      <c r="U275" s="44"/>
    </row>
    <row r="276" spans="2:21" s="5" customFormat="1" x14ac:dyDescent="0.2">
      <c r="B276" s="3"/>
      <c r="C276" s="3"/>
      <c r="D276" s="3"/>
      <c r="E276" s="108"/>
      <c r="F276" s="3"/>
      <c r="G276" s="116"/>
      <c r="H276" s="116"/>
      <c r="I276" s="116"/>
      <c r="J276" s="116"/>
      <c r="K276" s="116"/>
      <c r="L276" s="116"/>
      <c r="M276" s="116"/>
      <c r="N276" s="116"/>
      <c r="O276" s="116"/>
      <c r="P276" s="116"/>
      <c r="Q276" s="52"/>
      <c r="R276" s="52"/>
      <c r="S276" s="52"/>
      <c r="T276" s="52"/>
      <c r="U276" s="44"/>
    </row>
    <row r="277" spans="2:21" s="5" customFormat="1" x14ac:dyDescent="0.2">
      <c r="B277" s="3"/>
      <c r="C277" s="3"/>
      <c r="D277" s="3"/>
      <c r="E277" s="108"/>
      <c r="F277" s="3"/>
      <c r="G277" s="116"/>
      <c r="H277" s="116"/>
      <c r="I277" s="116"/>
      <c r="J277" s="116"/>
      <c r="K277" s="116"/>
      <c r="L277" s="116"/>
      <c r="M277" s="116"/>
      <c r="N277" s="116"/>
      <c r="O277" s="116"/>
      <c r="P277" s="116"/>
      <c r="Q277" s="52"/>
      <c r="R277" s="52"/>
      <c r="S277" s="52"/>
      <c r="T277" s="52"/>
      <c r="U277" s="44"/>
    </row>
    <row r="278" spans="2:21" s="5" customFormat="1" x14ac:dyDescent="0.2">
      <c r="B278" s="3"/>
      <c r="C278" s="3"/>
      <c r="D278" s="3"/>
      <c r="E278" s="108"/>
      <c r="F278" s="3"/>
      <c r="G278" s="116"/>
      <c r="H278" s="116"/>
      <c r="I278" s="116"/>
      <c r="J278" s="116"/>
      <c r="K278" s="116"/>
      <c r="L278" s="116"/>
      <c r="M278" s="116"/>
      <c r="N278" s="116"/>
      <c r="O278" s="116"/>
      <c r="P278" s="116"/>
      <c r="Q278" s="52"/>
      <c r="R278" s="52"/>
      <c r="S278" s="52"/>
      <c r="T278" s="52"/>
      <c r="U278" s="44"/>
    </row>
    <row r="279" spans="2:21" s="5" customFormat="1" x14ac:dyDescent="0.2">
      <c r="B279" s="3"/>
      <c r="C279" s="3"/>
      <c r="D279" s="3"/>
      <c r="E279" s="108"/>
      <c r="F279" s="3"/>
      <c r="G279" s="116"/>
      <c r="H279" s="116"/>
      <c r="I279" s="116"/>
      <c r="J279" s="116"/>
      <c r="K279" s="116"/>
      <c r="L279" s="116"/>
      <c r="M279" s="116"/>
      <c r="N279" s="116"/>
      <c r="O279" s="116"/>
      <c r="P279" s="116"/>
      <c r="Q279" s="52"/>
      <c r="R279" s="52"/>
      <c r="S279" s="52"/>
      <c r="T279" s="52"/>
      <c r="U279" s="44"/>
    </row>
    <row r="280" spans="2:21" s="5" customFormat="1" x14ac:dyDescent="0.2">
      <c r="B280" s="3"/>
      <c r="C280" s="3"/>
      <c r="D280" s="3"/>
      <c r="E280" s="108"/>
      <c r="F280" s="3"/>
      <c r="G280" s="116"/>
      <c r="H280" s="116"/>
      <c r="I280" s="116"/>
      <c r="J280" s="116"/>
      <c r="K280" s="116"/>
      <c r="L280" s="116"/>
      <c r="M280" s="116"/>
      <c r="N280" s="116"/>
      <c r="O280" s="116"/>
      <c r="P280" s="116"/>
      <c r="Q280" s="52"/>
      <c r="R280" s="52"/>
      <c r="S280" s="52"/>
      <c r="T280" s="52"/>
      <c r="U280" s="44"/>
    </row>
    <row r="281" spans="2:21" s="5" customFormat="1" x14ac:dyDescent="0.2">
      <c r="B281" s="3"/>
      <c r="C281" s="3"/>
      <c r="D281" s="3"/>
      <c r="E281" s="108"/>
      <c r="F281" s="3"/>
      <c r="G281" s="116"/>
      <c r="H281" s="116"/>
      <c r="I281" s="116"/>
      <c r="J281" s="116"/>
      <c r="K281" s="116"/>
      <c r="L281" s="116"/>
      <c r="M281" s="116"/>
      <c r="N281" s="116"/>
      <c r="O281" s="116"/>
      <c r="P281" s="116"/>
      <c r="Q281" s="52"/>
      <c r="R281" s="52"/>
      <c r="S281" s="52"/>
      <c r="T281" s="52"/>
      <c r="U281" s="44"/>
    </row>
    <row r="282" spans="2:21" s="5" customFormat="1" x14ac:dyDescent="0.2">
      <c r="B282" s="3"/>
      <c r="C282" s="3"/>
      <c r="D282" s="3"/>
      <c r="E282" s="108"/>
      <c r="F282" s="3"/>
      <c r="G282" s="116"/>
      <c r="H282" s="116"/>
      <c r="I282" s="116"/>
      <c r="J282" s="116"/>
      <c r="K282" s="116"/>
      <c r="L282" s="116"/>
      <c r="M282" s="116"/>
      <c r="N282" s="116"/>
      <c r="O282" s="116"/>
      <c r="P282" s="116"/>
      <c r="Q282" s="52"/>
      <c r="R282" s="52"/>
      <c r="S282" s="52"/>
      <c r="T282" s="52"/>
      <c r="U282" s="44"/>
    </row>
    <row r="283" spans="2:21" s="5" customFormat="1" x14ac:dyDescent="0.2">
      <c r="B283" s="3"/>
      <c r="C283" s="3"/>
      <c r="D283" s="3"/>
      <c r="E283" s="108"/>
      <c r="F283" s="3"/>
      <c r="G283" s="116"/>
      <c r="H283" s="116"/>
      <c r="I283" s="116"/>
      <c r="J283" s="116"/>
      <c r="K283" s="116"/>
      <c r="L283" s="116"/>
      <c r="M283" s="116"/>
      <c r="N283" s="116"/>
      <c r="O283" s="116"/>
      <c r="P283" s="116"/>
      <c r="Q283" s="52"/>
      <c r="R283" s="52"/>
      <c r="S283" s="52"/>
      <c r="T283" s="52"/>
      <c r="U283" s="44"/>
    </row>
    <row r="284" spans="2:21" s="5" customFormat="1" x14ac:dyDescent="0.2">
      <c r="B284" s="3"/>
      <c r="C284" s="3"/>
      <c r="D284" s="3"/>
      <c r="E284" s="108"/>
      <c r="F284" s="3"/>
      <c r="G284" s="116"/>
      <c r="H284" s="116"/>
      <c r="I284" s="116"/>
      <c r="J284" s="116"/>
      <c r="K284" s="116"/>
      <c r="L284" s="116"/>
      <c r="M284" s="116"/>
      <c r="N284" s="116"/>
      <c r="O284" s="116"/>
      <c r="P284" s="116"/>
      <c r="Q284" s="52"/>
      <c r="R284" s="52"/>
      <c r="S284" s="52"/>
      <c r="T284" s="52"/>
      <c r="U284" s="44"/>
    </row>
    <row r="285" spans="2:21" s="5" customFormat="1" x14ac:dyDescent="0.2">
      <c r="B285" s="3"/>
      <c r="C285" s="3"/>
      <c r="D285" s="3"/>
      <c r="E285" s="108"/>
      <c r="F285" s="3"/>
      <c r="G285" s="116"/>
      <c r="H285" s="116"/>
      <c r="I285" s="116"/>
      <c r="J285" s="116"/>
      <c r="K285" s="116"/>
      <c r="L285" s="116"/>
      <c r="M285" s="116"/>
      <c r="N285" s="116"/>
      <c r="O285" s="116"/>
      <c r="P285" s="116"/>
      <c r="Q285" s="52"/>
      <c r="R285" s="52"/>
      <c r="S285" s="52"/>
      <c r="T285" s="52"/>
      <c r="U285" s="44"/>
    </row>
    <row r="286" spans="2:21" s="5" customFormat="1" x14ac:dyDescent="0.2">
      <c r="B286" s="3"/>
      <c r="C286" s="3"/>
      <c r="D286" s="3"/>
      <c r="E286" s="108"/>
      <c r="F286" s="3"/>
      <c r="G286" s="116"/>
      <c r="H286" s="116"/>
      <c r="I286" s="116"/>
      <c r="J286" s="116"/>
      <c r="K286" s="116"/>
      <c r="L286" s="116"/>
      <c r="M286" s="116"/>
      <c r="N286" s="116"/>
      <c r="O286" s="116"/>
      <c r="P286" s="116"/>
      <c r="Q286" s="52"/>
      <c r="R286" s="52"/>
      <c r="S286" s="52"/>
      <c r="T286" s="52"/>
      <c r="U286" s="44"/>
    </row>
    <row r="287" spans="2:21" s="5" customFormat="1" x14ac:dyDescent="0.2">
      <c r="B287" s="3"/>
      <c r="C287" s="3"/>
      <c r="D287" s="3"/>
      <c r="E287" s="108"/>
      <c r="F287" s="3"/>
      <c r="G287" s="116"/>
      <c r="H287" s="116"/>
      <c r="I287" s="116"/>
      <c r="J287" s="116"/>
      <c r="K287" s="116"/>
      <c r="L287" s="116"/>
      <c r="M287" s="116"/>
      <c r="N287" s="116"/>
      <c r="O287" s="116"/>
      <c r="P287" s="116"/>
      <c r="Q287" s="52"/>
      <c r="R287" s="52"/>
      <c r="S287" s="52"/>
      <c r="T287" s="52"/>
      <c r="U287" s="44"/>
    </row>
    <row r="288" spans="2:21" s="5" customFormat="1" x14ac:dyDescent="0.2">
      <c r="B288" s="3"/>
      <c r="C288" s="3"/>
      <c r="D288" s="3"/>
      <c r="E288" s="108"/>
      <c r="F288" s="3"/>
      <c r="G288" s="116"/>
      <c r="H288" s="116"/>
      <c r="I288" s="116"/>
      <c r="J288" s="116"/>
      <c r="K288" s="116"/>
      <c r="L288" s="116"/>
      <c r="M288" s="116"/>
      <c r="N288" s="116"/>
      <c r="O288" s="116"/>
      <c r="P288" s="116"/>
      <c r="Q288" s="52"/>
      <c r="R288" s="52"/>
      <c r="S288" s="52"/>
      <c r="T288" s="52"/>
      <c r="U288" s="44"/>
    </row>
    <row r="289" spans="2:21" s="5" customFormat="1" x14ac:dyDescent="0.2">
      <c r="B289" s="3"/>
      <c r="C289" s="3"/>
      <c r="D289" s="3"/>
      <c r="E289" s="108"/>
      <c r="F289" s="3"/>
      <c r="G289" s="116"/>
      <c r="H289" s="116"/>
      <c r="I289" s="116"/>
      <c r="J289" s="116"/>
      <c r="K289" s="116"/>
      <c r="L289" s="116"/>
      <c r="M289" s="116"/>
      <c r="N289" s="116"/>
      <c r="O289" s="116"/>
      <c r="P289" s="116"/>
      <c r="Q289" s="52"/>
      <c r="R289" s="52"/>
      <c r="S289" s="52"/>
      <c r="T289" s="52"/>
      <c r="U289" s="44"/>
    </row>
    <row r="290" spans="2:21" s="5" customFormat="1" x14ac:dyDescent="0.2">
      <c r="B290" s="3"/>
      <c r="C290" s="3"/>
      <c r="D290" s="3"/>
      <c r="E290" s="108"/>
      <c r="F290" s="3"/>
      <c r="G290" s="116"/>
      <c r="H290" s="116"/>
      <c r="I290" s="116"/>
      <c r="J290" s="116"/>
      <c r="K290" s="116"/>
      <c r="L290" s="116"/>
      <c r="M290" s="116"/>
      <c r="N290" s="116"/>
      <c r="O290" s="116"/>
      <c r="P290" s="116"/>
      <c r="Q290" s="52"/>
      <c r="R290" s="52"/>
      <c r="S290" s="52"/>
      <c r="T290" s="52"/>
      <c r="U290" s="44"/>
    </row>
    <row r="291" spans="2:21" s="5" customFormat="1" x14ac:dyDescent="0.2">
      <c r="B291" s="3"/>
      <c r="C291" s="3"/>
      <c r="D291" s="3"/>
      <c r="E291" s="108"/>
      <c r="F291" s="3"/>
      <c r="G291" s="116"/>
      <c r="H291" s="116"/>
      <c r="I291" s="116"/>
      <c r="J291" s="116"/>
      <c r="K291" s="116"/>
      <c r="L291" s="116"/>
      <c r="M291" s="116"/>
      <c r="N291" s="116"/>
      <c r="O291" s="116"/>
      <c r="P291" s="116"/>
      <c r="Q291" s="52"/>
      <c r="R291" s="52"/>
      <c r="S291" s="52"/>
      <c r="T291" s="52"/>
      <c r="U291" s="44"/>
    </row>
    <row r="292" spans="2:21" s="5" customFormat="1" x14ac:dyDescent="0.2">
      <c r="B292" s="3"/>
      <c r="C292" s="3"/>
      <c r="D292" s="3"/>
      <c r="E292" s="108"/>
      <c r="F292" s="3"/>
      <c r="G292" s="116"/>
      <c r="H292" s="116"/>
      <c r="I292" s="116"/>
      <c r="J292" s="116"/>
      <c r="K292" s="116"/>
      <c r="L292" s="116"/>
      <c r="M292" s="116"/>
      <c r="N292" s="116"/>
      <c r="O292" s="116"/>
      <c r="P292" s="116"/>
      <c r="Q292" s="52"/>
      <c r="R292" s="52"/>
      <c r="S292" s="52"/>
      <c r="T292" s="52"/>
      <c r="U292" s="44"/>
    </row>
    <row r="293" spans="2:21" s="5" customFormat="1" x14ac:dyDescent="0.2">
      <c r="B293" s="3"/>
      <c r="C293" s="3"/>
      <c r="D293" s="3"/>
      <c r="E293" s="108"/>
      <c r="F293" s="3"/>
      <c r="G293" s="116"/>
      <c r="H293" s="116"/>
      <c r="I293" s="116"/>
      <c r="J293" s="116"/>
      <c r="K293" s="116"/>
      <c r="L293" s="116"/>
      <c r="M293" s="116"/>
      <c r="N293" s="116"/>
      <c r="O293" s="116"/>
      <c r="P293" s="116"/>
      <c r="Q293" s="52"/>
      <c r="R293" s="52"/>
      <c r="S293" s="52"/>
      <c r="T293" s="52"/>
      <c r="U293" s="44"/>
    </row>
    <row r="294" spans="2:21" s="5" customFormat="1" x14ac:dyDescent="0.2">
      <c r="B294" s="3"/>
      <c r="C294" s="3"/>
      <c r="D294" s="3"/>
      <c r="E294" s="108"/>
      <c r="F294" s="3"/>
      <c r="G294" s="116"/>
      <c r="H294" s="116"/>
      <c r="I294" s="116"/>
      <c r="J294" s="116"/>
      <c r="K294" s="116"/>
      <c r="L294" s="116"/>
      <c r="M294" s="116"/>
      <c r="N294" s="116"/>
      <c r="O294" s="116"/>
      <c r="P294" s="116"/>
      <c r="Q294" s="52"/>
      <c r="R294" s="52"/>
      <c r="S294" s="52"/>
      <c r="T294" s="52"/>
      <c r="U294" s="44"/>
    </row>
    <row r="295" spans="2:21" s="5" customFormat="1" x14ac:dyDescent="0.2">
      <c r="B295" s="3"/>
      <c r="C295" s="3"/>
      <c r="D295" s="3"/>
      <c r="E295" s="108"/>
      <c r="F295" s="3"/>
      <c r="G295" s="116"/>
      <c r="H295" s="116"/>
      <c r="I295" s="116"/>
      <c r="J295" s="116"/>
      <c r="K295" s="116"/>
      <c r="L295" s="116"/>
      <c r="M295" s="116"/>
      <c r="N295" s="116"/>
      <c r="O295" s="116"/>
      <c r="P295" s="116"/>
      <c r="Q295" s="52"/>
      <c r="R295" s="52"/>
      <c r="S295" s="52"/>
      <c r="T295" s="52"/>
      <c r="U295" s="44"/>
    </row>
    <row r="296" spans="2:21" s="5" customFormat="1" x14ac:dyDescent="0.2">
      <c r="B296" s="3"/>
      <c r="C296" s="3"/>
      <c r="D296" s="3"/>
      <c r="E296" s="108"/>
      <c r="F296" s="3"/>
      <c r="G296" s="116"/>
      <c r="H296" s="116"/>
      <c r="I296" s="116"/>
      <c r="J296" s="116"/>
      <c r="K296" s="116"/>
      <c r="L296" s="116"/>
      <c r="M296" s="116"/>
      <c r="N296" s="116"/>
      <c r="O296" s="116"/>
      <c r="P296" s="116"/>
      <c r="Q296" s="52"/>
      <c r="R296" s="52"/>
      <c r="S296" s="52"/>
      <c r="T296" s="52"/>
      <c r="U296" s="44"/>
    </row>
    <row r="297" spans="2:21" s="5" customFormat="1" x14ac:dyDescent="0.2">
      <c r="B297" s="3"/>
      <c r="C297" s="3"/>
      <c r="D297" s="3"/>
      <c r="E297" s="108"/>
      <c r="F297" s="3"/>
      <c r="G297" s="116"/>
      <c r="H297" s="116"/>
      <c r="I297" s="116"/>
      <c r="J297" s="116"/>
      <c r="K297" s="116"/>
      <c r="L297" s="116"/>
      <c r="M297" s="116"/>
      <c r="N297" s="116"/>
      <c r="O297" s="116"/>
      <c r="P297" s="116"/>
      <c r="Q297" s="52"/>
      <c r="R297" s="52"/>
      <c r="S297" s="52"/>
      <c r="T297" s="52"/>
      <c r="U297" s="44"/>
    </row>
    <row r="298" spans="2:21" s="5" customFormat="1" x14ac:dyDescent="0.2">
      <c r="B298" s="3"/>
      <c r="C298" s="3"/>
      <c r="D298" s="3"/>
      <c r="E298" s="108"/>
      <c r="F298" s="3"/>
      <c r="G298" s="116"/>
      <c r="H298" s="116"/>
      <c r="I298" s="116"/>
      <c r="J298" s="116"/>
      <c r="K298" s="116"/>
      <c r="L298" s="116"/>
      <c r="M298" s="116"/>
      <c r="N298" s="116"/>
      <c r="O298" s="116"/>
      <c r="P298" s="116"/>
      <c r="Q298" s="52"/>
      <c r="R298" s="52"/>
      <c r="S298" s="52"/>
      <c r="T298" s="52"/>
      <c r="U298" s="44"/>
    </row>
    <row r="299" spans="2:21" s="5" customFormat="1" x14ac:dyDescent="0.2">
      <c r="B299" s="3"/>
      <c r="C299" s="3"/>
      <c r="D299" s="3"/>
      <c r="E299" s="108"/>
      <c r="F299" s="3"/>
      <c r="G299" s="116"/>
      <c r="H299" s="116"/>
      <c r="I299" s="116"/>
      <c r="J299" s="116"/>
      <c r="K299" s="116"/>
      <c r="L299" s="116"/>
      <c r="M299" s="116"/>
      <c r="N299" s="116"/>
      <c r="O299" s="116"/>
      <c r="P299" s="116"/>
      <c r="Q299" s="52"/>
      <c r="R299" s="52"/>
      <c r="S299" s="52"/>
      <c r="T299" s="52"/>
      <c r="U299" s="44"/>
    </row>
    <row r="300" spans="2:21" s="5" customFormat="1" x14ac:dyDescent="0.2">
      <c r="B300" s="3"/>
      <c r="C300" s="3"/>
      <c r="D300" s="3"/>
      <c r="E300" s="108"/>
      <c r="F300" s="3"/>
      <c r="G300" s="116"/>
      <c r="H300" s="116"/>
      <c r="I300" s="116"/>
      <c r="J300" s="116"/>
      <c r="K300" s="116"/>
      <c r="L300" s="116"/>
      <c r="M300" s="116"/>
      <c r="N300" s="116"/>
      <c r="O300" s="116"/>
      <c r="P300" s="116"/>
      <c r="Q300" s="52"/>
      <c r="R300" s="52"/>
      <c r="S300" s="52"/>
      <c r="T300" s="52"/>
      <c r="U300" s="44"/>
    </row>
    <row r="301" spans="2:21" s="5" customFormat="1" x14ac:dyDescent="0.2">
      <c r="B301" s="3"/>
      <c r="C301" s="3"/>
      <c r="D301" s="3"/>
      <c r="E301" s="108"/>
      <c r="F301" s="3"/>
      <c r="G301" s="116"/>
      <c r="H301" s="116"/>
      <c r="I301" s="116"/>
      <c r="J301" s="116"/>
      <c r="K301" s="116"/>
      <c r="L301" s="116"/>
      <c r="M301" s="116"/>
      <c r="N301" s="116"/>
      <c r="O301" s="116"/>
      <c r="P301" s="116"/>
      <c r="Q301" s="52"/>
      <c r="R301" s="52"/>
      <c r="S301" s="52"/>
      <c r="T301" s="52"/>
      <c r="U301" s="44"/>
    </row>
    <row r="302" spans="2:21" s="5" customFormat="1" x14ac:dyDescent="0.2">
      <c r="B302" s="3"/>
      <c r="C302" s="3"/>
      <c r="D302" s="3"/>
      <c r="E302" s="108"/>
      <c r="F302" s="3"/>
      <c r="G302" s="116"/>
      <c r="H302" s="116"/>
      <c r="I302" s="116"/>
      <c r="J302" s="116"/>
      <c r="K302" s="116"/>
      <c r="L302" s="116"/>
      <c r="M302" s="116"/>
      <c r="N302" s="116"/>
      <c r="O302" s="116"/>
      <c r="P302" s="116"/>
      <c r="Q302" s="52"/>
      <c r="R302" s="52"/>
      <c r="S302" s="52"/>
      <c r="T302" s="52"/>
      <c r="U302" s="44"/>
    </row>
    <row r="303" spans="2:21" s="5" customFormat="1" x14ac:dyDescent="0.2">
      <c r="B303" s="3"/>
      <c r="C303" s="3"/>
      <c r="D303" s="3"/>
      <c r="E303" s="108"/>
      <c r="F303" s="3"/>
      <c r="G303" s="116"/>
      <c r="H303" s="116"/>
      <c r="I303" s="116"/>
      <c r="J303" s="116"/>
      <c r="K303" s="116"/>
      <c r="L303" s="116"/>
      <c r="M303" s="116"/>
      <c r="N303" s="116"/>
      <c r="O303" s="116"/>
      <c r="P303" s="116"/>
      <c r="Q303" s="52"/>
      <c r="R303" s="52"/>
      <c r="S303" s="52"/>
      <c r="T303" s="52"/>
      <c r="U303" s="44"/>
    </row>
    <row r="304" spans="2:21" s="5" customFormat="1" x14ac:dyDescent="0.2">
      <c r="B304" s="3"/>
      <c r="C304" s="3"/>
      <c r="D304" s="3"/>
      <c r="E304" s="108"/>
      <c r="F304" s="3"/>
      <c r="G304" s="116"/>
      <c r="H304" s="116"/>
      <c r="I304" s="116"/>
      <c r="J304" s="116"/>
      <c r="K304" s="116"/>
      <c r="L304" s="116"/>
      <c r="M304" s="116"/>
      <c r="N304" s="116"/>
      <c r="O304" s="116"/>
      <c r="P304" s="116"/>
      <c r="Q304" s="52"/>
      <c r="R304" s="52"/>
      <c r="S304" s="52"/>
      <c r="T304" s="52"/>
      <c r="U304" s="44"/>
    </row>
    <row r="305" spans="2:21" s="5" customFormat="1" x14ac:dyDescent="0.2">
      <c r="B305" s="3"/>
      <c r="C305" s="3"/>
      <c r="D305" s="3"/>
      <c r="E305" s="108"/>
      <c r="F305" s="3"/>
      <c r="G305" s="116"/>
      <c r="H305" s="116"/>
      <c r="I305" s="116"/>
      <c r="J305" s="116"/>
      <c r="K305" s="116"/>
      <c r="L305" s="116"/>
      <c r="M305" s="116"/>
      <c r="N305" s="116"/>
      <c r="O305" s="116"/>
      <c r="P305" s="116"/>
      <c r="Q305" s="52"/>
      <c r="R305" s="52"/>
      <c r="S305" s="52"/>
      <c r="T305" s="52"/>
      <c r="U305" s="44"/>
    </row>
    <row r="306" spans="2:21" s="5" customFormat="1" x14ac:dyDescent="0.2">
      <c r="B306" s="3"/>
      <c r="C306" s="3"/>
      <c r="D306" s="3"/>
      <c r="E306" s="108"/>
      <c r="F306" s="3"/>
      <c r="G306" s="116"/>
      <c r="H306" s="116"/>
      <c r="I306" s="116"/>
      <c r="J306" s="116"/>
      <c r="K306" s="116"/>
      <c r="L306" s="116"/>
      <c r="M306" s="116"/>
      <c r="N306" s="116"/>
      <c r="O306" s="116"/>
      <c r="P306" s="116"/>
      <c r="Q306" s="52"/>
      <c r="R306" s="52"/>
      <c r="S306" s="52"/>
      <c r="T306" s="52"/>
      <c r="U306" s="44"/>
    </row>
    <row r="307" spans="2:21" s="5" customFormat="1" x14ac:dyDescent="0.2">
      <c r="B307" s="3"/>
      <c r="C307" s="3"/>
      <c r="D307" s="3"/>
      <c r="E307" s="108"/>
      <c r="F307" s="3"/>
      <c r="G307" s="116"/>
      <c r="H307" s="116"/>
      <c r="I307" s="116"/>
      <c r="J307" s="116"/>
      <c r="K307" s="116"/>
      <c r="L307" s="116"/>
      <c r="M307" s="116"/>
      <c r="N307" s="116"/>
      <c r="O307" s="116"/>
      <c r="P307" s="116"/>
      <c r="Q307" s="52"/>
      <c r="R307" s="52"/>
      <c r="S307" s="52"/>
      <c r="T307" s="52"/>
      <c r="U307" s="44"/>
    </row>
    <row r="308" spans="2:21" s="5" customFormat="1" x14ac:dyDescent="0.2">
      <c r="B308" s="3"/>
      <c r="C308" s="3"/>
      <c r="D308" s="3"/>
      <c r="E308" s="108"/>
      <c r="F308" s="3"/>
      <c r="G308" s="116"/>
      <c r="H308" s="116"/>
      <c r="I308" s="116"/>
      <c r="J308" s="116"/>
      <c r="K308" s="116"/>
      <c r="L308" s="116"/>
      <c r="M308" s="116"/>
      <c r="N308" s="116"/>
      <c r="O308" s="116"/>
      <c r="P308" s="116"/>
      <c r="Q308" s="52"/>
      <c r="R308" s="52"/>
      <c r="S308" s="52"/>
      <c r="T308" s="52"/>
      <c r="U308" s="44"/>
    </row>
    <row r="309" spans="2:21" s="5" customFormat="1" x14ac:dyDescent="0.2">
      <c r="B309" s="3"/>
      <c r="C309" s="3"/>
      <c r="D309" s="3"/>
      <c r="E309" s="108"/>
      <c r="F309" s="3"/>
      <c r="G309" s="116"/>
      <c r="H309" s="116"/>
      <c r="I309" s="116"/>
      <c r="J309" s="116"/>
      <c r="K309" s="116"/>
      <c r="L309" s="116"/>
      <c r="M309" s="116"/>
      <c r="N309" s="116"/>
      <c r="O309" s="116"/>
      <c r="P309" s="116"/>
      <c r="Q309" s="52"/>
      <c r="R309" s="52"/>
      <c r="S309" s="52"/>
      <c r="T309" s="52"/>
      <c r="U309" s="44"/>
    </row>
    <row r="310" spans="2:21" s="5" customFormat="1" x14ac:dyDescent="0.2">
      <c r="B310" s="3"/>
      <c r="C310" s="3"/>
      <c r="D310" s="3"/>
      <c r="E310" s="108"/>
      <c r="F310" s="3"/>
      <c r="G310" s="116"/>
      <c r="H310" s="116"/>
      <c r="I310" s="116"/>
      <c r="J310" s="116"/>
      <c r="K310" s="116"/>
      <c r="L310" s="116"/>
      <c r="M310" s="116"/>
      <c r="N310" s="116"/>
      <c r="O310" s="116"/>
      <c r="P310" s="116"/>
      <c r="Q310" s="52"/>
      <c r="R310" s="52"/>
      <c r="S310" s="52"/>
      <c r="T310" s="52"/>
      <c r="U310" s="44"/>
    </row>
    <row r="311" spans="2:21" s="5" customFormat="1" x14ac:dyDescent="0.2">
      <c r="B311" s="3"/>
      <c r="C311" s="3"/>
      <c r="D311" s="3"/>
      <c r="E311" s="108"/>
      <c r="F311" s="3"/>
      <c r="G311" s="116"/>
      <c r="H311" s="116"/>
      <c r="I311" s="116"/>
      <c r="J311" s="116"/>
      <c r="K311" s="116"/>
      <c r="L311" s="116"/>
      <c r="M311" s="116"/>
      <c r="N311" s="116"/>
      <c r="O311" s="116"/>
      <c r="P311" s="116"/>
      <c r="Q311" s="52"/>
      <c r="R311" s="52"/>
      <c r="S311" s="52"/>
      <c r="T311" s="52"/>
      <c r="U311" s="44"/>
    </row>
    <row r="312" spans="2:21" s="5" customFormat="1" x14ac:dyDescent="0.2">
      <c r="B312" s="3"/>
      <c r="C312" s="3"/>
      <c r="D312" s="3"/>
      <c r="E312" s="108"/>
      <c r="F312" s="3"/>
      <c r="G312" s="116"/>
      <c r="H312" s="116"/>
      <c r="I312" s="116"/>
      <c r="J312" s="116"/>
      <c r="K312" s="116"/>
      <c r="L312" s="116"/>
      <c r="M312" s="116"/>
      <c r="N312" s="116"/>
      <c r="O312" s="116"/>
      <c r="P312" s="116"/>
      <c r="Q312" s="52"/>
      <c r="R312" s="52"/>
      <c r="S312" s="52"/>
      <c r="T312" s="52"/>
      <c r="U312" s="44"/>
    </row>
    <row r="313" spans="2:21" s="5" customFormat="1" x14ac:dyDescent="0.2">
      <c r="B313" s="3"/>
      <c r="C313" s="3"/>
      <c r="D313" s="3"/>
      <c r="E313" s="108"/>
      <c r="F313" s="3"/>
      <c r="G313" s="116"/>
      <c r="H313" s="116"/>
      <c r="I313" s="116"/>
      <c r="J313" s="116"/>
      <c r="K313" s="116"/>
      <c r="L313" s="116"/>
      <c r="M313" s="116"/>
      <c r="N313" s="116"/>
      <c r="O313" s="116"/>
      <c r="P313" s="116"/>
      <c r="Q313" s="52"/>
      <c r="R313" s="52"/>
      <c r="S313" s="52"/>
      <c r="T313" s="52"/>
      <c r="U313" s="44"/>
    </row>
    <row r="314" spans="2:21" s="5" customFormat="1" x14ac:dyDescent="0.2">
      <c r="B314" s="3"/>
      <c r="C314" s="3"/>
      <c r="D314" s="3"/>
      <c r="E314" s="108"/>
      <c r="F314" s="3"/>
      <c r="G314" s="116"/>
      <c r="H314" s="116"/>
      <c r="I314" s="116"/>
      <c r="J314" s="116"/>
      <c r="K314" s="116"/>
      <c r="L314" s="116"/>
      <c r="M314" s="116"/>
      <c r="N314" s="116"/>
      <c r="O314" s="116"/>
      <c r="P314" s="116"/>
      <c r="Q314" s="52"/>
      <c r="R314" s="52"/>
      <c r="S314" s="52"/>
      <c r="T314" s="52"/>
      <c r="U314" s="44"/>
    </row>
    <row r="315" spans="2:21" s="5" customFormat="1" x14ac:dyDescent="0.2">
      <c r="B315" s="3"/>
      <c r="C315" s="3"/>
      <c r="D315" s="3"/>
      <c r="E315" s="108"/>
      <c r="F315" s="3"/>
      <c r="G315" s="116"/>
      <c r="H315" s="116"/>
      <c r="I315" s="116"/>
      <c r="J315" s="116"/>
      <c r="K315" s="116"/>
      <c r="L315" s="116"/>
      <c r="M315" s="116"/>
      <c r="N315" s="116"/>
      <c r="O315" s="116"/>
      <c r="P315" s="116"/>
      <c r="Q315" s="52"/>
      <c r="R315" s="52"/>
      <c r="S315" s="52"/>
      <c r="T315" s="52"/>
      <c r="U315" s="44"/>
    </row>
    <row r="316" spans="2:21" s="5" customFormat="1" x14ac:dyDescent="0.2">
      <c r="B316" s="3"/>
      <c r="C316" s="3"/>
      <c r="D316" s="3"/>
      <c r="E316" s="108"/>
      <c r="F316" s="3"/>
      <c r="G316" s="116"/>
      <c r="H316" s="116"/>
      <c r="I316" s="116"/>
      <c r="J316" s="116"/>
      <c r="K316" s="116"/>
      <c r="L316" s="116"/>
      <c r="M316" s="116"/>
      <c r="N316" s="116"/>
      <c r="O316" s="116"/>
      <c r="P316" s="116"/>
      <c r="Q316" s="52"/>
      <c r="R316" s="52"/>
      <c r="S316" s="52"/>
      <c r="T316" s="52"/>
      <c r="U316" s="44"/>
    </row>
    <row r="317" spans="2:21" s="5" customFormat="1" x14ac:dyDescent="0.2">
      <c r="B317" s="3"/>
      <c r="C317" s="3"/>
      <c r="D317" s="3"/>
      <c r="E317" s="108"/>
      <c r="F317" s="3"/>
      <c r="G317" s="116"/>
      <c r="H317" s="116"/>
      <c r="I317" s="116"/>
      <c r="J317" s="116"/>
      <c r="K317" s="116"/>
      <c r="L317" s="116"/>
      <c r="M317" s="116"/>
      <c r="N317" s="116"/>
      <c r="O317" s="116"/>
      <c r="P317" s="116"/>
      <c r="Q317" s="52"/>
      <c r="R317" s="52"/>
      <c r="S317" s="52"/>
      <c r="T317" s="52"/>
      <c r="U317" s="44"/>
    </row>
    <row r="318" spans="2:21" s="5" customFormat="1" x14ac:dyDescent="0.2">
      <c r="B318" s="3"/>
      <c r="C318" s="3"/>
      <c r="D318" s="3"/>
      <c r="E318" s="108"/>
      <c r="F318" s="3"/>
      <c r="G318" s="116"/>
      <c r="H318" s="116"/>
      <c r="I318" s="116"/>
      <c r="J318" s="116"/>
      <c r="K318" s="116"/>
      <c r="L318" s="116"/>
      <c r="M318" s="116"/>
      <c r="N318" s="116"/>
      <c r="O318" s="116"/>
      <c r="P318" s="116"/>
      <c r="Q318" s="52"/>
      <c r="R318" s="52"/>
      <c r="S318" s="52"/>
      <c r="T318" s="52"/>
      <c r="U318" s="44"/>
    </row>
    <row r="319" spans="2:21" s="5" customFormat="1" x14ac:dyDescent="0.2">
      <c r="B319" s="3"/>
      <c r="C319" s="3"/>
      <c r="D319" s="3"/>
      <c r="E319" s="108"/>
      <c r="F319" s="3"/>
      <c r="G319" s="116"/>
      <c r="H319" s="116"/>
      <c r="I319" s="116"/>
      <c r="J319" s="116"/>
      <c r="K319" s="116"/>
      <c r="L319" s="116"/>
      <c r="M319" s="116"/>
      <c r="N319" s="116"/>
      <c r="O319" s="116"/>
      <c r="P319" s="116"/>
      <c r="Q319" s="52"/>
      <c r="R319" s="52"/>
      <c r="S319" s="52"/>
      <c r="T319" s="52"/>
      <c r="U319" s="44"/>
    </row>
    <row r="320" spans="2:21" s="5" customFormat="1" x14ac:dyDescent="0.2">
      <c r="B320" s="3"/>
      <c r="C320" s="3"/>
      <c r="D320" s="3"/>
      <c r="E320" s="108"/>
      <c r="F320" s="3"/>
      <c r="G320" s="116"/>
      <c r="H320" s="116"/>
      <c r="I320" s="116"/>
      <c r="J320" s="116"/>
      <c r="K320" s="116"/>
      <c r="L320" s="116"/>
      <c r="M320" s="116"/>
      <c r="N320" s="116"/>
      <c r="O320" s="116"/>
      <c r="P320" s="116"/>
      <c r="Q320" s="52"/>
      <c r="R320" s="52"/>
      <c r="S320" s="52"/>
      <c r="T320" s="52"/>
      <c r="U320" s="44"/>
    </row>
    <row r="321" spans="2:21" s="5" customFormat="1" x14ac:dyDescent="0.2">
      <c r="B321" s="3"/>
      <c r="C321" s="3"/>
      <c r="D321" s="3"/>
      <c r="E321" s="108"/>
      <c r="F321" s="3"/>
      <c r="G321" s="116"/>
      <c r="H321" s="116"/>
      <c r="I321" s="116"/>
      <c r="J321" s="116"/>
      <c r="K321" s="116"/>
      <c r="L321" s="116"/>
      <c r="M321" s="116"/>
      <c r="N321" s="116"/>
      <c r="O321" s="116"/>
      <c r="P321" s="116"/>
      <c r="Q321" s="52"/>
      <c r="R321" s="52"/>
      <c r="S321" s="52"/>
      <c r="T321" s="52"/>
      <c r="U321" s="44"/>
    </row>
    <row r="322" spans="2:21" s="5" customFormat="1" x14ac:dyDescent="0.2">
      <c r="B322" s="3"/>
      <c r="C322" s="3"/>
      <c r="D322" s="3"/>
      <c r="E322" s="108"/>
      <c r="F322" s="3"/>
      <c r="G322" s="116"/>
      <c r="H322" s="116"/>
      <c r="I322" s="116"/>
      <c r="J322" s="116"/>
      <c r="K322" s="116"/>
      <c r="L322" s="116"/>
      <c r="M322" s="116"/>
      <c r="N322" s="116"/>
      <c r="O322" s="116"/>
      <c r="P322" s="116"/>
      <c r="Q322" s="52"/>
      <c r="R322" s="52"/>
      <c r="S322" s="52"/>
      <c r="T322" s="52"/>
      <c r="U322" s="44"/>
    </row>
    <row r="323" spans="2:21" s="5" customFormat="1" x14ac:dyDescent="0.2">
      <c r="B323" s="3"/>
      <c r="C323" s="3"/>
      <c r="D323" s="3"/>
      <c r="E323" s="108"/>
      <c r="F323" s="3"/>
      <c r="G323" s="116"/>
      <c r="H323" s="116"/>
      <c r="I323" s="116"/>
      <c r="J323" s="116"/>
      <c r="K323" s="116"/>
      <c r="L323" s="116"/>
      <c r="M323" s="116"/>
      <c r="N323" s="116"/>
      <c r="O323" s="116"/>
      <c r="P323" s="116"/>
      <c r="Q323" s="52"/>
      <c r="R323" s="52"/>
      <c r="S323" s="52"/>
      <c r="T323" s="52"/>
      <c r="U323" s="44"/>
    </row>
    <row r="324" spans="2:21" s="5" customFormat="1" x14ac:dyDescent="0.2">
      <c r="B324" s="3"/>
      <c r="C324" s="3"/>
      <c r="D324" s="3"/>
      <c r="E324" s="108"/>
      <c r="F324" s="3"/>
      <c r="G324" s="116"/>
      <c r="H324" s="116"/>
      <c r="I324" s="116"/>
      <c r="J324" s="116"/>
      <c r="K324" s="116"/>
      <c r="L324" s="116"/>
      <c r="M324" s="116"/>
      <c r="N324" s="116"/>
      <c r="O324" s="116"/>
      <c r="P324" s="116"/>
      <c r="Q324" s="52"/>
      <c r="R324" s="52"/>
      <c r="S324" s="52"/>
      <c r="T324" s="52"/>
      <c r="U324" s="44"/>
    </row>
    <row r="325" spans="2:21" s="5" customFormat="1" x14ac:dyDescent="0.2">
      <c r="B325" s="3"/>
      <c r="C325" s="3"/>
      <c r="D325" s="3"/>
      <c r="E325" s="108"/>
      <c r="F325" s="3"/>
      <c r="G325" s="116"/>
      <c r="H325" s="116"/>
      <c r="I325" s="116"/>
      <c r="J325" s="116"/>
      <c r="K325" s="116"/>
      <c r="L325" s="116"/>
      <c r="M325" s="116"/>
      <c r="N325" s="116"/>
      <c r="O325" s="116"/>
      <c r="P325" s="116"/>
      <c r="Q325" s="52"/>
      <c r="R325" s="52"/>
      <c r="S325" s="52"/>
      <c r="T325" s="52"/>
      <c r="U325" s="44"/>
    </row>
    <row r="326" spans="2:21" s="5" customFormat="1" x14ac:dyDescent="0.2">
      <c r="B326" s="3"/>
      <c r="C326" s="3"/>
      <c r="D326" s="3"/>
      <c r="E326" s="108"/>
      <c r="F326" s="3"/>
      <c r="G326" s="116"/>
      <c r="H326" s="116"/>
      <c r="I326" s="116"/>
      <c r="J326" s="116"/>
      <c r="K326" s="116"/>
      <c r="L326" s="116"/>
      <c r="M326" s="116"/>
      <c r="N326" s="116"/>
      <c r="O326" s="116"/>
      <c r="P326" s="116"/>
      <c r="Q326" s="52"/>
      <c r="R326" s="52"/>
      <c r="S326" s="52"/>
      <c r="T326" s="52"/>
      <c r="U326" s="44"/>
    </row>
    <row r="327" spans="2:21" s="5" customFormat="1" x14ac:dyDescent="0.2">
      <c r="B327" s="3"/>
      <c r="C327" s="3"/>
      <c r="D327" s="3"/>
      <c r="E327" s="108"/>
      <c r="F327" s="3"/>
      <c r="G327" s="116"/>
      <c r="H327" s="116"/>
      <c r="I327" s="116"/>
      <c r="J327" s="116"/>
      <c r="K327" s="116"/>
      <c r="L327" s="116"/>
      <c r="M327" s="116"/>
      <c r="N327" s="116"/>
      <c r="O327" s="116"/>
      <c r="P327" s="116"/>
      <c r="Q327" s="52"/>
      <c r="R327" s="52"/>
      <c r="S327" s="52"/>
      <c r="T327" s="52"/>
      <c r="U327" s="44"/>
    </row>
    <row r="328" spans="2:21" s="5" customFormat="1" x14ac:dyDescent="0.2">
      <c r="B328" s="3"/>
      <c r="C328" s="3"/>
      <c r="D328" s="3"/>
      <c r="E328" s="108"/>
      <c r="F328" s="3"/>
      <c r="G328" s="116"/>
      <c r="H328" s="116"/>
      <c r="I328" s="116"/>
      <c r="J328" s="116"/>
      <c r="K328" s="116"/>
      <c r="L328" s="116"/>
      <c r="M328" s="116"/>
      <c r="N328" s="116"/>
      <c r="O328" s="116"/>
      <c r="P328" s="116"/>
      <c r="Q328" s="52"/>
      <c r="R328" s="52"/>
      <c r="S328" s="52"/>
      <c r="T328" s="52"/>
      <c r="U328" s="44"/>
    </row>
    <row r="329" spans="2:21" s="5" customFormat="1" x14ac:dyDescent="0.2">
      <c r="B329" s="3"/>
      <c r="C329" s="3"/>
      <c r="D329" s="3"/>
      <c r="E329" s="108"/>
      <c r="F329" s="3"/>
      <c r="G329" s="116"/>
      <c r="H329" s="116"/>
      <c r="I329" s="116"/>
      <c r="J329" s="116"/>
      <c r="K329" s="116"/>
      <c r="L329" s="116"/>
      <c r="M329" s="116"/>
      <c r="N329" s="116"/>
      <c r="O329" s="116"/>
      <c r="P329" s="116"/>
      <c r="Q329" s="52"/>
      <c r="R329" s="52"/>
      <c r="S329" s="52"/>
      <c r="T329" s="52"/>
      <c r="U329" s="44"/>
    </row>
    <row r="330" spans="2:21" s="5" customFormat="1" x14ac:dyDescent="0.2">
      <c r="B330" s="3"/>
      <c r="C330" s="3"/>
      <c r="D330" s="3"/>
      <c r="E330" s="108"/>
      <c r="F330" s="3"/>
      <c r="G330" s="116"/>
      <c r="H330" s="116"/>
      <c r="I330" s="116"/>
      <c r="J330" s="116"/>
      <c r="K330" s="116"/>
      <c r="L330" s="116"/>
      <c r="M330" s="116"/>
      <c r="N330" s="116"/>
      <c r="O330" s="116"/>
      <c r="P330" s="116"/>
      <c r="Q330" s="52"/>
      <c r="R330" s="52"/>
      <c r="S330" s="52"/>
      <c r="T330" s="52"/>
      <c r="U330" s="44"/>
    </row>
    <row r="331" spans="2:21" s="5" customFormat="1" x14ac:dyDescent="0.2">
      <c r="B331" s="3"/>
      <c r="C331" s="3"/>
      <c r="D331" s="3"/>
      <c r="E331" s="108"/>
      <c r="F331" s="3"/>
      <c r="G331" s="116"/>
      <c r="H331" s="116"/>
      <c r="I331" s="116"/>
      <c r="J331" s="116"/>
      <c r="K331" s="116"/>
      <c r="L331" s="116"/>
      <c r="M331" s="116"/>
      <c r="N331" s="116"/>
      <c r="O331" s="116"/>
      <c r="P331" s="116"/>
      <c r="Q331" s="52"/>
      <c r="R331" s="52"/>
      <c r="S331" s="52"/>
      <c r="T331" s="52"/>
      <c r="U331" s="44"/>
    </row>
    <row r="332" spans="2:21" s="5" customFormat="1" x14ac:dyDescent="0.2">
      <c r="B332" s="3"/>
      <c r="C332" s="3"/>
      <c r="D332" s="3"/>
      <c r="E332" s="108"/>
      <c r="F332" s="3"/>
      <c r="G332" s="116"/>
      <c r="H332" s="116"/>
      <c r="I332" s="116"/>
      <c r="J332" s="116"/>
      <c r="K332" s="116"/>
      <c r="L332" s="116"/>
      <c r="M332" s="116"/>
      <c r="N332" s="116"/>
      <c r="O332" s="116"/>
      <c r="P332" s="116"/>
      <c r="Q332" s="52"/>
      <c r="R332" s="52"/>
      <c r="S332" s="52"/>
      <c r="T332" s="52"/>
      <c r="U332" s="44"/>
    </row>
    <row r="333" spans="2:21" s="5" customFormat="1" x14ac:dyDescent="0.2">
      <c r="B333" s="3"/>
      <c r="C333" s="3"/>
      <c r="D333" s="3"/>
      <c r="E333" s="108"/>
      <c r="F333" s="3"/>
      <c r="G333" s="116"/>
      <c r="H333" s="116"/>
      <c r="I333" s="116"/>
      <c r="J333" s="116"/>
      <c r="K333" s="116"/>
      <c r="L333" s="116"/>
      <c r="M333" s="116"/>
      <c r="N333" s="116"/>
      <c r="O333" s="116"/>
      <c r="P333" s="116"/>
      <c r="Q333" s="52"/>
      <c r="R333" s="52"/>
      <c r="S333" s="52"/>
      <c r="T333" s="52"/>
      <c r="U333" s="44"/>
    </row>
    <row r="334" spans="2:21" s="5" customFormat="1" x14ac:dyDescent="0.2">
      <c r="B334" s="3"/>
      <c r="C334" s="3"/>
      <c r="D334" s="3"/>
      <c r="E334" s="108"/>
      <c r="F334" s="3"/>
      <c r="G334" s="116"/>
      <c r="H334" s="116"/>
      <c r="I334" s="116"/>
      <c r="J334" s="116"/>
      <c r="K334" s="116"/>
      <c r="L334" s="116"/>
      <c r="M334" s="116"/>
      <c r="N334" s="116"/>
      <c r="O334" s="116"/>
      <c r="P334" s="116"/>
      <c r="Q334" s="52"/>
      <c r="R334" s="52"/>
      <c r="S334" s="52"/>
      <c r="T334" s="52"/>
      <c r="U334" s="44"/>
    </row>
    <row r="335" spans="2:21" s="5" customFormat="1" x14ac:dyDescent="0.2">
      <c r="B335" s="3"/>
      <c r="C335" s="3"/>
      <c r="D335" s="3"/>
      <c r="E335" s="108"/>
      <c r="F335" s="3"/>
      <c r="G335" s="116"/>
      <c r="H335" s="116"/>
      <c r="I335" s="116"/>
      <c r="J335" s="116"/>
      <c r="K335" s="116"/>
      <c r="L335" s="116"/>
      <c r="M335" s="116"/>
      <c r="N335" s="116"/>
      <c r="O335" s="116"/>
      <c r="P335" s="116"/>
      <c r="Q335" s="52"/>
      <c r="R335" s="52"/>
      <c r="S335" s="52"/>
      <c r="T335" s="52"/>
      <c r="U335" s="44"/>
    </row>
    <row r="336" spans="2:21" s="5" customFormat="1" x14ac:dyDescent="0.2">
      <c r="B336" s="3"/>
      <c r="C336" s="3"/>
      <c r="D336" s="3"/>
      <c r="E336" s="108"/>
      <c r="F336" s="3"/>
      <c r="G336" s="116"/>
      <c r="H336" s="116"/>
      <c r="I336" s="116"/>
      <c r="J336" s="116"/>
      <c r="K336" s="116"/>
      <c r="L336" s="116"/>
      <c r="M336" s="116"/>
      <c r="N336" s="116"/>
      <c r="O336" s="116"/>
      <c r="P336" s="116"/>
      <c r="Q336" s="52"/>
      <c r="R336" s="52"/>
      <c r="S336" s="52"/>
      <c r="T336" s="52"/>
      <c r="U336" s="44"/>
    </row>
    <row r="337" spans="2:21" s="5" customFormat="1" x14ac:dyDescent="0.2">
      <c r="B337" s="3"/>
      <c r="C337" s="3"/>
      <c r="D337" s="3"/>
      <c r="E337" s="108"/>
      <c r="F337" s="3"/>
      <c r="G337" s="116"/>
      <c r="H337" s="116"/>
      <c r="I337" s="116"/>
      <c r="J337" s="116"/>
      <c r="K337" s="116"/>
      <c r="L337" s="116"/>
      <c r="M337" s="116"/>
      <c r="N337" s="116"/>
      <c r="O337" s="116"/>
      <c r="P337" s="116"/>
      <c r="Q337" s="52"/>
      <c r="R337" s="52"/>
      <c r="S337" s="52"/>
      <c r="T337" s="52"/>
      <c r="U337" s="44"/>
    </row>
    <row r="338" spans="2:21" s="5" customFormat="1" x14ac:dyDescent="0.2">
      <c r="B338" s="3"/>
      <c r="C338" s="3"/>
      <c r="D338" s="3"/>
      <c r="E338" s="108"/>
      <c r="F338" s="3"/>
      <c r="G338" s="116"/>
      <c r="H338" s="116"/>
      <c r="I338" s="116"/>
      <c r="J338" s="116"/>
      <c r="K338" s="116"/>
      <c r="L338" s="116"/>
      <c r="M338" s="116"/>
      <c r="N338" s="116"/>
      <c r="O338" s="116"/>
      <c r="P338" s="116"/>
      <c r="Q338" s="52"/>
      <c r="R338" s="52"/>
      <c r="S338" s="52"/>
      <c r="T338" s="52"/>
      <c r="U338" s="44"/>
    </row>
    <row r="339" spans="2:21" s="5" customFormat="1" x14ac:dyDescent="0.2">
      <c r="B339" s="3"/>
      <c r="C339" s="3"/>
      <c r="D339" s="3"/>
      <c r="E339" s="108"/>
      <c r="F339" s="3"/>
      <c r="G339" s="116"/>
      <c r="H339" s="116"/>
      <c r="I339" s="116"/>
      <c r="J339" s="116"/>
      <c r="K339" s="116"/>
      <c r="L339" s="116"/>
      <c r="M339" s="116"/>
      <c r="N339" s="116"/>
      <c r="O339" s="116"/>
      <c r="P339" s="116"/>
      <c r="Q339" s="52"/>
      <c r="R339" s="52"/>
      <c r="S339" s="52"/>
      <c r="T339" s="52"/>
      <c r="U339" s="44"/>
    </row>
    <row r="340" spans="2:21" s="5" customFormat="1" x14ac:dyDescent="0.2">
      <c r="B340" s="3"/>
      <c r="C340" s="3"/>
      <c r="D340" s="3"/>
      <c r="E340" s="108"/>
      <c r="F340" s="3"/>
      <c r="G340" s="116"/>
      <c r="H340" s="116"/>
      <c r="I340" s="116"/>
      <c r="J340" s="116"/>
      <c r="K340" s="116"/>
      <c r="L340" s="116"/>
      <c r="M340" s="116"/>
      <c r="N340" s="116"/>
      <c r="O340" s="116"/>
      <c r="P340" s="116"/>
      <c r="Q340" s="52"/>
      <c r="R340" s="52"/>
      <c r="S340" s="52"/>
      <c r="T340" s="52"/>
      <c r="U340" s="44"/>
    </row>
    <row r="341" spans="2:21" s="5" customFormat="1" x14ac:dyDescent="0.2">
      <c r="B341" s="3"/>
      <c r="C341" s="3"/>
      <c r="D341" s="3"/>
      <c r="E341" s="108"/>
      <c r="F341" s="3"/>
      <c r="G341" s="116"/>
      <c r="H341" s="116"/>
      <c r="I341" s="116"/>
      <c r="J341" s="116"/>
      <c r="K341" s="116"/>
      <c r="L341" s="116"/>
      <c r="M341" s="116"/>
      <c r="N341" s="116"/>
      <c r="O341" s="116"/>
      <c r="P341" s="116"/>
      <c r="Q341" s="52"/>
      <c r="R341" s="52"/>
      <c r="S341" s="52"/>
      <c r="T341" s="52"/>
      <c r="U341" s="44"/>
    </row>
    <row r="342" spans="2:21" s="5" customFormat="1" x14ac:dyDescent="0.2">
      <c r="B342" s="3"/>
      <c r="C342" s="3"/>
      <c r="D342" s="3"/>
      <c r="E342" s="108"/>
      <c r="F342" s="3"/>
      <c r="G342" s="116"/>
      <c r="H342" s="116"/>
      <c r="I342" s="116"/>
      <c r="J342" s="116"/>
      <c r="K342" s="116"/>
      <c r="L342" s="116"/>
      <c r="M342" s="116"/>
      <c r="N342" s="116"/>
      <c r="O342" s="116"/>
      <c r="P342" s="116"/>
      <c r="Q342" s="52"/>
      <c r="R342" s="52"/>
      <c r="S342" s="52"/>
      <c r="T342" s="52"/>
      <c r="U342" s="44"/>
    </row>
    <row r="343" spans="2:21" s="5" customFormat="1" x14ac:dyDescent="0.2">
      <c r="B343" s="3"/>
      <c r="C343" s="3"/>
      <c r="D343" s="3"/>
      <c r="E343" s="108"/>
      <c r="F343" s="3"/>
      <c r="G343" s="116"/>
      <c r="H343" s="116"/>
      <c r="I343" s="116"/>
      <c r="J343" s="116"/>
      <c r="K343" s="116"/>
      <c r="L343" s="116"/>
      <c r="M343" s="116"/>
      <c r="N343" s="116"/>
      <c r="O343" s="116"/>
      <c r="P343" s="116"/>
      <c r="Q343" s="52"/>
      <c r="R343" s="52"/>
      <c r="S343" s="52"/>
      <c r="T343" s="52"/>
      <c r="U343" s="44"/>
    </row>
    <row r="344" spans="2:21" s="5" customFormat="1" x14ac:dyDescent="0.2">
      <c r="B344" s="3"/>
      <c r="C344" s="3"/>
      <c r="D344" s="3"/>
      <c r="E344" s="108"/>
      <c r="F344" s="3"/>
      <c r="G344" s="116"/>
      <c r="H344" s="116"/>
      <c r="I344" s="116"/>
      <c r="J344" s="116"/>
      <c r="K344" s="116"/>
      <c r="L344" s="116"/>
      <c r="M344" s="116"/>
      <c r="N344" s="116"/>
      <c r="O344" s="116"/>
      <c r="P344" s="116"/>
      <c r="Q344" s="52"/>
      <c r="R344" s="52"/>
      <c r="S344" s="52"/>
      <c r="T344" s="52"/>
      <c r="U344" s="44"/>
    </row>
    <row r="345" spans="2:21" s="5" customFormat="1" x14ac:dyDescent="0.2">
      <c r="B345" s="3"/>
      <c r="C345" s="3"/>
      <c r="D345" s="3"/>
      <c r="E345" s="108"/>
      <c r="F345" s="3"/>
      <c r="G345" s="116"/>
      <c r="H345" s="116"/>
      <c r="I345" s="116"/>
      <c r="J345" s="116"/>
      <c r="K345" s="116"/>
      <c r="L345" s="116"/>
      <c r="M345" s="116"/>
      <c r="N345" s="116"/>
      <c r="O345" s="116"/>
      <c r="P345" s="116"/>
      <c r="Q345" s="52"/>
      <c r="R345" s="52"/>
      <c r="S345" s="52"/>
      <c r="T345" s="52"/>
      <c r="U345" s="44"/>
    </row>
    <row r="346" spans="2:21" s="5" customFormat="1" x14ac:dyDescent="0.2">
      <c r="B346" s="3"/>
      <c r="C346" s="3"/>
      <c r="D346" s="3"/>
      <c r="E346" s="108"/>
      <c r="F346" s="3"/>
      <c r="G346" s="116"/>
      <c r="H346" s="116"/>
      <c r="I346" s="116"/>
      <c r="J346" s="116"/>
      <c r="K346" s="116"/>
      <c r="L346" s="116"/>
      <c r="M346" s="116"/>
      <c r="N346" s="116"/>
      <c r="O346" s="116"/>
      <c r="P346" s="116"/>
      <c r="Q346" s="52"/>
      <c r="R346" s="52"/>
      <c r="S346" s="52"/>
      <c r="T346" s="52"/>
      <c r="U346" s="44"/>
    </row>
    <row r="347" spans="2:21" s="5" customFormat="1" x14ac:dyDescent="0.2">
      <c r="B347" s="3"/>
      <c r="C347" s="3"/>
      <c r="D347" s="3"/>
      <c r="E347" s="108"/>
      <c r="F347" s="3"/>
      <c r="G347" s="116"/>
      <c r="H347" s="116"/>
      <c r="I347" s="116"/>
      <c r="J347" s="116"/>
      <c r="K347" s="116"/>
      <c r="L347" s="116"/>
      <c r="M347" s="116"/>
      <c r="N347" s="116"/>
      <c r="O347" s="116"/>
      <c r="P347" s="116"/>
      <c r="Q347" s="52"/>
      <c r="R347" s="52"/>
      <c r="S347" s="52"/>
      <c r="T347" s="52"/>
      <c r="U347" s="44"/>
    </row>
    <row r="348" spans="2:21" s="5" customFormat="1" x14ac:dyDescent="0.2">
      <c r="B348" s="3"/>
      <c r="C348" s="3"/>
      <c r="D348" s="3"/>
      <c r="E348" s="108"/>
      <c r="F348" s="3"/>
      <c r="G348" s="116"/>
      <c r="H348" s="116"/>
      <c r="I348" s="116"/>
      <c r="J348" s="116"/>
      <c r="K348" s="116"/>
      <c r="L348" s="116"/>
      <c r="M348" s="116"/>
      <c r="N348" s="116"/>
      <c r="O348" s="116"/>
      <c r="P348" s="116"/>
      <c r="Q348" s="52"/>
      <c r="R348" s="52"/>
      <c r="S348" s="52"/>
      <c r="T348" s="52"/>
      <c r="U348" s="44"/>
    </row>
    <row r="349" spans="2:21" s="5" customFormat="1" x14ac:dyDescent="0.2">
      <c r="B349" s="3"/>
      <c r="C349" s="3"/>
      <c r="D349" s="3"/>
      <c r="E349" s="108"/>
      <c r="F349" s="3"/>
      <c r="G349" s="116"/>
      <c r="H349" s="116"/>
      <c r="I349" s="116"/>
      <c r="J349" s="116"/>
      <c r="K349" s="116"/>
      <c r="L349" s="116"/>
      <c r="M349" s="116"/>
      <c r="N349" s="116"/>
      <c r="O349" s="116"/>
      <c r="P349" s="116"/>
      <c r="Q349" s="52"/>
      <c r="R349" s="52"/>
      <c r="S349" s="52"/>
      <c r="T349" s="52"/>
      <c r="U349" s="44"/>
    </row>
    <row r="350" spans="2:21" s="5" customFormat="1" x14ac:dyDescent="0.2">
      <c r="B350" s="3"/>
      <c r="C350" s="3"/>
      <c r="D350" s="3"/>
      <c r="E350" s="108"/>
      <c r="F350" s="3"/>
      <c r="G350" s="116"/>
      <c r="H350" s="116"/>
      <c r="I350" s="116"/>
      <c r="J350" s="116"/>
      <c r="K350" s="116"/>
      <c r="L350" s="116"/>
      <c r="M350" s="116"/>
      <c r="N350" s="116"/>
      <c r="O350" s="116"/>
      <c r="P350" s="116"/>
      <c r="Q350" s="52"/>
      <c r="R350" s="52"/>
      <c r="S350" s="52"/>
      <c r="T350" s="52"/>
      <c r="U350" s="44"/>
    </row>
    <row r="351" spans="2:21" s="5" customFormat="1" x14ac:dyDescent="0.2">
      <c r="B351" s="3"/>
      <c r="C351" s="3"/>
      <c r="D351" s="3"/>
      <c r="E351" s="108"/>
      <c r="F351" s="3"/>
      <c r="G351" s="116"/>
      <c r="H351" s="116"/>
      <c r="I351" s="116"/>
      <c r="J351" s="116"/>
      <c r="K351" s="116"/>
      <c r="L351" s="116"/>
      <c r="M351" s="116"/>
      <c r="N351" s="116"/>
      <c r="O351" s="116"/>
      <c r="P351" s="116"/>
      <c r="Q351" s="52"/>
      <c r="R351" s="52"/>
      <c r="S351" s="52"/>
      <c r="T351" s="52"/>
      <c r="U351" s="44"/>
    </row>
    <row r="352" spans="2:21" s="5" customFormat="1" x14ac:dyDescent="0.2">
      <c r="B352" s="3"/>
      <c r="C352" s="3"/>
      <c r="D352" s="3"/>
      <c r="E352" s="108"/>
      <c r="F352" s="3"/>
      <c r="G352" s="116"/>
      <c r="H352" s="116"/>
      <c r="I352" s="116"/>
      <c r="J352" s="116"/>
      <c r="K352" s="116"/>
      <c r="L352" s="116"/>
      <c r="M352" s="116"/>
      <c r="N352" s="116"/>
      <c r="O352" s="116"/>
      <c r="P352" s="116"/>
      <c r="Q352" s="52"/>
      <c r="R352" s="52"/>
      <c r="S352" s="52"/>
      <c r="T352" s="52"/>
      <c r="U352" s="44"/>
    </row>
    <row r="353" spans="2:21" s="5" customFormat="1" x14ac:dyDescent="0.2">
      <c r="B353" s="3"/>
      <c r="C353" s="3"/>
      <c r="D353" s="3"/>
      <c r="E353" s="108"/>
      <c r="F353" s="3"/>
      <c r="G353" s="116"/>
      <c r="H353" s="116"/>
      <c r="I353" s="116"/>
      <c r="J353" s="116"/>
      <c r="K353" s="116"/>
      <c r="L353" s="116"/>
      <c r="M353" s="116"/>
      <c r="N353" s="116"/>
      <c r="O353" s="116"/>
      <c r="P353" s="116"/>
      <c r="Q353" s="52"/>
      <c r="R353" s="52"/>
      <c r="S353" s="52"/>
      <c r="T353" s="52"/>
      <c r="U353" s="44"/>
    </row>
    <row r="354" spans="2:21" s="5" customFormat="1" x14ac:dyDescent="0.2">
      <c r="B354" s="3"/>
      <c r="C354" s="3"/>
      <c r="D354" s="3"/>
      <c r="E354" s="108"/>
      <c r="F354" s="3"/>
      <c r="G354" s="116"/>
      <c r="H354" s="116"/>
      <c r="I354" s="116"/>
      <c r="J354" s="116"/>
      <c r="K354" s="116"/>
      <c r="L354" s="116"/>
      <c r="M354" s="116"/>
      <c r="N354" s="116"/>
      <c r="O354" s="116"/>
      <c r="P354" s="116"/>
      <c r="Q354" s="52"/>
      <c r="R354" s="52"/>
      <c r="S354" s="52"/>
      <c r="T354" s="52"/>
      <c r="U354" s="44"/>
    </row>
    <row r="355" spans="2:21" s="5" customFormat="1" x14ac:dyDescent="0.2">
      <c r="B355" s="3"/>
      <c r="C355" s="3"/>
      <c r="D355" s="3"/>
      <c r="E355" s="108"/>
      <c r="F355" s="3"/>
      <c r="G355" s="116"/>
      <c r="H355" s="116"/>
      <c r="I355" s="116"/>
      <c r="J355" s="116"/>
      <c r="K355" s="116"/>
      <c r="L355" s="116"/>
      <c r="M355" s="116"/>
      <c r="N355" s="116"/>
      <c r="O355" s="116"/>
      <c r="P355" s="116"/>
      <c r="Q355" s="52"/>
      <c r="R355" s="52"/>
      <c r="S355" s="52"/>
      <c r="T355" s="52"/>
      <c r="U355" s="44"/>
    </row>
    <row r="356" spans="2:21" s="5" customFormat="1" x14ac:dyDescent="0.2">
      <c r="B356" s="3"/>
      <c r="C356" s="3"/>
      <c r="D356" s="3"/>
      <c r="E356" s="108"/>
      <c r="F356" s="3"/>
      <c r="G356" s="116"/>
      <c r="H356" s="116"/>
      <c r="I356" s="116"/>
      <c r="J356" s="116"/>
      <c r="K356" s="116"/>
      <c r="L356" s="116"/>
      <c r="M356" s="116"/>
      <c r="N356" s="116"/>
      <c r="O356" s="116"/>
      <c r="P356" s="116"/>
      <c r="Q356" s="52"/>
      <c r="R356" s="52"/>
      <c r="S356" s="52"/>
      <c r="T356" s="52"/>
      <c r="U356" s="44"/>
    </row>
    <row r="357" spans="2:21" s="5" customFormat="1" x14ac:dyDescent="0.2">
      <c r="B357" s="3"/>
      <c r="C357" s="3"/>
      <c r="D357" s="3"/>
      <c r="E357" s="108"/>
      <c r="F357" s="3"/>
      <c r="G357" s="116"/>
      <c r="H357" s="116"/>
      <c r="I357" s="116"/>
      <c r="J357" s="116"/>
      <c r="K357" s="116"/>
      <c r="L357" s="116"/>
      <c r="M357" s="116"/>
      <c r="N357" s="116"/>
      <c r="O357" s="116"/>
      <c r="P357" s="116"/>
      <c r="Q357" s="52"/>
      <c r="R357" s="52"/>
      <c r="S357" s="52"/>
      <c r="T357" s="52"/>
      <c r="U357" s="44"/>
    </row>
    <row r="358" spans="2:21" s="5" customFormat="1" x14ac:dyDescent="0.2">
      <c r="B358" s="3"/>
      <c r="C358" s="3"/>
      <c r="D358" s="3"/>
      <c r="E358" s="108"/>
      <c r="F358" s="3"/>
      <c r="G358" s="116"/>
      <c r="H358" s="116"/>
      <c r="I358" s="116"/>
      <c r="J358" s="116"/>
      <c r="K358" s="116"/>
      <c r="L358" s="116"/>
      <c r="M358" s="116"/>
      <c r="N358" s="116"/>
      <c r="O358" s="116"/>
      <c r="P358" s="116"/>
      <c r="Q358" s="52"/>
      <c r="R358" s="52"/>
      <c r="S358" s="52"/>
      <c r="T358" s="52"/>
      <c r="U358" s="44"/>
    </row>
    <row r="359" spans="2:21" s="5" customFormat="1" x14ac:dyDescent="0.2">
      <c r="B359" s="3"/>
      <c r="C359" s="3"/>
      <c r="D359" s="3"/>
      <c r="E359" s="108"/>
      <c r="F359" s="3"/>
      <c r="G359" s="116"/>
      <c r="H359" s="116"/>
      <c r="I359" s="116"/>
      <c r="J359" s="116"/>
      <c r="K359" s="116"/>
      <c r="L359" s="116"/>
      <c r="M359" s="116"/>
      <c r="N359" s="116"/>
      <c r="O359" s="116"/>
      <c r="P359" s="116"/>
      <c r="Q359" s="52"/>
      <c r="R359" s="52"/>
      <c r="S359" s="52"/>
      <c r="T359" s="52"/>
      <c r="U359" s="44"/>
    </row>
    <row r="360" spans="2:21" s="5" customFormat="1" x14ac:dyDescent="0.2">
      <c r="B360" s="3"/>
      <c r="C360" s="3"/>
      <c r="D360" s="3"/>
      <c r="E360" s="108"/>
      <c r="F360" s="3"/>
      <c r="G360" s="116"/>
      <c r="H360" s="116"/>
      <c r="I360" s="116"/>
      <c r="J360" s="116"/>
      <c r="K360" s="116"/>
      <c r="L360" s="116"/>
      <c r="M360" s="116"/>
      <c r="N360" s="116"/>
      <c r="O360" s="116"/>
      <c r="P360" s="116"/>
      <c r="Q360" s="52"/>
      <c r="R360" s="52"/>
      <c r="S360" s="52"/>
      <c r="T360" s="52"/>
      <c r="U360" s="44"/>
    </row>
    <row r="361" spans="2:21" s="5" customFormat="1" x14ac:dyDescent="0.2">
      <c r="B361" s="3"/>
      <c r="C361" s="3"/>
      <c r="D361" s="3"/>
      <c r="E361" s="108"/>
      <c r="F361" s="3"/>
      <c r="G361" s="116"/>
      <c r="H361" s="116"/>
      <c r="I361" s="116"/>
      <c r="J361" s="116"/>
      <c r="K361" s="116"/>
      <c r="L361" s="116"/>
      <c r="M361" s="116"/>
      <c r="N361" s="116"/>
      <c r="O361" s="116"/>
      <c r="P361" s="116"/>
      <c r="Q361" s="52"/>
      <c r="R361" s="52"/>
      <c r="S361" s="52"/>
      <c r="T361" s="52"/>
      <c r="U361" s="44"/>
    </row>
    <row r="362" spans="2:21" s="5" customFormat="1" x14ac:dyDescent="0.2">
      <c r="B362" s="3"/>
      <c r="C362" s="3"/>
      <c r="D362" s="3"/>
      <c r="E362" s="108"/>
      <c r="F362" s="3"/>
      <c r="G362" s="116"/>
      <c r="H362" s="116"/>
      <c r="I362" s="116"/>
      <c r="J362" s="116"/>
      <c r="K362" s="116"/>
      <c r="L362" s="116"/>
      <c r="M362" s="116"/>
      <c r="N362" s="116"/>
      <c r="O362" s="116"/>
      <c r="P362" s="116"/>
      <c r="Q362" s="52"/>
      <c r="R362" s="52"/>
      <c r="S362" s="52"/>
      <c r="T362" s="52"/>
      <c r="U362" s="44"/>
    </row>
    <row r="363" spans="2:21" s="5" customFormat="1" x14ac:dyDescent="0.2">
      <c r="B363" s="3"/>
      <c r="C363" s="3"/>
      <c r="D363" s="3"/>
      <c r="E363" s="108"/>
      <c r="F363" s="3"/>
      <c r="G363" s="116"/>
      <c r="H363" s="116"/>
      <c r="I363" s="116"/>
      <c r="J363" s="116"/>
      <c r="K363" s="116"/>
      <c r="L363" s="116"/>
      <c r="M363" s="116"/>
      <c r="N363" s="116"/>
      <c r="O363" s="116"/>
      <c r="P363" s="116"/>
      <c r="Q363" s="52"/>
      <c r="R363" s="52"/>
      <c r="S363" s="52"/>
      <c r="T363" s="52"/>
      <c r="U363" s="44"/>
    </row>
    <row r="364" spans="2:21" s="5" customFormat="1" x14ac:dyDescent="0.2">
      <c r="B364" s="3"/>
      <c r="C364" s="3"/>
      <c r="D364" s="3"/>
      <c r="E364" s="108"/>
      <c r="F364" s="3"/>
      <c r="G364" s="116"/>
      <c r="H364" s="116"/>
      <c r="I364" s="116"/>
      <c r="J364" s="116"/>
      <c r="K364" s="116"/>
      <c r="L364" s="116"/>
      <c r="M364" s="116"/>
      <c r="N364" s="116"/>
      <c r="O364" s="116"/>
      <c r="P364" s="116"/>
      <c r="Q364" s="52"/>
      <c r="R364" s="52"/>
      <c r="S364" s="52"/>
      <c r="T364" s="52"/>
      <c r="U364" s="44"/>
    </row>
    <row r="365" spans="2:21" s="5" customFormat="1" x14ac:dyDescent="0.2">
      <c r="B365" s="3"/>
      <c r="C365" s="3"/>
      <c r="D365" s="3"/>
      <c r="E365" s="108"/>
      <c r="F365" s="3"/>
      <c r="G365" s="116"/>
      <c r="H365" s="116"/>
      <c r="I365" s="116"/>
      <c r="J365" s="116"/>
      <c r="K365" s="116"/>
      <c r="L365" s="116"/>
      <c r="M365" s="116"/>
      <c r="N365" s="116"/>
      <c r="O365" s="116"/>
      <c r="P365" s="116"/>
      <c r="Q365" s="52"/>
      <c r="R365" s="52"/>
      <c r="S365" s="52"/>
      <c r="T365" s="52"/>
      <c r="U365" s="44"/>
    </row>
    <row r="366" spans="2:21" s="5" customFormat="1" x14ac:dyDescent="0.2">
      <c r="B366" s="3"/>
      <c r="C366" s="3"/>
      <c r="D366" s="3"/>
      <c r="E366" s="108"/>
      <c r="F366" s="3"/>
      <c r="G366" s="116"/>
      <c r="H366" s="116"/>
      <c r="I366" s="116"/>
      <c r="J366" s="116"/>
      <c r="K366" s="116"/>
      <c r="L366" s="116"/>
      <c r="M366" s="116"/>
      <c r="N366" s="116"/>
      <c r="O366" s="116"/>
      <c r="P366" s="116"/>
      <c r="Q366" s="52"/>
      <c r="R366" s="52"/>
      <c r="S366" s="52"/>
      <c r="T366" s="52"/>
      <c r="U366" s="44"/>
    </row>
    <row r="367" spans="2:21" s="5" customFormat="1" x14ac:dyDescent="0.2">
      <c r="B367" s="3"/>
      <c r="C367" s="3"/>
      <c r="D367" s="3"/>
      <c r="E367" s="108"/>
      <c r="F367" s="3"/>
      <c r="G367" s="116"/>
      <c r="H367" s="116"/>
      <c r="I367" s="116"/>
      <c r="J367" s="116"/>
      <c r="K367" s="116"/>
      <c r="L367" s="116"/>
      <c r="M367" s="116"/>
      <c r="N367" s="116"/>
      <c r="O367" s="116"/>
      <c r="P367" s="116"/>
      <c r="Q367" s="52"/>
      <c r="R367" s="52"/>
      <c r="S367" s="52"/>
      <c r="T367" s="52"/>
      <c r="U367" s="44"/>
    </row>
    <row r="368" spans="2:21" s="5" customFormat="1" x14ac:dyDescent="0.2">
      <c r="B368" s="3"/>
      <c r="C368" s="3"/>
      <c r="D368" s="3"/>
      <c r="E368" s="108"/>
      <c r="F368" s="3"/>
      <c r="G368" s="116"/>
      <c r="H368" s="116"/>
      <c r="I368" s="116"/>
      <c r="J368" s="116"/>
      <c r="K368" s="116"/>
      <c r="L368" s="116"/>
      <c r="M368" s="116"/>
      <c r="N368" s="116"/>
      <c r="O368" s="116"/>
      <c r="P368" s="116"/>
      <c r="Q368" s="52"/>
      <c r="R368" s="52"/>
      <c r="S368" s="52"/>
      <c r="T368" s="52"/>
      <c r="U368" s="44"/>
    </row>
    <row r="369" spans="2:21" s="5" customFormat="1" x14ac:dyDescent="0.2">
      <c r="B369" s="3"/>
      <c r="C369" s="3"/>
      <c r="D369" s="3"/>
      <c r="E369" s="108"/>
      <c r="F369" s="3"/>
      <c r="G369" s="116"/>
      <c r="H369" s="116"/>
      <c r="I369" s="116"/>
      <c r="J369" s="116"/>
      <c r="K369" s="116"/>
      <c r="L369" s="116"/>
      <c r="M369" s="116"/>
      <c r="N369" s="116"/>
      <c r="O369" s="116"/>
      <c r="P369" s="116"/>
      <c r="Q369" s="52"/>
      <c r="R369" s="52"/>
      <c r="S369" s="52"/>
      <c r="T369" s="52"/>
      <c r="U369" s="44"/>
    </row>
    <row r="370" spans="2:21" s="5" customFormat="1" x14ac:dyDescent="0.2">
      <c r="B370" s="3"/>
      <c r="C370" s="3"/>
      <c r="D370" s="3"/>
      <c r="E370" s="108"/>
      <c r="F370" s="3"/>
      <c r="G370" s="116"/>
      <c r="H370" s="116"/>
      <c r="I370" s="116"/>
      <c r="J370" s="116"/>
      <c r="K370" s="116"/>
      <c r="L370" s="116"/>
      <c r="M370" s="116"/>
      <c r="N370" s="116"/>
      <c r="O370" s="116"/>
      <c r="P370" s="116"/>
      <c r="Q370" s="52"/>
      <c r="R370" s="52"/>
      <c r="S370" s="52"/>
      <c r="T370" s="52"/>
      <c r="U370" s="44"/>
    </row>
    <row r="371" spans="2:21" s="5" customFormat="1" x14ac:dyDescent="0.2">
      <c r="B371" s="3"/>
      <c r="C371" s="3"/>
      <c r="D371" s="3"/>
      <c r="E371" s="108"/>
      <c r="F371" s="3"/>
      <c r="G371" s="116"/>
      <c r="H371" s="116"/>
      <c r="I371" s="116"/>
      <c r="J371" s="116"/>
      <c r="K371" s="116"/>
      <c r="L371" s="116"/>
      <c r="M371" s="116"/>
      <c r="N371" s="116"/>
      <c r="O371" s="116"/>
      <c r="P371" s="116"/>
      <c r="Q371" s="52"/>
      <c r="R371" s="52"/>
      <c r="S371" s="52"/>
      <c r="T371" s="52"/>
      <c r="U371" s="44"/>
    </row>
    <row r="372" spans="2:21" s="5" customFormat="1" x14ac:dyDescent="0.2">
      <c r="B372" s="3"/>
      <c r="C372" s="3"/>
      <c r="D372" s="3"/>
      <c r="E372" s="108"/>
      <c r="F372" s="3"/>
      <c r="G372" s="116"/>
      <c r="H372" s="116"/>
      <c r="I372" s="116"/>
      <c r="J372" s="116"/>
      <c r="K372" s="116"/>
      <c r="L372" s="116"/>
      <c r="M372" s="116"/>
      <c r="N372" s="116"/>
      <c r="O372" s="116"/>
      <c r="P372" s="116"/>
      <c r="Q372" s="52"/>
      <c r="R372" s="52"/>
      <c r="S372" s="52"/>
      <c r="T372" s="52"/>
      <c r="U372" s="44"/>
    </row>
    <row r="373" spans="2:21" s="5" customFormat="1" x14ac:dyDescent="0.2">
      <c r="B373" s="3"/>
      <c r="C373" s="3"/>
      <c r="D373" s="3"/>
      <c r="E373" s="108"/>
      <c r="F373" s="3"/>
      <c r="G373" s="116"/>
      <c r="H373" s="116"/>
      <c r="I373" s="116"/>
      <c r="J373" s="116"/>
      <c r="K373" s="116"/>
      <c r="L373" s="116"/>
      <c r="M373" s="116"/>
      <c r="N373" s="116"/>
      <c r="O373" s="116"/>
      <c r="P373" s="116"/>
      <c r="Q373" s="52"/>
      <c r="R373" s="52"/>
      <c r="S373" s="52"/>
      <c r="T373" s="52"/>
      <c r="U373" s="44"/>
    </row>
    <row r="374" spans="2:21" s="5" customFormat="1" x14ac:dyDescent="0.2">
      <c r="B374" s="3"/>
      <c r="C374" s="3"/>
      <c r="D374" s="3"/>
      <c r="E374" s="108"/>
      <c r="F374" s="3"/>
      <c r="G374" s="116"/>
      <c r="H374" s="116"/>
      <c r="I374" s="116"/>
      <c r="J374" s="116"/>
      <c r="K374" s="116"/>
      <c r="L374" s="116"/>
      <c r="M374" s="116"/>
      <c r="N374" s="116"/>
      <c r="O374" s="116"/>
      <c r="P374" s="116"/>
      <c r="Q374" s="52"/>
      <c r="R374" s="52"/>
      <c r="S374" s="52"/>
      <c r="T374" s="52"/>
      <c r="U374" s="44"/>
    </row>
    <row r="375" spans="2:21" s="5" customFormat="1" x14ac:dyDescent="0.2">
      <c r="B375" s="3"/>
      <c r="C375" s="3"/>
      <c r="D375" s="3"/>
      <c r="E375" s="108"/>
      <c r="F375" s="3"/>
      <c r="G375" s="116"/>
      <c r="H375" s="116"/>
      <c r="I375" s="116"/>
      <c r="J375" s="116"/>
      <c r="K375" s="116"/>
      <c r="L375" s="116"/>
      <c r="M375" s="116"/>
      <c r="N375" s="116"/>
      <c r="O375" s="116"/>
      <c r="P375" s="116"/>
      <c r="Q375" s="52"/>
      <c r="R375" s="52"/>
      <c r="S375" s="52"/>
      <c r="T375" s="52"/>
      <c r="U375" s="44"/>
    </row>
    <row r="376" spans="2:21" s="5" customFormat="1" x14ac:dyDescent="0.2">
      <c r="B376" s="3"/>
      <c r="C376" s="3"/>
      <c r="D376" s="3"/>
      <c r="E376" s="108"/>
      <c r="F376" s="3"/>
      <c r="G376" s="116"/>
      <c r="H376" s="116"/>
      <c r="I376" s="116"/>
      <c r="J376" s="116"/>
      <c r="K376" s="116"/>
      <c r="L376" s="116"/>
      <c r="M376" s="116"/>
      <c r="N376" s="116"/>
      <c r="O376" s="116"/>
      <c r="P376" s="116"/>
      <c r="Q376" s="52"/>
      <c r="R376" s="52"/>
      <c r="S376" s="52"/>
      <c r="T376" s="52"/>
      <c r="U376" s="44"/>
    </row>
    <row r="377" spans="2:21" s="5" customFormat="1" x14ac:dyDescent="0.2">
      <c r="B377" s="3"/>
      <c r="C377" s="3"/>
      <c r="D377" s="3"/>
      <c r="E377" s="108"/>
      <c r="F377" s="3"/>
      <c r="G377" s="116"/>
      <c r="H377" s="116"/>
      <c r="I377" s="116"/>
      <c r="J377" s="116"/>
      <c r="K377" s="116"/>
      <c r="L377" s="116"/>
      <c r="M377" s="116"/>
      <c r="N377" s="116"/>
      <c r="O377" s="116"/>
      <c r="P377" s="116"/>
      <c r="Q377" s="52"/>
      <c r="R377" s="52"/>
      <c r="S377" s="52"/>
      <c r="T377" s="52"/>
      <c r="U377" s="44"/>
    </row>
    <row r="378" spans="2:21" s="5" customFormat="1" x14ac:dyDescent="0.2">
      <c r="B378" s="3"/>
      <c r="C378" s="3"/>
      <c r="D378" s="3"/>
      <c r="E378" s="108"/>
      <c r="F378" s="3"/>
      <c r="G378" s="116"/>
      <c r="H378" s="116"/>
      <c r="I378" s="116"/>
      <c r="J378" s="116"/>
      <c r="K378" s="116"/>
      <c r="L378" s="116"/>
      <c r="M378" s="116"/>
      <c r="N378" s="116"/>
      <c r="O378" s="116"/>
      <c r="P378" s="116"/>
      <c r="Q378" s="52"/>
      <c r="R378" s="52"/>
      <c r="S378" s="52"/>
      <c r="T378" s="52"/>
      <c r="U378" s="44"/>
    </row>
    <row r="379" spans="2:21" s="5" customFormat="1" x14ac:dyDescent="0.2">
      <c r="B379" s="3"/>
      <c r="C379" s="3"/>
      <c r="D379" s="3"/>
      <c r="E379" s="108"/>
      <c r="F379" s="3"/>
      <c r="G379" s="116"/>
      <c r="H379" s="116"/>
      <c r="I379" s="116"/>
      <c r="J379" s="116"/>
      <c r="K379" s="116"/>
      <c r="L379" s="116"/>
      <c r="M379" s="116"/>
      <c r="N379" s="116"/>
      <c r="O379" s="116"/>
      <c r="P379" s="116"/>
      <c r="Q379" s="52"/>
      <c r="R379" s="52"/>
      <c r="S379" s="52"/>
      <c r="T379" s="52"/>
      <c r="U379" s="44"/>
    </row>
    <row r="380" spans="2:21" s="5" customFormat="1" x14ac:dyDescent="0.2">
      <c r="B380" s="3"/>
      <c r="C380" s="3"/>
      <c r="D380" s="3"/>
      <c r="E380" s="108"/>
      <c r="F380" s="3"/>
      <c r="G380" s="116"/>
      <c r="H380" s="116"/>
      <c r="I380" s="116"/>
      <c r="J380" s="116"/>
      <c r="K380" s="116"/>
      <c r="L380" s="116"/>
      <c r="M380" s="116"/>
      <c r="N380" s="116"/>
      <c r="O380" s="116"/>
      <c r="P380" s="116"/>
      <c r="Q380" s="52"/>
      <c r="R380" s="52"/>
      <c r="S380" s="52"/>
      <c r="T380" s="52"/>
      <c r="U380" s="44"/>
    </row>
    <row r="381" spans="2:21" s="5" customFormat="1" x14ac:dyDescent="0.2">
      <c r="B381" s="3"/>
      <c r="C381" s="3"/>
      <c r="D381" s="3"/>
      <c r="E381" s="108"/>
      <c r="F381" s="3"/>
      <c r="G381" s="116"/>
      <c r="H381" s="116"/>
      <c r="I381" s="116"/>
      <c r="J381" s="116"/>
      <c r="K381" s="116"/>
      <c r="L381" s="116"/>
      <c r="M381" s="116"/>
      <c r="N381" s="116"/>
      <c r="O381" s="116"/>
      <c r="P381" s="116"/>
      <c r="Q381" s="52"/>
      <c r="R381" s="52"/>
      <c r="S381" s="52"/>
      <c r="T381" s="52"/>
      <c r="U381" s="44"/>
    </row>
    <row r="382" spans="2:21" s="5" customFormat="1" x14ac:dyDescent="0.2">
      <c r="B382" s="3"/>
      <c r="C382" s="3"/>
      <c r="D382" s="3"/>
      <c r="E382" s="108"/>
      <c r="F382" s="3"/>
      <c r="G382" s="116"/>
      <c r="H382" s="116"/>
      <c r="I382" s="116"/>
      <c r="J382" s="116"/>
      <c r="K382" s="116"/>
      <c r="L382" s="116"/>
      <c r="M382" s="116"/>
      <c r="N382" s="116"/>
      <c r="O382" s="116"/>
      <c r="P382" s="116"/>
      <c r="Q382" s="52"/>
      <c r="R382" s="52"/>
      <c r="S382" s="52"/>
      <c r="T382" s="52"/>
      <c r="U382" s="44"/>
    </row>
    <row r="383" spans="2:21" s="5" customFormat="1" x14ac:dyDescent="0.2">
      <c r="B383" s="3"/>
      <c r="C383" s="3"/>
      <c r="D383" s="3"/>
      <c r="E383" s="108"/>
      <c r="F383" s="3"/>
      <c r="G383" s="116"/>
      <c r="H383" s="116"/>
      <c r="I383" s="116"/>
      <c r="J383" s="116"/>
      <c r="K383" s="116"/>
      <c r="L383" s="116"/>
      <c r="M383" s="116"/>
      <c r="N383" s="116"/>
      <c r="O383" s="116"/>
      <c r="P383" s="116"/>
      <c r="Q383" s="52"/>
      <c r="R383" s="52"/>
      <c r="S383" s="52"/>
      <c r="T383" s="52"/>
      <c r="U383" s="44"/>
    </row>
    <row r="384" spans="2:21" s="5" customFormat="1" x14ac:dyDescent="0.2">
      <c r="B384" s="3"/>
      <c r="C384" s="3"/>
      <c r="D384" s="3"/>
      <c r="E384" s="108"/>
      <c r="F384" s="3"/>
      <c r="G384" s="116"/>
      <c r="H384" s="116"/>
      <c r="I384" s="116"/>
      <c r="J384" s="116"/>
      <c r="K384" s="116"/>
      <c r="L384" s="116"/>
      <c r="M384" s="116"/>
      <c r="N384" s="116"/>
      <c r="O384" s="116"/>
      <c r="P384" s="116"/>
      <c r="Q384" s="52"/>
      <c r="R384" s="52"/>
      <c r="S384" s="52"/>
      <c r="T384" s="52"/>
      <c r="U384" s="44"/>
    </row>
    <row r="385" spans="2:21" s="5" customFormat="1" x14ac:dyDescent="0.2">
      <c r="B385" s="3"/>
      <c r="C385" s="3"/>
      <c r="D385" s="3"/>
      <c r="E385" s="108"/>
      <c r="F385" s="3"/>
      <c r="G385" s="116"/>
      <c r="H385" s="116"/>
      <c r="I385" s="116"/>
      <c r="J385" s="116"/>
      <c r="K385" s="116"/>
      <c r="L385" s="116"/>
      <c r="M385" s="116"/>
      <c r="N385" s="116"/>
      <c r="O385" s="116"/>
      <c r="P385" s="116"/>
      <c r="Q385" s="52"/>
      <c r="R385" s="52"/>
      <c r="S385" s="52"/>
      <c r="T385" s="52"/>
      <c r="U385" s="44"/>
    </row>
    <row r="386" spans="2:21" s="5" customFormat="1" x14ac:dyDescent="0.2">
      <c r="B386" s="3"/>
      <c r="C386" s="3"/>
      <c r="D386" s="3"/>
      <c r="E386" s="108"/>
      <c r="F386" s="3"/>
      <c r="G386" s="116"/>
      <c r="H386" s="116"/>
      <c r="I386" s="116"/>
      <c r="J386" s="116"/>
      <c r="K386" s="116"/>
      <c r="L386" s="116"/>
      <c r="M386" s="116"/>
      <c r="N386" s="116"/>
      <c r="O386" s="116"/>
      <c r="P386" s="116"/>
      <c r="Q386" s="52"/>
      <c r="R386" s="52"/>
      <c r="S386" s="52"/>
      <c r="T386" s="52"/>
      <c r="U386" s="44"/>
    </row>
    <row r="387" spans="2:21" s="5" customFormat="1" x14ac:dyDescent="0.2">
      <c r="B387" s="3"/>
      <c r="C387" s="3"/>
      <c r="D387" s="3"/>
      <c r="E387" s="108"/>
      <c r="F387" s="3"/>
      <c r="G387" s="116"/>
      <c r="H387" s="116"/>
      <c r="I387" s="116"/>
      <c r="J387" s="116"/>
      <c r="K387" s="116"/>
      <c r="L387" s="116"/>
      <c r="M387" s="116"/>
      <c r="N387" s="116"/>
      <c r="O387" s="116"/>
      <c r="P387" s="116"/>
      <c r="Q387" s="52"/>
      <c r="R387" s="52"/>
      <c r="S387" s="52"/>
      <c r="T387" s="52"/>
      <c r="U387" s="44"/>
    </row>
    <row r="388" spans="2:21" s="5" customFormat="1" x14ac:dyDescent="0.2">
      <c r="B388" s="3"/>
      <c r="C388" s="3"/>
      <c r="D388" s="3"/>
      <c r="E388" s="108"/>
      <c r="F388" s="3"/>
      <c r="G388" s="116"/>
      <c r="H388" s="116"/>
      <c r="I388" s="116"/>
      <c r="J388" s="116"/>
      <c r="K388" s="116"/>
      <c r="L388" s="116"/>
      <c r="M388" s="116"/>
      <c r="N388" s="116"/>
      <c r="O388" s="116"/>
      <c r="P388" s="116"/>
      <c r="Q388" s="52"/>
      <c r="R388" s="52"/>
      <c r="S388" s="52"/>
      <c r="T388" s="52"/>
      <c r="U388" s="44"/>
    </row>
    <row r="389" spans="2:21" s="5" customFormat="1" x14ac:dyDescent="0.2">
      <c r="B389" s="3"/>
      <c r="C389" s="3"/>
      <c r="D389" s="3"/>
      <c r="E389" s="108"/>
      <c r="F389" s="3"/>
      <c r="G389" s="116"/>
      <c r="H389" s="116"/>
      <c r="I389" s="116"/>
      <c r="J389" s="116"/>
      <c r="K389" s="116"/>
      <c r="L389" s="116"/>
      <c r="M389" s="116"/>
      <c r="N389" s="116"/>
      <c r="O389" s="116"/>
      <c r="P389" s="116"/>
      <c r="Q389" s="52"/>
      <c r="R389" s="52"/>
      <c r="S389" s="52"/>
      <c r="T389" s="52"/>
      <c r="U389" s="44"/>
    </row>
    <row r="390" spans="2:21" s="5" customFormat="1" x14ac:dyDescent="0.2">
      <c r="B390" s="3"/>
      <c r="C390" s="3"/>
      <c r="D390" s="3"/>
      <c r="E390" s="108"/>
      <c r="F390" s="3"/>
      <c r="G390" s="116"/>
      <c r="H390" s="116"/>
      <c r="I390" s="116"/>
      <c r="J390" s="116"/>
      <c r="K390" s="116"/>
      <c r="L390" s="116"/>
      <c r="M390" s="116"/>
      <c r="N390" s="116"/>
      <c r="O390" s="116"/>
      <c r="P390" s="116"/>
      <c r="Q390" s="52"/>
      <c r="R390" s="52"/>
      <c r="S390" s="52"/>
      <c r="T390" s="52"/>
      <c r="U390" s="44"/>
    </row>
    <row r="391" spans="2:21" s="5" customFormat="1" x14ac:dyDescent="0.2">
      <c r="B391" s="3"/>
      <c r="C391" s="3"/>
      <c r="D391" s="3"/>
      <c r="E391" s="108"/>
      <c r="F391" s="3"/>
      <c r="G391" s="116"/>
      <c r="H391" s="116"/>
      <c r="I391" s="116"/>
      <c r="J391" s="116"/>
      <c r="K391" s="116"/>
      <c r="L391" s="116"/>
      <c r="M391" s="116"/>
      <c r="N391" s="116"/>
      <c r="O391" s="116"/>
      <c r="P391" s="116"/>
      <c r="Q391" s="52"/>
      <c r="R391" s="52"/>
      <c r="S391" s="52"/>
      <c r="T391" s="52"/>
      <c r="U391" s="44"/>
    </row>
    <row r="392" spans="2:21" s="5" customFormat="1" x14ac:dyDescent="0.2">
      <c r="B392" s="3"/>
      <c r="C392" s="3"/>
      <c r="D392" s="3"/>
      <c r="E392" s="108"/>
      <c r="F392" s="3"/>
      <c r="G392" s="116"/>
      <c r="H392" s="116"/>
      <c r="I392" s="116"/>
      <c r="J392" s="116"/>
      <c r="K392" s="116"/>
      <c r="L392" s="116"/>
      <c r="M392" s="116"/>
      <c r="N392" s="116"/>
      <c r="O392" s="116"/>
      <c r="P392" s="116"/>
      <c r="Q392" s="52"/>
      <c r="R392" s="52"/>
      <c r="S392" s="52"/>
      <c r="T392" s="52"/>
      <c r="U392" s="44"/>
    </row>
    <row r="393" spans="2:21" s="5" customFormat="1" x14ac:dyDescent="0.2">
      <c r="B393" s="3"/>
      <c r="C393" s="3"/>
      <c r="D393" s="3"/>
      <c r="E393" s="108"/>
      <c r="F393" s="3"/>
      <c r="G393" s="116"/>
      <c r="H393" s="116"/>
      <c r="I393" s="116"/>
      <c r="J393" s="116"/>
      <c r="K393" s="116"/>
      <c r="L393" s="116"/>
      <c r="M393" s="116"/>
      <c r="N393" s="116"/>
      <c r="O393" s="116"/>
      <c r="P393" s="116"/>
      <c r="Q393" s="52"/>
      <c r="R393" s="52"/>
      <c r="S393" s="52"/>
      <c r="T393" s="52"/>
      <c r="U393" s="44"/>
    </row>
    <row r="394" spans="2:21" s="5" customFormat="1" x14ac:dyDescent="0.2">
      <c r="B394" s="3"/>
      <c r="C394" s="3"/>
      <c r="D394" s="3"/>
      <c r="E394" s="108"/>
      <c r="F394" s="3"/>
      <c r="G394" s="116"/>
      <c r="H394" s="116"/>
      <c r="I394" s="116"/>
      <c r="J394" s="116"/>
      <c r="K394" s="116"/>
      <c r="L394" s="116"/>
      <c r="M394" s="116"/>
      <c r="N394" s="116"/>
      <c r="O394" s="116"/>
      <c r="P394" s="116"/>
      <c r="Q394" s="52"/>
      <c r="R394" s="52"/>
      <c r="S394" s="52"/>
      <c r="T394" s="52"/>
      <c r="U394" s="44"/>
    </row>
    <row r="395" spans="2:21" s="5" customFormat="1" x14ac:dyDescent="0.2">
      <c r="B395" s="3"/>
      <c r="C395" s="3"/>
      <c r="D395" s="3"/>
      <c r="E395" s="108"/>
      <c r="F395" s="3"/>
      <c r="G395" s="116"/>
      <c r="H395" s="116"/>
      <c r="I395" s="116"/>
      <c r="J395" s="116"/>
      <c r="K395" s="116"/>
      <c r="L395" s="116"/>
      <c r="M395" s="116"/>
      <c r="N395" s="116"/>
      <c r="O395" s="116"/>
      <c r="P395" s="116"/>
      <c r="Q395" s="52"/>
      <c r="R395" s="52"/>
      <c r="S395" s="52"/>
      <c r="T395" s="52"/>
      <c r="U395" s="44"/>
    </row>
    <row r="396" spans="2:21" s="5" customFormat="1" x14ac:dyDescent="0.2">
      <c r="B396" s="3"/>
      <c r="C396" s="3"/>
      <c r="D396" s="3"/>
      <c r="E396" s="108"/>
      <c r="F396" s="3"/>
      <c r="G396" s="116"/>
      <c r="H396" s="116"/>
      <c r="I396" s="116"/>
      <c r="J396" s="116"/>
      <c r="K396" s="116"/>
      <c r="L396" s="116"/>
      <c r="M396" s="116"/>
      <c r="N396" s="116"/>
      <c r="O396" s="116"/>
      <c r="P396" s="116"/>
      <c r="Q396" s="52"/>
      <c r="R396" s="52"/>
      <c r="S396" s="52"/>
      <c r="T396" s="52"/>
      <c r="U396" s="44"/>
    </row>
    <row r="397" spans="2:21" s="5" customFormat="1" x14ac:dyDescent="0.2">
      <c r="B397" s="3"/>
      <c r="C397" s="3"/>
      <c r="D397" s="3"/>
      <c r="E397" s="108"/>
      <c r="F397" s="3"/>
      <c r="G397" s="116"/>
      <c r="H397" s="116"/>
      <c r="I397" s="116"/>
      <c r="J397" s="116"/>
      <c r="K397" s="116"/>
      <c r="L397" s="116"/>
      <c r="M397" s="116"/>
      <c r="N397" s="116"/>
      <c r="O397" s="116"/>
      <c r="P397" s="116"/>
      <c r="Q397" s="52"/>
      <c r="R397" s="52"/>
      <c r="S397" s="52"/>
      <c r="T397" s="52"/>
      <c r="U397" s="44"/>
    </row>
    <row r="398" spans="2:21" s="5" customFormat="1" x14ac:dyDescent="0.2">
      <c r="B398" s="3"/>
      <c r="C398" s="3"/>
      <c r="D398" s="3"/>
      <c r="E398" s="108"/>
      <c r="F398" s="3"/>
      <c r="G398" s="116"/>
      <c r="H398" s="116"/>
      <c r="I398" s="116"/>
      <c r="J398" s="116"/>
      <c r="K398" s="116"/>
      <c r="L398" s="116"/>
      <c r="M398" s="116"/>
      <c r="N398" s="116"/>
      <c r="O398" s="116"/>
      <c r="P398" s="116"/>
      <c r="Q398" s="52"/>
      <c r="R398" s="52"/>
      <c r="S398" s="52"/>
      <c r="T398" s="52"/>
      <c r="U398" s="44"/>
    </row>
    <row r="399" spans="2:21" s="5" customFormat="1" x14ac:dyDescent="0.2">
      <c r="B399" s="3"/>
      <c r="C399" s="3"/>
      <c r="D399" s="3"/>
      <c r="E399" s="108"/>
      <c r="F399" s="3"/>
      <c r="G399" s="116"/>
      <c r="H399" s="116"/>
      <c r="I399" s="116"/>
      <c r="J399" s="116"/>
      <c r="K399" s="116"/>
      <c r="L399" s="116"/>
      <c r="M399" s="116"/>
      <c r="N399" s="116"/>
      <c r="O399" s="116"/>
      <c r="P399" s="116"/>
      <c r="Q399" s="52"/>
      <c r="R399" s="52"/>
      <c r="S399" s="52"/>
      <c r="T399" s="52"/>
      <c r="U399" s="44"/>
    </row>
    <row r="400" spans="2:21" s="5" customFormat="1" x14ac:dyDescent="0.2">
      <c r="B400" s="3"/>
      <c r="C400" s="3"/>
      <c r="D400" s="3"/>
      <c r="E400" s="108"/>
      <c r="F400" s="3"/>
      <c r="G400" s="116"/>
      <c r="H400" s="116"/>
      <c r="I400" s="116"/>
      <c r="J400" s="116"/>
      <c r="K400" s="116"/>
      <c r="L400" s="116"/>
      <c r="M400" s="116"/>
      <c r="N400" s="116"/>
      <c r="O400" s="116"/>
      <c r="P400" s="116"/>
      <c r="Q400" s="52"/>
      <c r="R400" s="52"/>
      <c r="S400" s="52"/>
      <c r="T400" s="52"/>
      <c r="U400" s="44"/>
    </row>
    <row r="401" spans="2:21" s="5" customFormat="1" x14ac:dyDescent="0.2">
      <c r="B401" s="3"/>
      <c r="C401" s="3"/>
      <c r="D401" s="3"/>
      <c r="E401" s="108"/>
      <c r="F401" s="3"/>
      <c r="G401" s="116"/>
      <c r="H401" s="116"/>
      <c r="I401" s="116"/>
      <c r="J401" s="116"/>
      <c r="K401" s="116"/>
      <c r="L401" s="116"/>
      <c r="M401" s="116"/>
      <c r="N401" s="116"/>
      <c r="O401" s="116"/>
      <c r="P401" s="116"/>
      <c r="Q401" s="52"/>
      <c r="R401" s="52"/>
      <c r="S401" s="52"/>
      <c r="T401" s="52"/>
      <c r="U401" s="44"/>
    </row>
    <row r="402" spans="2:21" s="5" customFormat="1" x14ac:dyDescent="0.2">
      <c r="B402" s="3"/>
      <c r="C402" s="3"/>
      <c r="D402" s="3"/>
      <c r="E402" s="108"/>
      <c r="F402" s="3"/>
      <c r="G402" s="116"/>
      <c r="H402" s="116"/>
      <c r="I402" s="116"/>
      <c r="J402" s="116"/>
      <c r="K402" s="116"/>
      <c r="L402" s="116"/>
      <c r="M402" s="116"/>
      <c r="N402" s="116"/>
      <c r="O402" s="116"/>
      <c r="P402" s="116"/>
      <c r="Q402" s="52"/>
      <c r="R402" s="52"/>
      <c r="S402" s="52"/>
      <c r="T402" s="52"/>
      <c r="U402" s="44"/>
    </row>
    <row r="403" spans="2:21" s="5" customFormat="1" x14ac:dyDescent="0.2">
      <c r="B403" s="3"/>
      <c r="C403" s="3"/>
      <c r="D403" s="3"/>
      <c r="E403" s="108"/>
      <c r="F403" s="3"/>
      <c r="G403" s="116"/>
      <c r="H403" s="116"/>
      <c r="I403" s="116"/>
      <c r="J403" s="116"/>
      <c r="K403" s="116"/>
      <c r="L403" s="116"/>
      <c r="M403" s="116"/>
      <c r="N403" s="116"/>
      <c r="O403" s="116"/>
      <c r="P403" s="116"/>
      <c r="Q403" s="52"/>
      <c r="R403" s="52"/>
      <c r="S403" s="52"/>
      <c r="T403" s="52"/>
      <c r="U403" s="44"/>
    </row>
    <row r="404" spans="2:21" s="5" customFormat="1" x14ac:dyDescent="0.2">
      <c r="B404" s="3"/>
      <c r="C404" s="3"/>
      <c r="D404" s="3"/>
      <c r="E404" s="108"/>
      <c r="F404" s="3"/>
      <c r="G404" s="116"/>
      <c r="H404" s="116"/>
      <c r="I404" s="116"/>
      <c r="J404" s="116"/>
      <c r="K404" s="116"/>
      <c r="L404" s="116"/>
      <c r="M404" s="116"/>
      <c r="N404" s="116"/>
      <c r="O404" s="116"/>
      <c r="P404" s="116"/>
      <c r="Q404" s="52"/>
      <c r="R404" s="52"/>
      <c r="S404" s="52"/>
      <c r="T404" s="52"/>
      <c r="U404" s="44"/>
    </row>
    <row r="405" spans="2:21" s="5" customFormat="1" x14ac:dyDescent="0.2">
      <c r="B405" s="3"/>
      <c r="C405" s="3"/>
      <c r="D405" s="3"/>
      <c r="E405" s="108"/>
      <c r="F405" s="3"/>
      <c r="G405" s="116"/>
      <c r="H405" s="116"/>
      <c r="I405" s="116"/>
      <c r="J405" s="116"/>
      <c r="K405" s="116"/>
      <c r="L405" s="116"/>
      <c r="M405" s="116"/>
      <c r="N405" s="116"/>
      <c r="O405" s="116"/>
      <c r="P405" s="116"/>
      <c r="Q405" s="52"/>
      <c r="R405" s="52"/>
      <c r="S405" s="52"/>
      <c r="T405" s="52"/>
      <c r="U405" s="44"/>
    </row>
    <row r="406" spans="2:21" s="5" customFormat="1" x14ac:dyDescent="0.2">
      <c r="B406" s="3"/>
      <c r="C406" s="3"/>
      <c r="D406" s="3"/>
      <c r="E406" s="108"/>
      <c r="F406" s="3"/>
      <c r="G406" s="116"/>
      <c r="H406" s="116"/>
      <c r="I406" s="116"/>
      <c r="J406" s="116"/>
      <c r="K406" s="116"/>
      <c r="L406" s="116"/>
      <c r="M406" s="116"/>
      <c r="N406" s="116"/>
      <c r="O406" s="116"/>
      <c r="P406" s="116"/>
      <c r="Q406" s="52"/>
      <c r="R406" s="52"/>
      <c r="S406" s="52"/>
      <c r="T406" s="52"/>
      <c r="U406" s="44"/>
    </row>
    <row r="407" spans="2:21" s="5" customFormat="1" x14ac:dyDescent="0.2">
      <c r="B407" s="3"/>
      <c r="C407" s="3"/>
      <c r="D407" s="3"/>
      <c r="E407" s="108"/>
      <c r="F407" s="3"/>
      <c r="G407" s="116"/>
      <c r="H407" s="116"/>
      <c r="I407" s="116"/>
      <c r="J407" s="116"/>
      <c r="K407" s="116"/>
      <c r="L407" s="116"/>
      <c r="M407" s="116"/>
      <c r="N407" s="116"/>
      <c r="O407" s="116"/>
      <c r="P407" s="116"/>
      <c r="Q407" s="52"/>
      <c r="R407" s="52"/>
      <c r="S407" s="52"/>
      <c r="T407" s="52"/>
      <c r="U407" s="44"/>
    </row>
    <row r="408" spans="2:21" s="5" customFormat="1" x14ac:dyDescent="0.2">
      <c r="B408" s="3"/>
      <c r="C408" s="3"/>
      <c r="D408" s="3"/>
      <c r="E408" s="108"/>
      <c r="F408" s="3"/>
      <c r="G408" s="116"/>
      <c r="H408" s="116"/>
      <c r="I408" s="116"/>
      <c r="J408" s="116"/>
      <c r="K408" s="116"/>
      <c r="L408" s="116"/>
      <c r="M408" s="116"/>
      <c r="N408" s="116"/>
      <c r="O408" s="116"/>
      <c r="P408" s="116"/>
      <c r="Q408" s="52"/>
      <c r="R408" s="52"/>
      <c r="S408" s="52"/>
      <c r="T408" s="52"/>
      <c r="U408" s="44"/>
    </row>
    <row r="409" spans="2:21" s="5" customFormat="1" x14ac:dyDescent="0.2">
      <c r="B409" s="3"/>
      <c r="C409" s="3"/>
      <c r="D409" s="3"/>
      <c r="E409" s="108"/>
      <c r="F409" s="3"/>
      <c r="G409" s="116"/>
      <c r="H409" s="116"/>
      <c r="I409" s="116"/>
      <c r="J409" s="116"/>
      <c r="K409" s="116"/>
      <c r="L409" s="116"/>
      <c r="M409" s="116"/>
      <c r="N409" s="116"/>
      <c r="O409" s="116"/>
      <c r="P409" s="116"/>
      <c r="Q409" s="52"/>
      <c r="R409" s="52"/>
      <c r="S409" s="52"/>
      <c r="T409" s="52"/>
      <c r="U409" s="44"/>
    </row>
    <row r="410" spans="2:21" s="5" customFormat="1" x14ac:dyDescent="0.2">
      <c r="B410" s="3"/>
      <c r="C410" s="3"/>
      <c r="D410" s="3"/>
      <c r="E410" s="108"/>
      <c r="F410" s="3"/>
      <c r="G410" s="116"/>
      <c r="H410" s="116"/>
      <c r="I410" s="116"/>
      <c r="J410" s="116"/>
      <c r="K410" s="116"/>
      <c r="L410" s="116"/>
      <c r="M410" s="116"/>
      <c r="N410" s="116"/>
      <c r="O410" s="116"/>
      <c r="P410" s="116"/>
      <c r="Q410" s="52"/>
      <c r="R410" s="52"/>
      <c r="S410" s="52"/>
      <c r="T410" s="52"/>
      <c r="U410" s="44"/>
    </row>
    <row r="411" spans="2:21" s="5" customFormat="1" x14ac:dyDescent="0.2">
      <c r="B411" s="3"/>
      <c r="C411" s="3"/>
      <c r="D411" s="3"/>
      <c r="E411" s="108"/>
      <c r="F411" s="3"/>
      <c r="G411" s="116"/>
      <c r="H411" s="116"/>
      <c r="I411" s="116"/>
      <c r="J411" s="116"/>
      <c r="K411" s="116"/>
      <c r="L411" s="116"/>
      <c r="M411" s="116"/>
      <c r="N411" s="116"/>
      <c r="O411" s="116"/>
      <c r="P411" s="116"/>
      <c r="Q411" s="52"/>
      <c r="R411" s="52"/>
      <c r="S411" s="52"/>
      <c r="T411" s="52"/>
      <c r="U411" s="44"/>
    </row>
    <row r="412" spans="2:21" s="5" customFormat="1" x14ac:dyDescent="0.2">
      <c r="B412" s="3"/>
      <c r="C412" s="3"/>
      <c r="D412" s="3"/>
      <c r="E412" s="108"/>
      <c r="F412" s="3"/>
      <c r="G412" s="116"/>
      <c r="H412" s="116"/>
      <c r="I412" s="116"/>
      <c r="J412" s="116"/>
      <c r="K412" s="116"/>
      <c r="L412" s="116"/>
      <c r="M412" s="116"/>
      <c r="N412" s="116"/>
      <c r="O412" s="116"/>
      <c r="P412" s="116"/>
      <c r="Q412" s="52"/>
      <c r="R412" s="52"/>
      <c r="S412" s="52"/>
      <c r="T412" s="52"/>
      <c r="U412" s="44"/>
    </row>
    <row r="413" spans="2:21" s="5" customFormat="1" x14ac:dyDescent="0.2">
      <c r="B413" s="3"/>
      <c r="C413" s="3"/>
      <c r="D413" s="3"/>
      <c r="E413" s="108"/>
      <c r="F413" s="3"/>
      <c r="G413" s="116"/>
      <c r="H413" s="116"/>
      <c r="I413" s="116"/>
      <c r="J413" s="116"/>
      <c r="K413" s="116"/>
      <c r="L413" s="116"/>
      <c r="M413" s="116"/>
      <c r="N413" s="116"/>
      <c r="O413" s="116"/>
      <c r="P413" s="116"/>
      <c r="Q413" s="52"/>
      <c r="R413" s="52"/>
      <c r="S413" s="52"/>
      <c r="T413" s="52"/>
      <c r="U413" s="44"/>
    </row>
    <row r="414" spans="2:21" s="5" customFormat="1" x14ac:dyDescent="0.2">
      <c r="B414" s="3"/>
      <c r="C414" s="3"/>
      <c r="D414" s="3"/>
      <c r="E414" s="108"/>
      <c r="F414" s="3"/>
      <c r="G414" s="116"/>
      <c r="H414" s="116"/>
      <c r="I414" s="116"/>
      <c r="J414" s="116"/>
      <c r="K414" s="116"/>
      <c r="L414" s="116"/>
      <c r="M414" s="116"/>
      <c r="N414" s="116"/>
      <c r="O414" s="116"/>
      <c r="P414" s="116"/>
      <c r="Q414" s="52"/>
      <c r="R414" s="52"/>
      <c r="S414" s="52"/>
      <c r="T414" s="52"/>
      <c r="U414" s="44"/>
    </row>
    <row r="415" spans="2:21" s="5" customFormat="1" x14ac:dyDescent="0.2">
      <c r="B415" s="3"/>
      <c r="C415" s="3"/>
      <c r="D415" s="3"/>
      <c r="E415" s="108"/>
      <c r="F415" s="3"/>
      <c r="G415" s="116"/>
      <c r="H415" s="116"/>
      <c r="I415" s="116"/>
      <c r="J415" s="116"/>
      <c r="K415" s="116"/>
      <c r="L415" s="116"/>
      <c r="M415" s="116"/>
      <c r="N415" s="116"/>
      <c r="O415" s="116"/>
      <c r="P415" s="116"/>
      <c r="Q415" s="52"/>
      <c r="R415" s="52"/>
      <c r="S415" s="52"/>
      <c r="T415" s="52"/>
      <c r="U415" s="44"/>
    </row>
    <row r="416" spans="2:21" s="5" customFormat="1" x14ac:dyDescent="0.2">
      <c r="B416" s="3"/>
      <c r="C416" s="3"/>
      <c r="D416" s="3"/>
      <c r="E416" s="108"/>
      <c r="F416" s="3"/>
      <c r="G416" s="116"/>
      <c r="H416" s="116"/>
      <c r="I416" s="116"/>
      <c r="J416" s="116"/>
      <c r="K416" s="116"/>
      <c r="L416" s="116"/>
      <c r="M416" s="116"/>
      <c r="N416" s="116"/>
      <c r="O416" s="116"/>
      <c r="P416" s="116"/>
      <c r="Q416" s="52"/>
      <c r="R416" s="52"/>
      <c r="S416" s="52"/>
      <c r="T416" s="52"/>
      <c r="U416" s="44"/>
    </row>
    <row r="417" spans="2:21" s="5" customFormat="1" x14ac:dyDescent="0.2">
      <c r="B417" s="3"/>
      <c r="C417" s="3"/>
      <c r="D417" s="3"/>
      <c r="E417" s="108"/>
      <c r="F417" s="3"/>
      <c r="G417" s="116"/>
      <c r="H417" s="116"/>
      <c r="I417" s="116"/>
      <c r="J417" s="116"/>
      <c r="K417" s="116"/>
      <c r="L417" s="116"/>
      <c r="M417" s="116"/>
      <c r="N417" s="116"/>
      <c r="O417" s="116"/>
      <c r="P417" s="116"/>
      <c r="Q417" s="52"/>
      <c r="R417" s="52"/>
      <c r="S417" s="52"/>
      <c r="T417" s="52"/>
      <c r="U417" s="44"/>
    </row>
    <row r="418" spans="2:21" s="5" customFormat="1" x14ac:dyDescent="0.2">
      <c r="B418" s="3"/>
      <c r="C418" s="3"/>
      <c r="D418" s="3"/>
      <c r="E418" s="108"/>
      <c r="F418" s="3"/>
      <c r="G418" s="116"/>
      <c r="H418" s="116"/>
      <c r="I418" s="116"/>
      <c r="J418" s="116"/>
      <c r="K418" s="116"/>
      <c r="L418" s="116"/>
      <c r="M418" s="116"/>
      <c r="N418" s="116"/>
      <c r="O418" s="116"/>
      <c r="P418" s="116"/>
      <c r="Q418" s="52"/>
      <c r="R418" s="52"/>
      <c r="S418" s="52"/>
      <c r="T418" s="52"/>
      <c r="U418" s="44"/>
    </row>
    <row r="419" spans="2:21" s="5" customFormat="1" x14ac:dyDescent="0.2">
      <c r="B419" s="3"/>
      <c r="C419" s="3"/>
      <c r="D419" s="3"/>
      <c r="E419" s="108"/>
      <c r="F419" s="3"/>
      <c r="G419" s="116"/>
      <c r="H419" s="116"/>
      <c r="I419" s="116"/>
      <c r="J419" s="116"/>
      <c r="K419" s="116"/>
      <c r="L419" s="116"/>
      <c r="M419" s="116"/>
      <c r="N419" s="116"/>
      <c r="O419" s="116"/>
      <c r="P419" s="116"/>
      <c r="Q419" s="52"/>
      <c r="R419" s="52"/>
      <c r="S419" s="52"/>
      <c r="T419" s="52"/>
      <c r="U419" s="44"/>
    </row>
    <row r="420" spans="2:21" s="5" customFormat="1" x14ac:dyDescent="0.2">
      <c r="B420" s="3"/>
      <c r="C420" s="3"/>
      <c r="D420" s="3"/>
      <c r="E420" s="108"/>
      <c r="F420" s="3"/>
      <c r="G420" s="116"/>
      <c r="H420" s="116"/>
      <c r="I420" s="116"/>
      <c r="J420" s="116"/>
      <c r="K420" s="116"/>
      <c r="L420" s="116"/>
      <c r="M420" s="116"/>
      <c r="N420" s="116"/>
      <c r="O420" s="116"/>
      <c r="P420" s="116"/>
      <c r="Q420" s="52"/>
      <c r="R420" s="52"/>
      <c r="S420" s="52"/>
      <c r="T420" s="52"/>
      <c r="U420" s="44"/>
    </row>
    <row r="421" spans="2:21" s="5" customFormat="1" x14ac:dyDescent="0.2">
      <c r="B421" s="3"/>
      <c r="C421" s="3"/>
      <c r="D421" s="3"/>
      <c r="E421" s="108"/>
      <c r="F421" s="3"/>
      <c r="G421" s="116"/>
      <c r="H421" s="116"/>
      <c r="I421" s="116"/>
      <c r="J421" s="116"/>
      <c r="K421" s="116"/>
      <c r="L421" s="116"/>
      <c r="M421" s="116"/>
      <c r="N421" s="116"/>
      <c r="O421" s="116"/>
      <c r="P421" s="116"/>
      <c r="Q421" s="52"/>
      <c r="R421" s="52"/>
      <c r="S421" s="52"/>
      <c r="T421" s="52"/>
      <c r="U421" s="44"/>
    </row>
    <row r="422" spans="2:21" s="5" customFormat="1" x14ac:dyDescent="0.2">
      <c r="B422" s="3"/>
      <c r="C422" s="3"/>
      <c r="D422" s="3"/>
      <c r="E422" s="108"/>
      <c r="F422" s="3"/>
      <c r="G422" s="116"/>
      <c r="H422" s="116"/>
      <c r="I422" s="116"/>
      <c r="J422" s="116"/>
      <c r="K422" s="116"/>
      <c r="L422" s="116"/>
      <c r="M422" s="116"/>
      <c r="N422" s="116"/>
      <c r="O422" s="116"/>
      <c r="P422" s="116"/>
      <c r="Q422" s="52"/>
      <c r="R422" s="52"/>
      <c r="S422" s="52"/>
      <c r="T422" s="52"/>
      <c r="U422" s="44"/>
    </row>
    <row r="423" spans="2:21" s="5" customFormat="1" x14ac:dyDescent="0.2">
      <c r="B423" s="3"/>
      <c r="C423" s="3"/>
      <c r="D423" s="3"/>
      <c r="E423" s="108"/>
      <c r="F423" s="3"/>
      <c r="G423" s="116"/>
      <c r="H423" s="116"/>
      <c r="I423" s="116"/>
      <c r="J423" s="116"/>
      <c r="K423" s="116"/>
      <c r="L423" s="116"/>
      <c r="M423" s="116"/>
      <c r="N423" s="116"/>
      <c r="O423" s="116"/>
      <c r="P423" s="116"/>
      <c r="Q423" s="52"/>
      <c r="R423" s="52"/>
      <c r="S423" s="52"/>
      <c r="T423" s="52"/>
      <c r="U423" s="44"/>
    </row>
    <row r="424" spans="2:21" s="5" customFormat="1" x14ac:dyDescent="0.2">
      <c r="B424" s="3"/>
      <c r="C424" s="3"/>
      <c r="D424" s="3"/>
      <c r="E424" s="108"/>
      <c r="F424" s="3"/>
      <c r="G424" s="116"/>
      <c r="H424" s="116"/>
      <c r="I424" s="116"/>
      <c r="J424" s="116"/>
      <c r="K424" s="116"/>
      <c r="L424" s="116"/>
      <c r="M424" s="116"/>
      <c r="N424" s="116"/>
      <c r="O424" s="116"/>
      <c r="P424" s="116"/>
      <c r="Q424" s="52"/>
      <c r="R424" s="52"/>
      <c r="S424" s="52"/>
      <c r="T424" s="52"/>
      <c r="U424" s="44"/>
    </row>
    <row r="425" spans="2:21" s="5" customFormat="1" x14ac:dyDescent="0.2">
      <c r="B425" s="3"/>
      <c r="C425" s="3"/>
      <c r="D425" s="3"/>
      <c r="E425" s="108"/>
      <c r="F425" s="3"/>
      <c r="G425" s="116"/>
      <c r="H425" s="116"/>
      <c r="I425" s="116"/>
      <c r="J425" s="116"/>
      <c r="K425" s="116"/>
      <c r="L425" s="116"/>
      <c r="M425" s="116"/>
      <c r="N425" s="116"/>
      <c r="O425" s="116"/>
      <c r="P425" s="116"/>
      <c r="Q425" s="52"/>
      <c r="R425" s="52"/>
      <c r="S425" s="52"/>
      <c r="T425" s="52"/>
      <c r="U425" s="44"/>
    </row>
    <row r="426" spans="2:21" s="5" customFormat="1" x14ac:dyDescent="0.2">
      <c r="B426" s="3"/>
      <c r="C426" s="3"/>
      <c r="D426" s="3"/>
      <c r="E426" s="108"/>
      <c r="F426" s="3"/>
      <c r="G426" s="116"/>
      <c r="H426" s="116"/>
      <c r="I426" s="116"/>
      <c r="J426" s="116"/>
      <c r="K426" s="116"/>
      <c r="L426" s="116"/>
      <c r="M426" s="116"/>
      <c r="N426" s="116"/>
      <c r="O426" s="116"/>
      <c r="P426" s="116"/>
      <c r="Q426" s="52"/>
      <c r="R426" s="52"/>
      <c r="S426" s="52"/>
      <c r="T426" s="52"/>
      <c r="U426" s="44"/>
    </row>
    <row r="427" spans="2:21" s="5" customFormat="1" x14ac:dyDescent="0.2">
      <c r="B427" s="3"/>
      <c r="C427" s="3"/>
      <c r="D427" s="3"/>
      <c r="E427" s="108"/>
      <c r="F427" s="3"/>
      <c r="G427" s="116"/>
      <c r="H427" s="116"/>
      <c r="I427" s="116"/>
      <c r="J427" s="116"/>
      <c r="K427" s="116"/>
      <c r="L427" s="116"/>
      <c r="M427" s="116"/>
      <c r="N427" s="116"/>
      <c r="O427" s="116"/>
      <c r="P427" s="116"/>
      <c r="Q427" s="52"/>
      <c r="R427" s="52"/>
      <c r="S427" s="52"/>
      <c r="T427" s="52"/>
      <c r="U427" s="44"/>
    </row>
    <row r="428" spans="2:21" s="5" customFormat="1" x14ac:dyDescent="0.2">
      <c r="B428" s="3"/>
      <c r="C428" s="3"/>
      <c r="D428" s="3"/>
      <c r="E428" s="108"/>
      <c r="F428" s="3"/>
      <c r="G428" s="116"/>
      <c r="H428" s="116"/>
      <c r="I428" s="116"/>
      <c r="J428" s="116"/>
      <c r="K428" s="116"/>
      <c r="L428" s="116"/>
      <c r="M428" s="116"/>
      <c r="N428" s="116"/>
      <c r="O428" s="116"/>
      <c r="P428" s="116"/>
      <c r="Q428" s="52"/>
      <c r="R428" s="52"/>
      <c r="S428" s="52"/>
      <c r="T428" s="52"/>
      <c r="U428" s="44"/>
    </row>
    <row r="429" spans="2:21" s="5" customFormat="1" x14ac:dyDescent="0.2">
      <c r="B429" s="3"/>
      <c r="C429" s="3"/>
      <c r="D429" s="3"/>
      <c r="E429" s="108"/>
      <c r="F429" s="3"/>
      <c r="G429" s="116"/>
      <c r="H429" s="116"/>
      <c r="I429" s="116"/>
      <c r="J429" s="116"/>
      <c r="K429" s="116"/>
      <c r="L429" s="116"/>
      <c r="M429" s="116"/>
      <c r="N429" s="116"/>
      <c r="O429" s="116"/>
      <c r="P429" s="116"/>
      <c r="Q429" s="52"/>
      <c r="R429" s="52"/>
      <c r="S429" s="52"/>
      <c r="T429" s="52"/>
      <c r="U429" s="44"/>
    </row>
    <row r="430" spans="2:21" s="5" customFormat="1" x14ac:dyDescent="0.2">
      <c r="B430" s="3"/>
      <c r="C430" s="3"/>
      <c r="D430" s="3"/>
      <c r="E430" s="108"/>
      <c r="F430" s="3"/>
      <c r="G430" s="116"/>
      <c r="H430" s="116"/>
      <c r="I430" s="116"/>
      <c r="J430" s="116"/>
      <c r="K430" s="116"/>
      <c r="L430" s="116"/>
      <c r="M430" s="116"/>
      <c r="N430" s="116"/>
      <c r="O430" s="116"/>
      <c r="P430" s="116"/>
      <c r="Q430" s="52"/>
      <c r="R430" s="52"/>
      <c r="S430" s="52"/>
      <c r="T430" s="52"/>
      <c r="U430" s="44"/>
    </row>
    <row r="431" spans="2:21" s="5" customFormat="1" x14ac:dyDescent="0.2">
      <c r="B431" s="3"/>
      <c r="C431" s="3"/>
      <c r="D431" s="3"/>
      <c r="E431" s="108"/>
      <c r="F431" s="3"/>
      <c r="G431" s="116"/>
      <c r="H431" s="116"/>
      <c r="I431" s="116"/>
      <c r="J431" s="116"/>
      <c r="K431" s="116"/>
      <c r="L431" s="116"/>
      <c r="M431" s="116"/>
      <c r="N431" s="116"/>
      <c r="O431" s="116"/>
      <c r="P431" s="116"/>
      <c r="Q431" s="52"/>
      <c r="R431" s="52"/>
      <c r="S431" s="52"/>
      <c r="T431" s="52"/>
      <c r="U431" s="44"/>
    </row>
    <row r="432" spans="2:21" s="5" customFormat="1" x14ac:dyDescent="0.2">
      <c r="B432" s="3"/>
      <c r="C432" s="3"/>
      <c r="D432" s="3"/>
      <c r="E432" s="108"/>
      <c r="F432" s="3"/>
      <c r="G432" s="116"/>
      <c r="H432" s="116"/>
      <c r="I432" s="116"/>
      <c r="J432" s="116"/>
      <c r="K432" s="116"/>
      <c r="L432" s="116"/>
      <c r="M432" s="116"/>
      <c r="N432" s="116"/>
      <c r="O432" s="116"/>
      <c r="P432" s="116"/>
      <c r="Q432" s="52"/>
      <c r="R432" s="52"/>
      <c r="S432" s="52"/>
      <c r="T432" s="52"/>
      <c r="U432" s="44"/>
    </row>
    <row r="433" spans="2:21" s="5" customFormat="1" x14ac:dyDescent="0.2">
      <c r="B433" s="3"/>
      <c r="C433" s="3"/>
      <c r="D433" s="3"/>
      <c r="E433" s="108"/>
      <c r="F433" s="3"/>
      <c r="G433" s="116"/>
      <c r="H433" s="116"/>
      <c r="I433" s="116"/>
      <c r="J433" s="116"/>
      <c r="K433" s="116"/>
      <c r="L433" s="116"/>
      <c r="M433" s="116"/>
      <c r="N433" s="116"/>
      <c r="O433" s="116"/>
      <c r="P433" s="116"/>
      <c r="Q433" s="52"/>
      <c r="R433" s="52"/>
      <c r="S433" s="52"/>
      <c r="T433" s="52"/>
      <c r="U433" s="44"/>
    </row>
    <row r="434" spans="2:21" s="5" customFormat="1" x14ac:dyDescent="0.2">
      <c r="B434" s="3"/>
      <c r="C434" s="3"/>
      <c r="D434" s="3"/>
      <c r="E434" s="108"/>
      <c r="F434" s="3"/>
      <c r="G434" s="116"/>
      <c r="H434" s="116"/>
      <c r="I434" s="116"/>
      <c r="J434" s="116"/>
      <c r="K434" s="116"/>
      <c r="L434" s="116"/>
      <c r="M434" s="116"/>
      <c r="N434" s="116"/>
      <c r="O434" s="116"/>
      <c r="P434" s="116"/>
      <c r="Q434" s="52"/>
      <c r="R434" s="52"/>
      <c r="S434" s="52"/>
      <c r="T434" s="52"/>
      <c r="U434" s="44"/>
    </row>
    <row r="435" spans="2:21" s="5" customFormat="1" x14ac:dyDescent="0.2">
      <c r="B435" s="3"/>
      <c r="C435" s="3"/>
      <c r="D435" s="3"/>
      <c r="E435" s="108"/>
      <c r="F435" s="3"/>
      <c r="G435" s="116"/>
      <c r="H435" s="116"/>
      <c r="I435" s="116"/>
      <c r="J435" s="116"/>
      <c r="K435" s="116"/>
      <c r="L435" s="116"/>
      <c r="M435" s="116"/>
      <c r="N435" s="116"/>
      <c r="O435" s="116"/>
      <c r="P435" s="116"/>
      <c r="Q435" s="52"/>
      <c r="R435" s="52"/>
      <c r="S435" s="52"/>
      <c r="T435" s="52"/>
      <c r="U435" s="44"/>
    </row>
    <row r="436" spans="2:21" s="5" customFormat="1" x14ac:dyDescent="0.2">
      <c r="B436" s="3"/>
      <c r="C436" s="3"/>
      <c r="D436" s="3"/>
      <c r="E436" s="108"/>
      <c r="F436" s="3"/>
      <c r="G436" s="116"/>
      <c r="H436" s="116"/>
      <c r="I436" s="116"/>
      <c r="J436" s="116"/>
      <c r="K436" s="116"/>
      <c r="L436" s="116"/>
      <c r="M436" s="116"/>
      <c r="N436" s="116"/>
      <c r="O436" s="116"/>
      <c r="P436" s="116"/>
      <c r="Q436" s="52"/>
      <c r="R436" s="52"/>
      <c r="S436" s="52"/>
      <c r="T436" s="52"/>
      <c r="U436" s="44"/>
    </row>
    <row r="437" spans="2:21" s="5" customFormat="1" x14ac:dyDescent="0.2">
      <c r="B437" s="3"/>
      <c r="C437" s="3"/>
      <c r="D437" s="3"/>
      <c r="E437" s="108"/>
      <c r="F437" s="3"/>
      <c r="G437" s="116"/>
      <c r="H437" s="116"/>
      <c r="I437" s="116"/>
      <c r="J437" s="116"/>
      <c r="K437" s="116"/>
      <c r="L437" s="116"/>
      <c r="M437" s="116"/>
      <c r="N437" s="116"/>
      <c r="O437" s="116"/>
      <c r="P437" s="116"/>
      <c r="Q437" s="52"/>
      <c r="R437" s="52"/>
      <c r="S437" s="52"/>
      <c r="T437" s="52"/>
      <c r="U437" s="44"/>
    </row>
    <row r="438" spans="2:21" s="5" customFormat="1" x14ac:dyDescent="0.2">
      <c r="B438" s="3"/>
      <c r="C438" s="3"/>
      <c r="D438" s="3"/>
      <c r="E438" s="108"/>
      <c r="F438" s="3"/>
      <c r="G438" s="116"/>
      <c r="H438" s="116"/>
      <c r="I438" s="116"/>
      <c r="J438" s="116"/>
      <c r="K438" s="116"/>
      <c r="L438" s="116"/>
      <c r="M438" s="116"/>
      <c r="N438" s="116"/>
      <c r="O438" s="116"/>
      <c r="P438" s="116"/>
      <c r="Q438" s="52"/>
      <c r="R438" s="52"/>
      <c r="S438" s="52"/>
      <c r="T438" s="52"/>
      <c r="U438" s="44"/>
    </row>
    <row r="439" spans="2:21" s="5" customFormat="1" x14ac:dyDescent="0.2">
      <c r="B439" s="3"/>
      <c r="C439" s="3"/>
      <c r="D439" s="3"/>
      <c r="E439" s="108"/>
      <c r="F439" s="3"/>
      <c r="G439" s="116"/>
      <c r="H439" s="116"/>
      <c r="I439" s="116"/>
      <c r="J439" s="116"/>
      <c r="K439" s="116"/>
      <c r="L439" s="116"/>
      <c r="M439" s="116"/>
      <c r="N439" s="116"/>
      <c r="O439" s="116"/>
      <c r="P439" s="116"/>
      <c r="Q439" s="52"/>
      <c r="R439" s="52"/>
      <c r="S439" s="52"/>
      <c r="T439" s="52"/>
      <c r="U439" s="44"/>
    </row>
    <row r="440" spans="2:21" s="5" customFormat="1" x14ac:dyDescent="0.2">
      <c r="B440" s="3"/>
      <c r="C440" s="3"/>
      <c r="D440" s="3"/>
      <c r="E440" s="108"/>
      <c r="F440" s="3"/>
      <c r="G440" s="116"/>
      <c r="H440" s="116"/>
      <c r="I440" s="116"/>
      <c r="J440" s="116"/>
      <c r="K440" s="116"/>
      <c r="L440" s="116"/>
      <c r="M440" s="116"/>
      <c r="N440" s="116"/>
      <c r="O440" s="116"/>
      <c r="P440" s="116"/>
      <c r="Q440" s="52"/>
      <c r="R440" s="52"/>
      <c r="S440" s="52"/>
      <c r="T440" s="52"/>
      <c r="U440" s="44"/>
    </row>
    <row r="441" spans="2:21" s="5" customFormat="1" x14ac:dyDescent="0.2">
      <c r="B441" s="3"/>
      <c r="C441" s="3"/>
      <c r="D441" s="3"/>
      <c r="E441" s="108"/>
      <c r="F441" s="3"/>
      <c r="G441" s="116"/>
      <c r="H441" s="116"/>
      <c r="I441" s="116"/>
      <c r="J441" s="116"/>
      <c r="K441" s="116"/>
      <c r="L441" s="116"/>
      <c r="M441" s="116"/>
      <c r="N441" s="116"/>
      <c r="O441" s="116"/>
      <c r="P441" s="116"/>
      <c r="Q441" s="52"/>
      <c r="R441" s="52"/>
      <c r="S441" s="52"/>
      <c r="T441" s="52"/>
      <c r="U441" s="44"/>
    </row>
    <row r="442" spans="2:21" s="5" customFormat="1" x14ac:dyDescent="0.2">
      <c r="B442" s="3"/>
      <c r="C442" s="3"/>
      <c r="D442" s="3"/>
      <c r="E442" s="108"/>
      <c r="F442" s="3"/>
      <c r="G442" s="116"/>
      <c r="H442" s="116"/>
      <c r="I442" s="116"/>
      <c r="J442" s="116"/>
      <c r="K442" s="116"/>
      <c r="L442" s="116"/>
      <c r="M442" s="116"/>
      <c r="N442" s="116"/>
      <c r="O442" s="116"/>
      <c r="P442" s="116"/>
      <c r="Q442" s="52"/>
      <c r="R442" s="52"/>
      <c r="S442" s="52"/>
      <c r="T442" s="52"/>
      <c r="U442" s="44"/>
    </row>
    <row r="443" spans="2:21" s="5" customFormat="1" x14ac:dyDescent="0.2">
      <c r="B443" s="3"/>
      <c r="C443" s="3"/>
      <c r="D443" s="3"/>
      <c r="E443" s="108"/>
      <c r="F443" s="3"/>
      <c r="G443" s="116"/>
      <c r="H443" s="116"/>
      <c r="I443" s="116"/>
      <c r="J443" s="116"/>
      <c r="K443" s="116"/>
      <c r="L443" s="116"/>
      <c r="M443" s="116"/>
      <c r="N443" s="116"/>
      <c r="O443" s="116"/>
      <c r="P443" s="116"/>
      <c r="Q443" s="52"/>
      <c r="R443" s="52"/>
      <c r="S443" s="52"/>
      <c r="T443" s="52"/>
      <c r="U443" s="44"/>
    </row>
    <row r="444" spans="2:21" s="5" customFormat="1" x14ac:dyDescent="0.2">
      <c r="B444" s="3"/>
      <c r="C444" s="3"/>
      <c r="D444" s="3"/>
      <c r="E444" s="108"/>
      <c r="F444" s="3"/>
      <c r="G444" s="116"/>
      <c r="H444" s="116"/>
      <c r="I444" s="116"/>
      <c r="J444" s="116"/>
      <c r="K444" s="116"/>
      <c r="L444" s="116"/>
      <c r="M444" s="116"/>
      <c r="N444" s="116"/>
      <c r="O444" s="116"/>
      <c r="P444" s="116"/>
      <c r="Q444" s="52"/>
      <c r="R444" s="52"/>
      <c r="S444" s="52"/>
      <c r="T444" s="52"/>
      <c r="U444" s="44"/>
    </row>
    <row r="445" spans="2:21" s="5" customFormat="1" x14ac:dyDescent="0.2">
      <c r="B445" s="3"/>
      <c r="C445" s="3"/>
      <c r="D445" s="3"/>
      <c r="E445" s="108"/>
      <c r="F445" s="3"/>
      <c r="G445" s="116"/>
      <c r="H445" s="116"/>
      <c r="I445" s="116"/>
      <c r="J445" s="116"/>
      <c r="K445" s="116"/>
      <c r="L445" s="116"/>
      <c r="M445" s="116"/>
      <c r="N445" s="116"/>
      <c r="O445" s="116"/>
      <c r="P445" s="116"/>
      <c r="Q445" s="52"/>
      <c r="R445" s="52"/>
      <c r="S445" s="52"/>
      <c r="T445" s="52"/>
      <c r="U445" s="44"/>
    </row>
    <row r="446" spans="2:21" s="5" customFormat="1" x14ac:dyDescent="0.2">
      <c r="B446" s="3"/>
      <c r="C446" s="3"/>
      <c r="D446" s="3"/>
      <c r="E446" s="108"/>
      <c r="F446" s="3"/>
      <c r="G446" s="116"/>
      <c r="H446" s="116"/>
      <c r="I446" s="116"/>
      <c r="J446" s="116"/>
      <c r="K446" s="116"/>
      <c r="L446" s="116"/>
      <c r="M446" s="116"/>
      <c r="N446" s="116"/>
      <c r="O446" s="116"/>
      <c r="P446" s="116"/>
      <c r="Q446" s="52"/>
      <c r="R446" s="52"/>
      <c r="S446" s="52"/>
      <c r="T446" s="52"/>
      <c r="U446" s="44"/>
    </row>
    <row r="447" spans="2:21" s="5" customFormat="1" x14ac:dyDescent="0.2">
      <c r="B447" s="3"/>
      <c r="C447" s="3"/>
      <c r="D447" s="3"/>
      <c r="E447" s="108"/>
      <c r="F447" s="3"/>
      <c r="G447" s="116"/>
      <c r="H447" s="116"/>
      <c r="I447" s="116"/>
      <c r="J447" s="116"/>
      <c r="K447" s="116"/>
      <c r="L447" s="116"/>
      <c r="M447" s="116"/>
      <c r="N447" s="116"/>
      <c r="O447" s="116"/>
      <c r="P447" s="116"/>
      <c r="Q447" s="52"/>
      <c r="R447" s="52"/>
      <c r="S447" s="52"/>
      <c r="T447" s="52"/>
      <c r="U447" s="44"/>
    </row>
    <row r="448" spans="2:21" s="5" customFormat="1" x14ac:dyDescent="0.2">
      <c r="B448" s="3"/>
      <c r="C448" s="3"/>
      <c r="D448" s="3"/>
      <c r="E448" s="108"/>
      <c r="F448" s="3"/>
      <c r="G448" s="116"/>
      <c r="H448" s="116"/>
      <c r="I448" s="116"/>
      <c r="J448" s="116"/>
      <c r="K448" s="116"/>
      <c r="L448" s="116"/>
      <c r="M448" s="116"/>
      <c r="N448" s="116"/>
      <c r="O448" s="116"/>
      <c r="P448" s="116"/>
      <c r="Q448" s="52"/>
      <c r="R448" s="52"/>
      <c r="S448" s="52"/>
      <c r="T448" s="52"/>
      <c r="U448" s="44"/>
    </row>
    <row r="449" spans="2:21" s="5" customFormat="1" x14ac:dyDescent="0.2">
      <c r="B449" s="3"/>
      <c r="C449" s="3"/>
      <c r="D449" s="3"/>
      <c r="E449" s="108"/>
      <c r="F449" s="3"/>
      <c r="G449" s="116"/>
      <c r="H449" s="116"/>
      <c r="I449" s="116"/>
      <c r="J449" s="116"/>
      <c r="K449" s="116"/>
      <c r="L449" s="116"/>
      <c r="M449" s="116"/>
      <c r="N449" s="116"/>
      <c r="O449" s="116"/>
      <c r="P449" s="116"/>
      <c r="Q449" s="52"/>
      <c r="R449" s="52"/>
      <c r="S449" s="52"/>
      <c r="T449" s="52"/>
      <c r="U449" s="44"/>
    </row>
    <row r="450" spans="2:21" s="5" customFormat="1" x14ac:dyDescent="0.2">
      <c r="B450" s="3"/>
      <c r="C450" s="3"/>
      <c r="D450" s="3"/>
      <c r="E450" s="108"/>
      <c r="F450" s="3"/>
      <c r="G450" s="116"/>
      <c r="H450" s="116"/>
      <c r="I450" s="116"/>
      <c r="J450" s="116"/>
      <c r="K450" s="116"/>
      <c r="L450" s="116"/>
      <c r="M450" s="116"/>
      <c r="N450" s="116"/>
      <c r="O450" s="116"/>
      <c r="P450" s="116"/>
      <c r="Q450" s="52"/>
      <c r="R450" s="52"/>
      <c r="S450" s="52"/>
      <c r="T450" s="52"/>
      <c r="U450" s="44"/>
    </row>
    <row r="451" spans="2:21" s="5" customFormat="1" x14ac:dyDescent="0.2">
      <c r="B451" s="3"/>
      <c r="C451" s="3"/>
      <c r="D451" s="3"/>
      <c r="E451" s="108"/>
      <c r="F451" s="3"/>
      <c r="G451" s="116"/>
      <c r="H451" s="116"/>
      <c r="I451" s="116"/>
      <c r="J451" s="116"/>
      <c r="K451" s="116"/>
      <c r="L451" s="116"/>
      <c r="M451" s="116"/>
      <c r="N451" s="116"/>
      <c r="O451" s="116"/>
      <c r="P451" s="116"/>
      <c r="Q451" s="52"/>
      <c r="R451" s="52"/>
      <c r="S451" s="52"/>
      <c r="T451" s="52"/>
      <c r="U451" s="44"/>
    </row>
    <row r="452" spans="2:21" s="5" customFormat="1" x14ac:dyDescent="0.2">
      <c r="B452" s="3"/>
      <c r="C452" s="3"/>
      <c r="D452" s="3"/>
      <c r="E452" s="108"/>
      <c r="F452" s="3"/>
      <c r="G452" s="116"/>
      <c r="H452" s="116"/>
      <c r="I452" s="116"/>
      <c r="J452" s="116"/>
      <c r="K452" s="116"/>
      <c r="L452" s="116"/>
      <c r="M452" s="116"/>
      <c r="N452" s="116"/>
      <c r="O452" s="116"/>
      <c r="P452" s="116"/>
      <c r="Q452" s="52"/>
      <c r="R452" s="52"/>
      <c r="S452" s="52"/>
      <c r="T452" s="52"/>
      <c r="U452" s="44"/>
    </row>
    <row r="453" spans="2:21" s="5" customFormat="1" x14ac:dyDescent="0.2">
      <c r="B453" s="3"/>
      <c r="C453" s="3"/>
      <c r="D453" s="3"/>
      <c r="E453" s="108"/>
      <c r="F453" s="3"/>
      <c r="G453" s="116"/>
      <c r="H453" s="116"/>
      <c r="I453" s="116"/>
      <c r="J453" s="116"/>
      <c r="K453" s="116"/>
      <c r="L453" s="116"/>
      <c r="M453" s="116"/>
      <c r="N453" s="116"/>
      <c r="O453" s="116"/>
      <c r="P453" s="116"/>
      <c r="Q453" s="52"/>
      <c r="R453" s="52"/>
      <c r="S453" s="52"/>
      <c r="T453" s="52"/>
      <c r="U453" s="44"/>
    </row>
    <row r="454" spans="2:21" s="5" customFormat="1" x14ac:dyDescent="0.2">
      <c r="B454" s="3"/>
      <c r="C454" s="3"/>
      <c r="D454" s="3"/>
      <c r="E454" s="108"/>
      <c r="F454" s="3"/>
      <c r="G454" s="116"/>
      <c r="H454" s="116"/>
      <c r="I454" s="116"/>
      <c r="J454" s="116"/>
      <c r="K454" s="116"/>
      <c r="L454" s="116"/>
      <c r="M454" s="116"/>
      <c r="N454" s="116"/>
      <c r="O454" s="116"/>
      <c r="P454" s="116"/>
      <c r="Q454" s="52"/>
      <c r="R454" s="52"/>
      <c r="S454" s="52"/>
      <c r="T454" s="52"/>
      <c r="U454" s="44"/>
    </row>
    <row r="455" spans="2:21" s="5" customFormat="1" x14ac:dyDescent="0.2">
      <c r="B455" s="3"/>
      <c r="C455" s="3"/>
      <c r="D455" s="3"/>
      <c r="E455" s="108"/>
      <c r="F455" s="3"/>
      <c r="G455" s="116"/>
      <c r="H455" s="116"/>
      <c r="I455" s="116"/>
      <c r="J455" s="116"/>
      <c r="K455" s="116"/>
      <c r="L455" s="116"/>
      <c r="M455" s="116"/>
      <c r="N455" s="116"/>
      <c r="O455" s="116"/>
      <c r="P455" s="116"/>
      <c r="Q455" s="52"/>
      <c r="R455" s="52"/>
      <c r="S455" s="52"/>
      <c r="T455" s="52"/>
      <c r="U455" s="44"/>
    </row>
    <row r="456" spans="2:21" s="5" customFormat="1" x14ac:dyDescent="0.2">
      <c r="B456" s="3"/>
      <c r="C456" s="3"/>
      <c r="D456" s="3"/>
      <c r="E456" s="108"/>
      <c r="F456" s="3"/>
      <c r="G456" s="116"/>
      <c r="H456" s="116"/>
      <c r="I456" s="116"/>
      <c r="J456" s="116"/>
      <c r="K456" s="116"/>
      <c r="L456" s="116"/>
      <c r="M456" s="116"/>
      <c r="N456" s="116"/>
      <c r="O456" s="116"/>
      <c r="P456" s="116"/>
      <c r="Q456" s="52"/>
      <c r="R456" s="52"/>
      <c r="S456" s="52"/>
      <c r="T456" s="52"/>
      <c r="U456" s="44"/>
    </row>
    <row r="457" spans="2:21" s="5" customFormat="1" x14ac:dyDescent="0.2">
      <c r="B457" s="3"/>
      <c r="C457" s="3"/>
      <c r="D457" s="3"/>
      <c r="E457" s="108"/>
      <c r="F457" s="3"/>
      <c r="G457" s="116"/>
      <c r="H457" s="116"/>
      <c r="I457" s="116"/>
      <c r="J457" s="116"/>
      <c r="K457" s="116"/>
      <c r="L457" s="116"/>
      <c r="M457" s="116"/>
      <c r="N457" s="116"/>
      <c r="O457" s="116"/>
      <c r="P457" s="116"/>
      <c r="Q457" s="52"/>
      <c r="R457" s="52"/>
      <c r="S457" s="52"/>
      <c r="T457" s="52"/>
      <c r="U457" s="44"/>
    </row>
    <row r="458" spans="2:21" s="5" customFormat="1" x14ac:dyDescent="0.2">
      <c r="B458" s="3"/>
      <c r="C458" s="3"/>
      <c r="D458" s="3"/>
      <c r="E458" s="108"/>
      <c r="F458" s="3"/>
      <c r="G458" s="116"/>
      <c r="H458" s="116"/>
      <c r="I458" s="116"/>
      <c r="J458" s="116"/>
      <c r="K458" s="116"/>
      <c r="L458" s="116"/>
      <c r="M458" s="116"/>
      <c r="N458" s="116"/>
      <c r="O458" s="116"/>
      <c r="P458" s="116"/>
      <c r="Q458" s="52"/>
      <c r="R458" s="52"/>
      <c r="S458" s="52"/>
      <c r="T458" s="52"/>
      <c r="U458" s="44"/>
    </row>
    <row r="459" spans="2:21" s="5" customFormat="1" x14ac:dyDescent="0.2">
      <c r="B459" s="3"/>
      <c r="C459" s="3"/>
      <c r="D459" s="3"/>
      <c r="E459" s="108"/>
      <c r="F459" s="3"/>
      <c r="G459" s="116"/>
      <c r="H459" s="116"/>
      <c r="I459" s="116"/>
      <c r="J459" s="116"/>
      <c r="K459" s="116"/>
      <c r="L459" s="116"/>
      <c r="M459" s="116"/>
      <c r="N459" s="116"/>
      <c r="O459" s="116"/>
      <c r="P459" s="116"/>
      <c r="Q459" s="52"/>
      <c r="R459" s="52"/>
      <c r="S459" s="52"/>
      <c r="T459" s="52"/>
      <c r="U459" s="44"/>
    </row>
    <row r="460" spans="2:21" s="5" customFormat="1" x14ac:dyDescent="0.2">
      <c r="B460" s="3"/>
      <c r="C460" s="3"/>
      <c r="D460" s="3"/>
      <c r="E460" s="108"/>
      <c r="F460" s="3"/>
      <c r="G460" s="116"/>
      <c r="H460" s="116"/>
      <c r="I460" s="116"/>
      <c r="J460" s="116"/>
      <c r="K460" s="116"/>
      <c r="L460" s="116"/>
      <c r="M460" s="116"/>
      <c r="N460" s="116"/>
      <c r="O460" s="116"/>
      <c r="P460" s="116"/>
      <c r="Q460" s="52"/>
      <c r="R460" s="52"/>
      <c r="S460" s="52"/>
      <c r="T460" s="52"/>
      <c r="U460" s="44"/>
    </row>
    <row r="461" spans="2:21" s="5" customFormat="1" x14ac:dyDescent="0.2">
      <c r="B461" s="3"/>
      <c r="C461" s="3"/>
      <c r="D461" s="3"/>
      <c r="E461" s="108"/>
      <c r="F461" s="3"/>
      <c r="G461" s="116"/>
      <c r="H461" s="116"/>
      <c r="I461" s="116"/>
      <c r="J461" s="116"/>
      <c r="K461" s="116"/>
      <c r="L461" s="116"/>
      <c r="M461" s="116"/>
      <c r="N461" s="116"/>
      <c r="O461" s="116"/>
      <c r="P461" s="116"/>
      <c r="Q461" s="52"/>
      <c r="R461" s="52"/>
      <c r="S461" s="52"/>
      <c r="T461" s="52"/>
      <c r="U461" s="44"/>
    </row>
    <row r="462" spans="2:21" s="5" customFormat="1" x14ac:dyDescent="0.2">
      <c r="B462" s="3"/>
      <c r="C462" s="3"/>
      <c r="D462" s="3"/>
      <c r="E462" s="108"/>
      <c r="F462" s="3"/>
      <c r="G462" s="116"/>
      <c r="H462" s="116"/>
      <c r="I462" s="116"/>
      <c r="J462" s="116"/>
      <c r="K462" s="116"/>
      <c r="L462" s="116"/>
      <c r="M462" s="116"/>
      <c r="N462" s="116"/>
      <c r="O462" s="116"/>
      <c r="P462" s="116"/>
      <c r="Q462" s="52"/>
      <c r="R462" s="52"/>
      <c r="S462" s="52"/>
      <c r="T462" s="52"/>
      <c r="U462" s="44"/>
    </row>
    <row r="463" spans="2:21" s="5" customFormat="1" x14ac:dyDescent="0.2">
      <c r="B463" s="3"/>
      <c r="C463" s="3"/>
      <c r="D463" s="3"/>
      <c r="E463" s="108"/>
      <c r="F463" s="3"/>
      <c r="G463" s="116"/>
      <c r="H463" s="116"/>
      <c r="I463" s="116"/>
      <c r="J463" s="116"/>
      <c r="K463" s="116"/>
      <c r="L463" s="116"/>
      <c r="M463" s="116"/>
      <c r="N463" s="116"/>
      <c r="O463" s="116"/>
      <c r="P463" s="116"/>
      <c r="Q463" s="52"/>
      <c r="R463" s="52"/>
      <c r="S463" s="52"/>
      <c r="T463" s="52"/>
      <c r="U463" s="44"/>
    </row>
    <row r="464" spans="2:21" s="5" customFormat="1" x14ac:dyDescent="0.2">
      <c r="B464" s="3"/>
      <c r="C464" s="3"/>
      <c r="D464" s="3"/>
      <c r="E464" s="108"/>
      <c r="F464" s="3"/>
      <c r="G464" s="116"/>
      <c r="H464" s="116"/>
      <c r="I464" s="116"/>
      <c r="J464" s="116"/>
      <c r="K464" s="116"/>
      <c r="L464" s="116"/>
      <c r="M464" s="116"/>
      <c r="N464" s="116"/>
      <c r="O464" s="116"/>
      <c r="P464" s="116"/>
      <c r="Q464" s="52"/>
      <c r="R464" s="52"/>
      <c r="S464" s="52"/>
      <c r="T464" s="52"/>
      <c r="U464" s="44"/>
    </row>
    <row r="465" spans="2:21" s="5" customFormat="1" x14ac:dyDescent="0.2">
      <c r="B465" s="3"/>
      <c r="C465" s="3"/>
      <c r="D465" s="3"/>
      <c r="E465" s="108"/>
      <c r="F465" s="3"/>
      <c r="G465" s="116"/>
      <c r="H465" s="116"/>
      <c r="I465" s="116"/>
      <c r="J465" s="116"/>
      <c r="K465" s="116"/>
      <c r="L465" s="116"/>
      <c r="M465" s="116"/>
      <c r="N465" s="116"/>
      <c r="O465" s="116"/>
      <c r="P465" s="116"/>
      <c r="Q465" s="52"/>
      <c r="R465" s="52"/>
      <c r="S465" s="52"/>
      <c r="T465" s="52"/>
      <c r="U465" s="44"/>
    </row>
    <row r="466" spans="2:21" s="5" customFormat="1" x14ac:dyDescent="0.2">
      <c r="B466" s="3"/>
      <c r="C466" s="3"/>
      <c r="D466" s="3"/>
      <c r="E466" s="108"/>
      <c r="F466" s="3"/>
      <c r="G466" s="116"/>
      <c r="H466" s="116"/>
      <c r="I466" s="116"/>
      <c r="J466" s="116"/>
      <c r="K466" s="116"/>
      <c r="L466" s="116"/>
      <c r="M466" s="116"/>
      <c r="N466" s="116"/>
      <c r="O466" s="116"/>
      <c r="P466" s="116"/>
      <c r="Q466" s="52"/>
      <c r="R466" s="52"/>
      <c r="S466" s="52"/>
      <c r="T466" s="52"/>
      <c r="U466" s="44"/>
    </row>
    <row r="467" spans="2:21" s="5" customFormat="1" x14ac:dyDescent="0.2">
      <c r="B467" s="3"/>
      <c r="C467" s="3"/>
      <c r="D467" s="3"/>
      <c r="E467" s="108"/>
      <c r="F467" s="3"/>
      <c r="G467" s="116"/>
      <c r="H467" s="116"/>
      <c r="I467" s="116"/>
      <c r="J467" s="116"/>
      <c r="K467" s="116"/>
      <c r="L467" s="116"/>
      <c r="M467" s="116"/>
      <c r="N467" s="116"/>
      <c r="O467" s="116"/>
      <c r="P467" s="116"/>
      <c r="Q467" s="52"/>
      <c r="R467" s="52"/>
      <c r="S467" s="52"/>
      <c r="T467" s="52"/>
      <c r="U467" s="44"/>
    </row>
    <row r="468" spans="2:21" s="5" customFormat="1" x14ac:dyDescent="0.2">
      <c r="B468" s="3"/>
      <c r="C468" s="3"/>
      <c r="D468" s="3"/>
      <c r="E468" s="108"/>
      <c r="F468" s="3"/>
      <c r="G468" s="116"/>
      <c r="H468" s="116"/>
      <c r="I468" s="116"/>
      <c r="J468" s="116"/>
      <c r="K468" s="116"/>
      <c r="L468" s="116"/>
      <c r="M468" s="116"/>
      <c r="N468" s="116"/>
      <c r="O468" s="116"/>
      <c r="P468" s="116"/>
      <c r="Q468" s="52"/>
      <c r="R468" s="52"/>
      <c r="S468" s="52"/>
      <c r="T468" s="52"/>
      <c r="U468" s="44"/>
    </row>
    <row r="469" spans="2:21" s="5" customFormat="1" x14ac:dyDescent="0.2">
      <c r="B469" s="3"/>
      <c r="C469" s="3"/>
      <c r="D469" s="3"/>
      <c r="E469" s="108"/>
      <c r="F469" s="3"/>
      <c r="G469" s="116"/>
      <c r="H469" s="116"/>
      <c r="I469" s="116"/>
      <c r="J469" s="116"/>
      <c r="K469" s="116"/>
      <c r="L469" s="116"/>
      <c r="M469" s="116"/>
      <c r="N469" s="116"/>
      <c r="O469" s="116"/>
      <c r="P469" s="116"/>
      <c r="Q469" s="52"/>
      <c r="R469" s="52"/>
      <c r="S469" s="52"/>
      <c r="T469" s="52"/>
      <c r="U469" s="44"/>
    </row>
    <row r="470" spans="2:21" s="5" customFormat="1" x14ac:dyDescent="0.2">
      <c r="B470" s="3"/>
      <c r="C470" s="3"/>
      <c r="D470" s="3"/>
      <c r="E470" s="108"/>
      <c r="F470" s="3"/>
      <c r="G470" s="116"/>
      <c r="H470" s="116"/>
      <c r="I470" s="116"/>
      <c r="J470" s="116"/>
      <c r="K470" s="116"/>
      <c r="L470" s="116"/>
      <c r="M470" s="116"/>
      <c r="N470" s="116"/>
      <c r="O470" s="116"/>
      <c r="P470" s="116"/>
      <c r="Q470" s="52"/>
      <c r="R470" s="52"/>
      <c r="S470" s="52"/>
      <c r="T470" s="52"/>
      <c r="U470" s="44"/>
    </row>
    <row r="471" spans="2:21" s="5" customFormat="1" x14ac:dyDescent="0.2">
      <c r="B471" s="3"/>
      <c r="C471" s="3"/>
      <c r="D471" s="3"/>
      <c r="E471" s="108"/>
      <c r="F471" s="3"/>
      <c r="G471" s="116"/>
      <c r="H471" s="116"/>
      <c r="I471" s="116"/>
      <c r="J471" s="116"/>
      <c r="K471" s="116"/>
      <c r="L471" s="116"/>
      <c r="M471" s="116"/>
      <c r="N471" s="116"/>
      <c r="O471" s="116"/>
      <c r="P471" s="116"/>
      <c r="Q471" s="52"/>
      <c r="R471" s="52"/>
      <c r="S471" s="52"/>
      <c r="T471" s="52"/>
      <c r="U471" s="44"/>
    </row>
    <row r="472" spans="2:21" s="5" customFormat="1" x14ac:dyDescent="0.2">
      <c r="B472" s="3"/>
      <c r="C472" s="3"/>
      <c r="D472" s="3"/>
      <c r="E472" s="108"/>
      <c r="F472" s="3"/>
      <c r="G472" s="116"/>
      <c r="H472" s="116"/>
      <c r="I472" s="116"/>
      <c r="J472" s="116"/>
      <c r="K472" s="116"/>
      <c r="L472" s="116"/>
      <c r="M472" s="116"/>
      <c r="N472" s="116"/>
      <c r="O472" s="116"/>
      <c r="P472" s="116"/>
      <c r="Q472" s="52"/>
      <c r="R472" s="52"/>
      <c r="S472" s="52"/>
      <c r="T472" s="52"/>
      <c r="U472" s="44"/>
    </row>
    <row r="473" spans="2:21" s="5" customFormat="1" x14ac:dyDescent="0.2">
      <c r="B473" s="3"/>
      <c r="C473" s="3"/>
      <c r="D473" s="3"/>
      <c r="E473" s="108"/>
      <c r="F473" s="3"/>
      <c r="G473" s="116"/>
      <c r="H473" s="116"/>
      <c r="I473" s="116"/>
      <c r="J473" s="116"/>
      <c r="K473" s="116"/>
      <c r="L473" s="116"/>
      <c r="M473" s="116"/>
      <c r="N473" s="116"/>
      <c r="O473" s="116"/>
      <c r="P473" s="116"/>
      <c r="Q473" s="52"/>
      <c r="R473" s="52"/>
      <c r="S473" s="52"/>
      <c r="T473" s="52"/>
      <c r="U473" s="44"/>
    </row>
    <row r="474" spans="2:21" s="5" customFormat="1" x14ac:dyDescent="0.2">
      <c r="B474" s="3"/>
      <c r="C474" s="3"/>
      <c r="D474" s="3"/>
      <c r="E474" s="108"/>
      <c r="F474" s="3"/>
      <c r="G474" s="116"/>
      <c r="H474" s="116"/>
      <c r="I474" s="116"/>
      <c r="J474" s="116"/>
      <c r="K474" s="116"/>
      <c r="L474" s="116"/>
      <c r="M474" s="116"/>
      <c r="N474" s="116"/>
      <c r="O474" s="116"/>
      <c r="P474" s="116"/>
      <c r="Q474" s="52"/>
      <c r="R474" s="52"/>
      <c r="S474" s="52"/>
      <c r="T474" s="52"/>
      <c r="U474" s="44"/>
    </row>
    <row r="475" spans="2:21" s="5" customFormat="1" x14ac:dyDescent="0.2">
      <c r="B475" s="3"/>
      <c r="C475" s="3"/>
      <c r="D475" s="3"/>
      <c r="E475" s="108"/>
      <c r="F475" s="3"/>
      <c r="G475" s="116"/>
      <c r="H475" s="116"/>
      <c r="I475" s="116"/>
      <c r="J475" s="116"/>
      <c r="K475" s="116"/>
      <c r="L475" s="116"/>
      <c r="M475" s="116"/>
      <c r="N475" s="116"/>
      <c r="O475" s="116"/>
      <c r="P475" s="116"/>
      <c r="Q475" s="52"/>
      <c r="R475" s="52"/>
      <c r="S475" s="52"/>
      <c r="T475" s="52"/>
      <c r="U475" s="44"/>
    </row>
    <row r="476" spans="2:21" s="5" customFormat="1" x14ac:dyDescent="0.2">
      <c r="B476" s="3"/>
      <c r="C476" s="3"/>
      <c r="D476" s="3"/>
      <c r="E476" s="108"/>
      <c r="F476" s="3"/>
      <c r="G476" s="116"/>
      <c r="H476" s="116"/>
      <c r="I476" s="116"/>
      <c r="J476" s="116"/>
      <c r="K476" s="116"/>
      <c r="L476" s="116"/>
      <c r="M476" s="116"/>
      <c r="N476" s="116"/>
      <c r="O476" s="116"/>
      <c r="P476" s="116"/>
      <c r="Q476" s="52"/>
      <c r="R476" s="52"/>
      <c r="S476" s="52"/>
      <c r="T476" s="52"/>
      <c r="U476" s="44"/>
    </row>
    <row r="477" spans="2:21" s="5" customFormat="1" x14ac:dyDescent="0.2">
      <c r="B477" s="3"/>
      <c r="C477" s="3"/>
      <c r="D477" s="3"/>
      <c r="E477" s="108"/>
      <c r="F477" s="3"/>
      <c r="G477" s="116"/>
      <c r="H477" s="116"/>
      <c r="I477" s="116"/>
      <c r="J477" s="116"/>
      <c r="K477" s="116"/>
      <c r="L477" s="116"/>
      <c r="M477" s="116"/>
      <c r="N477" s="116"/>
      <c r="O477" s="116"/>
      <c r="P477" s="116"/>
      <c r="Q477" s="52"/>
      <c r="R477" s="52"/>
      <c r="S477" s="52"/>
      <c r="T477" s="52"/>
      <c r="U477" s="44"/>
    </row>
    <row r="478" spans="2:21" s="5" customFormat="1" x14ac:dyDescent="0.2">
      <c r="B478" s="3"/>
      <c r="C478" s="3"/>
      <c r="D478" s="3"/>
      <c r="E478" s="108"/>
      <c r="F478" s="3"/>
      <c r="G478" s="116"/>
      <c r="H478" s="116"/>
      <c r="I478" s="116"/>
      <c r="J478" s="116"/>
      <c r="K478" s="116"/>
      <c r="L478" s="116"/>
      <c r="M478" s="116"/>
      <c r="N478" s="116"/>
      <c r="O478" s="116"/>
      <c r="P478" s="116"/>
      <c r="Q478" s="52"/>
      <c r="R478" s="52"/>
      <c r="S478" s="52"/>
      <c r="T478" s="52"/>
      <c r="U478" s="44"/>
    </row>
    <row r="479" spans="2:21" s="5" customFormat="1" x14ac:dyDescent="0.2">
      <c r="B479" s="3"/>
      <c r="C479" s="3"/>
      <c r="D479" s="3"/>
      <c r="E479" s="108"/>
      <c r="F479" s="3"/>
      <c r="G479" s="116"/>
      <c r="H479" s="116"/>
      <c r="I479" s="116"/>
      <c r="J479" s="116"/>
      <c r="K479" s="116"/>
      <c r="L479" s="116"/>
      <c r="M479" s="116"/>
      <c r="N479" s="116"/>
      <c r="O479" s="116"/>
      <c r="P479" s="116"/>
      <c r="Q479" s="52"/>
      <c r="R479" s="52"/>
      <c r="S479" s="52"/>
      <c r="T479" s="52"/>
      <c r="U479" s="44"/>
    </row>
    <row r="480" spans="2:21" s="5" customFormat="1" x14ac:dyDescent="0.2">
      <c r="B480" s="3"/>
      <c r="C480" s="3"/>
      <c r="D480" s="3"/>
      <c r="E480" s="108"/>
      <c r="F480" s="3"/>
      <c r="G480" s="116"/>
      <c r="H480" s="116"/>
      <c r="I480" s="116"/>
      <c r="J480" s="116"/>
      <c r="K480" s="116"/>
      <c r="L480" s="116"/>
      <c r="M480" s="116"/>
      <c r="N480" s="116"/>
      <c r="O480" s="116"/>
      <c r="P480" s="116"/>
      <c r="Q480" s="52"/>
      <c r="R480" s="52"/>
      <c r="S480" s="52"/>
      <c r="T480" s="52"/>
      <c r="U480" s="44"/>
    </row>
    <row r="481" spans="2:21" s="5" customFormat="1" x14ac:dyDescent="0.2">
      <c r="B481" s="3"/>
      <c r="C481" s="3"/>
      <c r="D481" s="3"/>
      <c r="E481" s="108"/>
      <c r="F481" s="3"/>
      <c r="G481" s="116"/>
      <c r="H481" s="116"/>
      <c r="I481" s="116"/>
      <c r="J481" s="116"/>
      <c r="K481" s="116"/>
      <c r="L481" s="116"/>
      <c r="M481" s="116"/>
      <c r="N481" s="116"/>
      <c r="O481" s="116"/>
      <c r="P481" s="116"/>
      <c r="Q481" s="52"/>
      <c r="R481" s="52"/>
      <c r="S481" s="52"/>
      <c r="T481" s="52"/>
      <c r="U481" s="44"/>
    </row>
    <row r="482" spans="2:21" s="5" customFormat="1" x14ac:dyDescent="0.2">
      <c r="B482" s="3"/>
      <c r="C482" s="3"/>
      <c r="D482" s="3"/>
      <c r="E482" s="108"/>
      <c r="F482" s="3"/>
      <c r="G482" s="116"/>
      <c r="H482" s="116"/>
      <c r="I482" s="116"/>
      <c r="J482" s="116"/>
      <c r="K482" s="116"/>
      <c r="L482" s="116"/>
      <c r="M482" s="116"/>
      <c r="N482" s="116"/>
      <c r="O482" s="116"/>
      <c r="P482" s="116"/>
      <c r="Q482" s="52"/>
      <c r="R482" s="52"/>
      <c r="S482" s="52"/>
      <c r="T482" s="52"/>
      <c r="U482" s="44"/>
    </row>
    <row r="483" spans="2:21" s="5" customFormat="1" x14ac:dyDescent="0.2">
      <c r="B483" s="3"/>
      <c r="C483" s="3"/>
      <c r="D483" s="3"/>
      <c r="E483" s="108"/>
      <c r="F483" s="3"/>
      <c r="G483" s="116"/>
      <c r="H483" s="116"/>
      <c r="I483" s="116"/>
      <c r="J483" s="116"/>
      <c r="K483" s="116"/>
      <c r="L483" s="116"/>
      <c r="M483" s="116"/>
      <c r="N483" s="116"/>
      <c r="O483" s="116"/>
      <c r="P483" s="116"/>
      <c r="Q483" s="52"/>
      <c r="R483" s="52"/>
      <c r="S483" s="52"/>
      <c r="T483" s="52"/>
      <c r="U483" s="44"/>
    </row>
    <row r="484" spans="2:21" s="5" customFormat="1" x14ac:dyDescent="0.2">
      <c r="B484" s="3"/>
      <c r="C484" s="3"/>
      <c r="D484" s="3"/>
      <c r="E484" s="108"/>
      <c r="F484" s="3"/>
      <c r="G484" s="116"/>
      <c r="H484" s="116"/>
      <c r="I484" s="116"/>
      <c r="J484" s="116"/>
      <c r="K484" s="116"/>
      <c r="L484" s="116"/>
      <c r="M484" s="116"/>
      <c r="N484" s="116"/>
      <c r="O484" s="116"/>
      <c r="P484" s="116"/>
      <c r="Q484" s="52"/>
      <c r="R484" s="52"/>
      <c r="S484" s="52"/>
      <c r="T484" s="52"/>
      <c r="U484" s="44"/>
    </row>
    <row r="485" spans="2:21" s="5" customFormat="1" x14ac:dyDescent="0.2">
      <c r="B485" s="3"/>
      <c r="C485" s="3"/>
      <c r="D485" s="3"/>
      <c r="E485" s="108"/>
      <c r="F485" s="3"/>
      <c r="G485" s="116"/>
      <c r="H485" s="116"/>
      <c r="I485" s="116"/>
      <c r="J485" s="116"/>
      <c r="K485" s="116"/>
      <c r="L485" s="116"/>
      <c r="M485" s="116"/>
      <c r="N485" s="116"/>
      <c r="O485" s="116"/>
      <c r="P485" s="116"/>
      <c r="Q485" s="52"/>
      <c r="R485" s="52"/>
      <c r="S485" s="52"/>
      <c r="T485" s="52"/>
      <c r="U485" s="44"/>
    </row>
    <row r="486" spans="2:21" s="5" customFormat="1" x14ac:dyDescent="0.2">
      <c r="B486" s="3"/>
      <c r="C486" s="3"/>
      <c r="D486" s="3"/>
      <c r="E486" s="108"/>
      <c r="F486" s="3"/>
      <c r="G486" s="116"/>
      <c r="H486" s="116"/>
      <c r="I486" s="116"/>
      <c r="J486" s="116"/>
      <c r="K486" s="116"/>
      <c r="L486" s="116"/>
      <c r="M486" s="116"/>
      <c r="N486" s="116"/>
      <c r="O486" s="116"/>
      <c r="P486" s="116"/>
      <c r="Q486" s="52"/>
      <c r="R486" s="52"/>
      <c r="S486" s="52"/>
      <c r="T486" s="52"/>
      <c r="U486" s="44"/>
    </row>
    <row r="487" spans="2:21" s="5" customFormat="1" x14ac:dyDescent="0.2">
      <c r="B487" s="3"/>
      <c r="C487" s="3"/>
      <c r="D487" s="3"/>
      <c r="E487" s="108"/>
      <c r="F487" s="3"/>
      <c r="G487" s="116"/>
      <c r="H487" s="116"/>
      <c r="I487" s="116"/>
      <c r="J487" s="116"/>
      <c r="K487" s="116"/>
      <c r="L487" s="116"/>
      <c r="M487" s="116"/>
      <c r="N487" s="116"/>
      <c r="O487" s="116"/>
      <c r="P487" s="116"/>
      <c r="Q487" s="52"/>
      <c r="R487" s="52"/>
      <c r="S487" s="52"/>
      <c r="T487" s="52"/>
      <c r="U487" s="44"/>
    </row>
    <row r="488" spans="2:21" s="5" customFormat="1" x14ac:dyDescent="0.2">
      <c r="B488" s="3"/>
      <c r="C488" s="3"/>
      <c r="D488" s="3"/>
      <c r="E488" s="108"/>
      <c r="F488" s="3"/>
      <c r="G488" s="116"/>
      <c r="H488" s="116"/>
      <c r="I488" s="116"/>
      <c r="J488" s="116"/>
      <c r="K488" s="116"/>
      <c r="L488" s="116"/>
      <c r="M488" s="116"/>
      <c r="N488" s="116"/>
      <c r="O488" s="116"/>
      <c r="P488" s="116"/>
      <c r="Q488" s="52"/>
      <c r="R488" s="52"/>
      <c r="S488" s="52"/>
      <c r="T488" s="52"/>
      <c r="U488" s="44"/>
    </row>
    <row r="489" spans="2:21" s="5" customFormat="1" x14ac:dyDescent="0.2">
      <c r="B489" s="3"/>
      <c r="C489" s="3"/>
      <c r="D489" s="3"/>
      <c r="E489" s="108"/>
      <c r="F489" s="3"/>
      <c r="G489" s="116"/>
      <c r="H489" s="116"/>
      <c r="I489" s="116"/>
      <c r="J489" s="116"/>
      <c r="K489" s="116"/>
      <c r="L489" s="116"/>
      <c r="M489" s="116"/>
      <c r="N489" s="116"/>
      <c r="O489" s="116"/>
      <c r="P489" s="116"/>
      <c r="Q489" s="52"/>
      <c r="R489" s="52"/>
      <c r="S489" s="52"/>
      <c r="T489" s="52"/>
      <c r="U489" s="44"/>
    </row>
    <row r="490" spans="2:21" s="5" customFormat="1" x14ac:dyDescent="0.2">
      <c r="B490" s="3"/>
      <c r="C490" s="3"/>
      <c r="D490" s="3"/>
      <c r="E490" s="108"/>
      <c r="F490" s="3"/>
      <c r="G490" s="116"/>
      <c r="H490" s="116"/>
      <c r="I490" s="116"/>
      <c r="J490" s="116"/>
      <c r="K490" s="116"/>
      <c r="L490" s="116"/>
      <c r="M490" s="116"/>
      <c r="N490" s="116"/>
      <c r="O490" s="116"/>
      <c r="P490" s="116"/>
      <c r="Q490" s="52"/>
      <c r="R490" s="52"/>
      <c r="S490" s="52"/>
      <c r="T490" s="52"/>
      <c r="U490" s="44"/>
    </row>
    <row r="491" spans="2:21" s="5" customFormat="1" x14ac:dyDescent="0.2">
      <c r="B491" s="3"/>
      <c r="C491" s="3"/>
      <c r="D491" s="3"/>
      <c r="E491" s="108"/>
      <c r="F491" s="3"/>
      <c r="G491" s="116"/>
      <c r="H491" s="116"/>
      <c r="I491" s="116"/>
      <c r="J491" s="116"/>
      <c r="K491" s="116"/>
      <c r="L491" s="116"/>
      <c r="M491" s="116"/>
      <c r="N491" s="116"/>
      <c r="O491" s="116"/>
      <c r="P491" s="116"/>
      <c r="Q491" s="52"/>
      <c r="R491" s="52"/>
      <c r="S491" s="52"/>
      <c r="T491" s="52"/>
      <c r="U491" s="44"/>
    </row>
    <row r="492" spans="2:21" s="5" customFormat="1" x14ac:dyDescent="0.2">
      <c r="B492" s="3"/>
      <c r="C492" s="3"/>
      <c r="D492" s="3"/>
      <c r="E492" s="108"/>
      <c r="F492" s="3"/>
      <c r="G492" s="116"/>
      <c r="H492" s="116"/>
      <c r="I492" s="116"/>
      <c r="J492" s="116"/>
      <c r="K492" s="116"/>
      <c r="L492" s="116"/>
      <c r="M492" s="116"/>
      <c r="N492" s="116"/>
      <c r="O492" s="116"/>
      <c r="P492" s="116"/>
      <c r="Q492" s="52"/>
      <c r="R492" s="52"/>
      <c r="S492" s="52"/>
      <c r="T492" s="52"/>
      <c r="U492" s="44"/>
    </row>
    <row r="493" spans="2:21" s="5" customFormat="1" x14ac:dyDescent="0.2">
      <c r="B493" s="3"/>
      <c r="C493" s="3"/>
      <c r="D493" s="3"/>
      <c r="E493" s="108"/>
      <c r="F493" s="3"/>
      <c r="G493" s="116"/>
      <c r="H493" s="116"/>
      <c r="I493" s="116"/>
      <c r="J493" s="116"/>
      <c r="K493" s="116"/>
      <c r="L493" s="116"/>
      <c r="M493" s="116"/>
      <c r="N493" s="116"/>
      <c r="O493" s="116"/>
      <c r="P493" s="116"/>
      <c r="Q493" s="52"/>
      <c r="R493" s="52"/>
      <c r="S493" s="52"/>
      <c r="T493" s="52"/>
      <c r="U493" s="44"/>
    </row>
    <row r="494" spans="2:21" s="5" customFormat="1" x14ac:dyDescent="0.2">
      <c r="B494" s="3"/>
      <c r="C494" s="3"/>
      <c r="D494" s="3"/>
      <c r="E494" s="108"/>
      <c r="F494" s="3"/>
      <c r="G494" s="116"/>
      <c r="H494" s="116"/>
      <c r="I494" s="116"/>
      <c r="J494" s="116"/>
      <c r="K494" s="116"/>
      <c r="L494" s="116"/>
      <c r="M494" s="116"/>
      <c r="N494" s="116"/>
      <c r="O494" s="116"/>
      <c r="P494" s="116"/>
      <c r="Q494" s="52"/>
      <c r="R494" s="52"/>
      <c r="S494" s="52"/>
      <c r="T494" s="52"/>
      <c r="U494" s="44"/>
    </row>
    <row r="495" spans="2:21" s="5" customFormat="1" x14ac:dyDescent="0.2">
      <c r="B495" s="3"/>
      <c r="C495" s="3"/>
      <c r="D495" s="3"/>
      <c r="E495" s="108"/>
      <c r="F495" s="3"/>
      <c r="G495" s="116"/>
      <c r="H495" s="116"/>
      <c r="I495" s="116"/>
      <c r="J495" s="116"/>
      <c r="K495" s="116"/>
      <c r="L495" s="116"/>
      <c r="M495" s="116"/>
      <c r="N495" s="116"/>
      <c r="O495" s="116"/>
      <c r="P495" s="116"/>
      <c r="Q495" s="52"/>
      <c r="R495" s="52"/>
      <c r="S495" s="52"/>
      <c r="T495" s="52"/>
      <c r="U495" s="44"/>
    </row>
    <row r="496" spans="2:21" s="5" customFormat="1" x14ac:dyDescent="0.2">
      <c r="B496" s="3"/>
      <c r="C496" s="3"/>
      <c r="D496" s="3"/>
      <c r="E496" s="108"/>
      <c r="F496" s="3"/>
      <c r="G496" s="116"/>
      <c r="H496" s="116"/>
      <c r="I496" s="116"/>
      <c r="J496" s="116"/>
      <c r="K496" s="116"/>
      <c r="L496" s="116"/>
      <c r="M496" s="116"/>
      <c r="N496" s="116"/>
      <c r="O496" s="116"/>
      <c r="P496" s="116"/>
      <c r="Q496" s="52"/>
      <c r="R496" s="52"/>
      <c r="S496" s="52"/>
      <c r="T496" s="52"/>
      <c r="U496" s="44"/>
    </row>
    <row r="497" spans="2:21" s="5" customFormat="1" x14ac:dyDescent="0.2">
      <c r="B497" s="3"/>
      <c r="C497" s="3"/>
      <c r="D497" s="3"/>
      <c r="E497" s="108"/>
      <c r="F497" s="3"/>
      <c r="G497" s="116"/>
      <c r="H497" s="116"/>
      <c r="I497" s="116"/>
      <c r="J497" s="116"/>
      <c r="K497" s="116"/>
      <c r="L497" s="116"/>
      <c r="M497" s="116"/>
      <c r="N497" s="116"/>
      <c r="O497" s="116"/>
      <c r="P497" s="116"/>
      <c r="Q497" s="52"/>
      <c r="R497" s="52"/>
      <c r="S497" s="52"/>
      <c r="T497" s="52"/>
      <c r="U497" s="44"/>
    </row>
    <row r="498" spans="2:21" s="5" customFormat="1" x14ac:dyDescent="0.2">
      <c r="B498" s="3"/>
      <c r="C498" s="3"/>
      <c r="D498" s="3"/>
      <c r="E498" s="108"/>
      <c r="F498" s="3"/>
      <c r="G498" s="116"/>
      <c r="H498" s="116"/>
      <c r="I498" s="116"/>
      <c r="J498" s="116"/>
      <c r="K498" s="116"/>
      <c r="L498" s="116"/>
      <c r="M498" s="116"/>
      <c r="N498" s="116"/>
      <c r="O498" s="116"/>
      <c r="P498" s="116"/>
      <c r="Q498" s="52"/>
      <c r="R498" s="52"/>
      <c r="S498" s="52"/>
      <c r="T498" s="52"/>
      <c r="U498" s="44"/>
    </row>
    <row r="499" spans="2:21" s="5" customFormat="1" x14ac:dyDescent="0.2">
      <c r="B499" s="3"/>
      <c r="C499" s="3"/>
      <c r="D499" s="3"/>
      <c r="E499" s="108"/>
      <c r="F499" s="3"/>
      <c r="G499" s="116"/>
      <c r="H499" s="116"/>
      <c r="I499" s="116"/>
      <c r="J499" s="116"/>
      <c r="K499" s="116"/>
      <c r="L499" s="116"/>
      <c r="M499" s="116"/>
      <c r="N499" s="116"/>
      <c r="O499" s="116"/>
      <c r="P499" s="116"/>
      <c r="Q499" s="52"/>
      <c r="R499" s="52"/>
      <c r="S499" s="52"/>
      <c r="T499" s="52"/>
      <c r="U499" s="44"/>
    </row>
    <row r="500" spans="2:21" s="5" customFormat="1" x14ac:dyDescent="0.2">
      <c r="B500" s="3"/>
      <c r="C500" s="3"/>
      <c r="D500" s="3"/>
      <c r="E500" s="108"/>
      <c r="F500" s="3"/>
      <c r="G500" s="116"/>
      <c r="H500" s="116"/>
      <c r="I500" s="116"/>
      <c r="J500" s="116"/>
      <c r="K500" s="116"/>
      <c r="L500" s="116"/>
      <c r="M500" s="116"/>
      <c r="N500" s="116"/>
      <c r="O500" s="116"/>
      <c r="P500" s="116"/>
      <c r="Q500" s="52"/>
      <c r="R500" s="52"/>
      <c r="S500" s="52"/>
      <c r="T500" s="52"/>
      <c r="U500" s="44"/>
    </row>
    <row r="501" spans="2:21" s="5" customFormat="1" x14ac:dyDescent="0.2">
      <c r="B501" s="3"/>
      <c r="C501" s="3"/>
      <c r="D501" s="3"/>
      <c r="E501" s="108"/>
      <c r="F501" s="3"/>
      <c r="G501" s="116"/>
      <c r="H501" s="116"/>
      <c r="I501" s="116"/>
      <c r="J501" s="116"/>
      <c r="K501" s="116"/>
      <c r="L501" s="116"/>
      <c r="M501" s="116"/>
      <c r="N501" s="116"/>
      <c r="O501" s="116"/>
      <c r="P501" s="116"/>
      <c r="Q501" s="52"/>
      <c r="R501" s="52"/>
      <c r="S501" s="52"/>
      <c r="T501" s="52"/>
      <c r="U501" s="44"/>
    </row>
    <row r="502" spans="2:21" s="5" customFormat="1" x14ac:dyDescent="0.2">
      <c r="B502" s="3"/>
      <c r="C502" s="3"/>
      <c r="D502" s="3"/>
      <c r="E502" s="108"/>
      <c r="F502" s="3"/>
      <c r="G502" s="116"/>
      <c r="H502" s="116"/>
      <c r="I502" s="116"/>
      <c r="J502" s="116"/>
      <c r="K502" s="116"/>
      <c r="L502" s="116"/>
      <c r="M502" s="116"/>
      <c r="N502" s="116"/>
      <c r="O502" s="116"/>
      <c r="P502" s="116"/>
      <c r="Q502" s="52"/>
      <c r="R502" s="52"/>
      <c r="S502" s="52"/>
      <c r="T502" s="52"/>
      <c r="U502" s="44"/>
    </row>
    <row r="503" spans="2:21" s="5" customFormat="1" x14ac:dyDescent="0.2">
      <c r="B503" s="3"/>
      <c r="C503" s="3"/>
      <c r="D503" s="3"/>
      <c r="E503" s="108"/>
      <c r="F503" s="3"/>
      <c r="G503" s="116"/>
      <c r="H503" s="116"/>
      <c r="I503" s="116"/>
      <c r="J503" s="116"/>
      <c r="K503" s="116"/>
      <c r="L503" s="116"/>
      <c r="M503" s="116"/>
      <c r="N503" s="116"/>
      <c r="O503" s="116"/>
      <c r="P503" s="116"/>
      <c r="Q503" s="52"/>
      <c r="R503" s="52"/>
      <c r="S503" s="52"/>
      <c r="T503" s="52"/>
      <c r="U503" s="44"/>
    </row>
    <row r="504" spans="2:21" s="5" customFormat="1" x14ac:dyDescent="0.2">
      <c r="B504" s="3"/>
      <c r="C504" s="3"/>
      <c r="D504" s="3"/>
      <c r="E504" s="108"/>
      <c r="F504" s="3"/>
      <c r="G504" s="116"/>
      <c r="H504" s="116"/>
      <c r="I504" s="116"/>
      <c r="J504" s="116"/>
      <c r="K504" s="116"/>
      <c r="L504" s="116"/>
      <c r="M504" s="116"/>
      <c r="N504" s="116"/>
      <c r="O504" s="116"/>
      <c r="P504" s="116"/>
      <c r="Q504" s="52"/>
      <c r="R504" s="52"/>
      <c r="S504" s="52"/>
      <c r="T504" s="52"/>
      <c r="U504" s="44"/>
    </row>
    <row r="505" spans="2:21" s="5" customFormat="1" x14ac:dyDescent="0.2">
      <c r="B505" s="3"/>
      <c r="C505" s="3"/>
      <c r="D505" s="3"/>
      <c r="E505" s="108"/>
      <c r="F505" s="3"/>
      <c r="G505" s="116"/>
      <c r="H505" s="116"/>
      <c r="I505" s="116"/>
      <c r="J505" s="116"/>
      <c r="K505" s="116"/>
      <c r="L505" s="116"/>
      <c r="M505" s="116"/>
      <c r="N505" s="116"/>
      <c r="O505" s="116"/>
      <c r="P505" s="116"/>
      <c r="Q505" s="52"/>
      <c r="R505" s="52"/>
      <c r="S505" s="52"/>
      <c r="T505" s="52"/>
      <c r="U505" s="44"/>
    </row>
    <row r="506" spans="2:21" s="5" customFormat="1" x14ac:dyDescent="0.2">
      <c r="B506" s="3"/>
      <c r="C506" s="3"/>
      <c r="D506" s="3"/>
      <c r="E506" s="108"/>
      <c r="F506" s="3"/>
      <c r="G506" s="116"/>
      <c r="H506" s="116"/>
      <c r="I506" s="116"/>
      <c r="J506" s="116"/>
      <c r="K506" s="116"/>
      <c r="L506" s="116"/>
      <c r="M506" s="116"/>
      <c r="N506" s="116"/>
      <c r="O506" s="116"/>
      <c r="P506" s="116"/>
      <c r="Q506" s="52"/>
      <c r="R506" s="52"/>
      <c r="S506" s="52"/>
      <c r="T506" s="52"/>
      <c r="U506" s="44"/>
    </row>
    <row r="507" spans="2:21" s="5" customFormat="1" x14ac:dyDescent="0.2">
      <c r="B507" s="3"/>
      <c r="C507" s="3"/>
      <c r="D507" s="3"/>
      <c r="E507" s="108"/>
      <c r="F507" s="3"/>
      <c r="G507" s="116"/>
      <c r="H507" s="116"/>
      <c r="I507" s="116"/>
      <c r="J507" s="116"/>
      <c r="K507" s="116"/>
      <c r="L507" s="116"/>
      <c r="M507" s="116"/>
      <c r="N507" s="116"/>
      <c r="O507" s="116"/>
      <c r="P507" s="116"/>
      <c r="Q507" s="52"/>
      <c r="R507" s="52"/>
      <c r="S507" s="52"/>
      <c r="T507" s="52"/>
      <c r="U507" s="44"/>
    </row>
    <row r="508" spans="2:21" s="5" customFormat="1" x14ac:dyDescent="0.2">
      <c r="B508" s="3"/>
      <c r="C508" s="3"/>
      <c r="D508" s="3"/>
      <c r="E508" s="108"/>
      <c r="F508" s="3"/>
      <c r="G508" s="116"/>
      <c r="H508" s="116"/>
      <c r="I508" s="116"/>
      <c r="J508" s="116"/>
      <c r="K508" s="116"/>
      <c r="L508" s="116"/>
      <c r="M508" s="116"/>
      <c r="N508" s="116"/>
      <c r="O508" s="116"/>
      <c r="P508" s="116"/>
      <c r="Q508" s="52"/>
      <c r="R508" s="52"/>
      <c r="S508" s="52"/>
      <c r="T508" s="52"/>
      <c r="U508" s="44"/>
    </row>
    <row r="509" spans="2:21" s="5" customFormat="1" x14ac:dyDescent="0.2">
      <c r="B509" s="3"/>
      <c r="C509" s="3"/>
      <c r="D509" s="3"/>
      <c r="E509" s="108"/>
      <c r="F509" s="3"/>
      <c r="G509" s="116"/>
      <c r="H509" s="116"/>
      <c r="I509" s="116"/>
      <c r="J509" s="116"/>
      <c r="K509" s="116"/>
      <c r="L509" s="116"/>
      <c r="M509" s="116"/>
      <c r="N509" s="116"/>
      <c r="O509" s="116"/>
      <c r="P509" s="116"/>
      <c r="Q509" s="52"/>
      <c r="R509" s="52"/>
      <c r="S509" s="52"/>
      <c r="T509" s="52"/>
      <c r="U509" s="44"/>
    </row>
    <row r="510" spans="2:21" s="5" customFormat="1" x14ac:dyDescent="0.2">
      <c r="B510" s="3"/>
      <c r="C510" s="3"/>
      <c r="D510" s="3"/>
      <c r="E510" s="108"/>
      <c r="F510" s="3"/>
      <c r="G510" s="116"/>
      <c r="H510" s="116"/>
      <c r="I510" s="116"/>
      <c r="J510" s="116"/>
      <c r="K510" s="116"/>
      <c r="L510" s="116"/>
      <c r="M510" s="116"/>
      <c r="N510" s="116"/>
      <c r="O510" s="116"/>
      <c r="P510" s="116"/>
      <c r="Q510" s="52"/>
      <c r="R510" s="52"/>
      <c r="S510" s="52"/>
      <c r="T510" s="52"/>
      <c r="U510" s="44"/>
    </row>
    <row r="511" spans="2:21" s="5" customFormat="1" x14ac:dyDescent="0.2">
      <c r="B511" s="3"/>
      <c r="C511" s="3"/>
      <c r="D511" s="3"/>
      <c r="E511" s="108"/>
      <c r="F511" s="3"/>
      <c r="G511" s="116"/>
      <c r="H511" s="116"/>
      <c r="I511" s="116"/>
      <c r="J511" s="116"/>
      <c r="K511" s="116"/>
      <c r="L511" s="116"/>
      <c r="M511" s="116"/>
      <c r="N511" s="116"/>
      <c r="O511" s="116"/>
      <c r="P511" s="116"/>
      <c r="Q511" s="52"/>
      <c r="R511" s="52"/>
      <c r="S511" s="52"/>
      <c r="T511" s="52"/>
      <c r="U511" s="44"/>
    </row>
    <row r="512" spans="2:21" s="5" customFormat="1" x14ac:dyDescent="0.2">
      <c r="B512" s="3"/>
      <c r="C512" s="3"/>
      <c r="D512" s="3"/>
      <c r="E512" s="108"/>
      <c r="F512" s="3"/>
      <c r="G512" s="116"/>
      <c r="H512" s="116"/>
      <c r="I512" s="116"/>
      <c r="J512" s="116"/>
      <c r="K512" s="116"/>
      <c r="L512" s="116"/>
      <c r="M512" s="116"/>
      <c r="N512" s="116"/>
      <c r="O512" s="116"/>
      <c r="P512" s="116"/>
      <c r="Q512" s="52"/>
      <c r="R512" s="52"/>
      <c r="S512" s="52"/>
      <c r="T512" s="52"/>
      <c r="U512" s="44"/>
    </row>
    <row r="513" spans="2:21" s="5" customFormat="1" x14ac:dyDescent="0.2">
      <c r="B513" s="3"/>
      <c r="C513" s="3"/>
      <c r="D513" s="3"/>
      <c r="E513" s="108"/>
      <c r="F513" s="3"/>
      <c r="G513" s="116"/>
      <c r="H513" s="116"/>
      <c r="I513" s="116"/>
      <c r="J513" s="116"/>
      <c r="K513" s="116"/>
      <c r="L513" s="116"/>
      <c r="M513" s="116"/>
      <c r="N513" s="116"/>
      <c r="O513" s="116"/>
      <c r="P513" s="116"/>
      <c r="Q513" s="52"/>
      <c r="R513" s="52"/>
      <c r="S513" s="52"/>
      <c r="T513" s="52"/>
      <c r="U513" s="44"/>
    </row>
    <row r="514" spans="2:21" s="5" customFormat="1" x14ac:dyDescent="0.2">
      <c r="B514" s="3"/>
      <c r="C514" s="3"/>
      <c r="D514" s="3"/>
      <c r="E514" s="108"/>
      <c r="F514" s="3"/>
      <c r="G514" s="116"/>
      <c r="H514" s="116"/>
      <c r="I514" s="116"/>
      <c r="J514" s="116"/>
      <c r="K514" s="116"/>
      <c r="L514" s="116"/>
      <c r="M514" s="116"/>
      <c r="N514" s="116"/>
      <c r="O514" s="116"/>
      <c r="P514" s="116"/>
      <c r="Q514" s="52"/>
      <c r="R514" s="52"/>
      <c r="S514" s="52"/>
      <c r="T514" s="52"/>
      <c r="U514" s="44"/>
    </row>
    <row r="515" spans="2:21" s="5" customFormat="1" x14ac:dyDescent="0.2">
      <c r="B515" s="3"/>
      <c r="C515" s="3"/>
      <c r="D515" s="3"/>
      <c r="E515" s="108"/>
      <c r="F515" s="3"/>
      <c r="G515" s="116"/>
      <c r="H515" s="116"/>
      <c r="I515" s="116"/>
      <c r="J515" s="116"/>
      <c r="K515" s="116"/>
      <c r="L515" s="116"/>
      <c r="M515" s="116"/>
      <c r="N515" s="116"/>
      <c r="O515" s="116"/>
      <c r="P515" s="116"/>
      <c r="Q515" s="52"/>
      <c r="R515" s="52"/>
      <c r="S515" s="52"/>
      <c r="T515" s="52"/>
      <c r="U515" s="44"/>
    </row>
    <row r="516" spans="2:21" s="5" customFormat="1" x14ac:dyDescent="0.2">
      <c r="B516" s="3"/>
      <c r="C516" s="3"/>
      <c r="D516" s="3"/>
      <c r="E516" s="108"/>
      <c r="F516" s="3"/>
      <c r="G516" s="116"/>
      <c r="H516" s="116"/>
      <c r="I516" s="116"/>
      <c r="J516" s="116"/>
      <c r="K516" s="116"/>
      <c r="L516" s="116"/>
      <c r="M516" s="116"/>
      <c r="N516" s="116"/>
      <c r="O516" s="116"/>
      <c r="P516" s="116"/>
      <c r="Q516" s="52"/>
      <c r="R516" s="52"/>
      <c r="S516" s="52"/>
      <c r="T516" s="52"/>
      <c r="U516" s="44"/>
    </row>
    <row r="517" spans="2:21" s="5" customFormat="1" x14ac:dyDescent="0.2">
      <c r="B517" s="3"/>
      <c r="C517" s="3"/>
      <c r="D517" s="3"/>
      <c r="E517" s="108"/>
      <c r="F517" s="3"/>
      <c r="G517" s="116"/>
      <c r="H517" s="116"/>
      <c r="I517" s="116"/>
      <c r="J517" s="116"/>
      <c r="K517" s="116"/>
      <c r="L517" s="116"/>
      <c r="M517" s="116"/>
      <c r="N517" s="116"/>
      <c r="O517" s="116"/>
      <c r="P517" s="116"/>
      <c r="Q517" s="52"/>
      <c r="R517" s="52"/>
      <c r="S517" s="52"/>
      <c r="T517" s="52"/>
      <c r="U517" s="44"/>
    </row>
    <row r="518" spans="2:21" s="5" customFormat="1" x14ac:dyDescent="0.2">
      <c r="B518" s="3"/>
      <c r="C518" s="3"/>
      <c r="D518" s="3"/>
      <c r="E518" s="108"/>
      <c r="F518" s="3"/>
      <c r="G518" s="116"/>
      <c r="H518" s="116"/>
      <c r="I518" s="116"/>
      <c r="J518" s="116"/>
      <c r="K518" s="116"/>
      <c r="L518" s="116"/>
      <c r="M518" s="116"/>
      <c r="N518" s="116"/>
      <c r="O518" s="116"/>
      <c r="P518" s="116"/>
      <c r="Q518" s="52"/>
      <c r="R518" s="52"/>
      <c r="S518" s="52"/>
      <c r="T518" s="52"/>
      <c r="U518" s="44"/>
    </row>
    <row r="519" spans="2:21" s="5" customFormat="1" x14ac:dyDescent="0.2">
      <c r="B519" s="3"/>
      <c r="C519" s="3"/>
      <c r="D519" s="3"/>
      <c r="E519" s="108"/>
      <c r="F519" s="3"/>
      <c r="G519" s="116"/>
      <c r="H519" s="116"/>
      <c r="I519" s="116"/>
      <c r="J519" s="116"/>
      <c r="K519" s="116"/>
      <c r="L519" s="116"/>
      <c r="M519" s="116"/>
      <c r="N519" s="116"/>
      <c r="O519" s="116"/>
      <c r="P519" s="116"/>
      <c r="Q519" s="52"/>
      <c r="R519" s="52"/>
      <c r="S519" s="52"/>
      <c r="T519" s="52"/>
      <c r="U519" s="44"/>
    </row>
    <row r="520" spans="2:21" s="5" customFormat="1" x14ac:dyDescent="0.2">
      <c r="B520" s="3"/>
      <c r="C520" s="3"/>
      <c r="D520" s="3"/>
      <c r="E520" s="108"/>
      <c r="F520" s="3"/>
      <c r="G520" s="116"/>
      <c r="H520" s="116"/>
      <c r="I520" s="116"/>
      <c r="J520" s="116"/>
      <c r="K520" s="116"/>
      <c r="L520" s="116"/>
      <c r="M520" s="116"/>
      <c r="N520" s="116"/>
      <c r="O520" s="116"/>
      <c r="P520" s="116"/>
      <c r="Q520" s="52"/>
      <c r="R520" s="52"/>
      <c r="S520" s="52"/>
      <c r="T520" s="52"/>
      <c r="U520" s="44"/>
    </row>
    <row r="521" spans="2:21" s="5" customFormat="1" x14ac:dyDescent="0.2">
      <c r="B521" s="3"/>
      <c r="C521" s="3"/>
      <c r="D521" s="3"/>
      <c r="E521" s="108"/>
      <c r="F521" s="3"/>
      <c r="G521" s="116"/>
      <c r="H521" s="116"/>
      <c r="I521" s="116"/>
      <c r="J521" s="116"/>
      <c r="K521" s="116"/>
      <c r="L521" s="116"/>
      <c r="M521" s="116"/>
      <c r="N521" s="116"/>
      <c r="O521" s="116"/>
      <c r="P521" s="116"/>
      <c r="Q521" s="52"/>
      <c r="R521" s="52"/>
      <c r="S521" s="52"/>
      <c r="T521" s="52"/>
      <c r="U521" s="44"/>
    </row>
    <row r="522" spans="2:21" s="5" customFormat="1" x14ac:dyDescent="0.2">
      <c r="B522" s="3"/>
      <c r="C522" s="3"/>
      <c r="D522" s="3"/>
      <c r="E522" s="108"/>
      <c r="F522" s="3"/>
      <c r="G522" s="116"/>
      <c r="H522" s="116"/>
      <c r="I522" s="116"/>
      <c r="J522" s="116"/>
      <c r="K522" s="116"/>
      <c r="L522" s="116"/>
      <c r="M522" s="116"/>
      <c r="N522" s="116"/>
      <c r="O522" s="116"/>
      <c r="P522" s="116"/>
      <c r="Q522" s="52"/>
      <c r="R522" s="52"/>
      <c r="S522" s="52"/>
      <c r="T522" s="52"/>
      <c r="U522" s="44"/>
    </row>
    <row r="523" spans="2:21" s="5" customFormat="1" x14ac:dyDescent="0.2">
      <c r="B523" s="3"/>
      <c r="C523" s="3"/>
      <c r="D523" s="3"/>
      <c r="E523" s="108"/>
      <c r="F523" s="3"/>
      <c r="G523" s="116"/>
      <c r="H523" s="116"/>
      <c r="I523" s="116"/>
      <c r="J523" s="116"/>
      <c r="K523" s="116"/>
      <c r="L523" s="116"/>
      <c r="M523" s="116"/>
      <c r="N523" s="116"/>
      <c r="O523" s="116"/>
      <c r="P523" s="116"/>
      <c r="Q523" s="52"/>
      <c r="R523" s="52"/>
      <c r="S523" s="52"/>
      <c r="T523" s="52"/>
      <c r="U523" s="44"/>
    </row>
    <row r="524" spans="2:21" s="5" customFormat="1" x14ac:dyDescent="0.2">
      <c r="B524" s="3"/>
      <c r="C524" s="3"/>
      <c r="D524" s="3"/>
      <c r="E524" s="108"/>
      <c r="F524" s="3"/>
      <c r="G524" s="116"/>
      <c r="H524" s="116"/>
      <c r="I524" s="116"/>
      <c r="J524" s="116"/>
      <c r="K524" s="116"/>
      <c r="L524" s="116"/>
      <c r="M524" s="116"/>
      <c r="N524" s="116"/>
      <c r="O524" s="116"/>
      <c r="P524" s="116"/>
      <c r="Q524" s="52"/>
      <c r="R524" s="52"/>
      <c r="S524" s="52"/>
      <c r="T524" s="52"/>
      <c r="U524" s="44"/>
    </row>
    <row r="525" spans="2:21" s="5" customFormat="1" x14ac:dyDescent="0.2">
      <c r="B525" s="3"/>
      <c r="C525" s="3"/>
      <c r="D525" s="3"/>
      <c r="E525" s="108"/>
      <c r="F525" s="3"/>
      <c r="G525" s="116"/>
      <c r="H525" s="116"/>
      <c r="I525" s="116"/>
      <c r="J525" s="116"/>
      <c r="K525" s="116"/>
      <c r="L525" s="116"/>
      <c r="M525" s="116"/>
      <c r="N525" s="116"/>
      <c r="O525" s="116"/>
      <c r="P525" s="116"/>
      <c r="Q525" s="52"/>
      <c r="R525" s="52"/>
      <c r="S525" s="52"/>
      <c r="T525" s="52"/>
      <c r="U525" s="44"/>
    </row>
    <row r="526" spans="2:21" s="5" customFormat="1" x14ac:dyDescent="0.2">
      <c r="B526" s="3"/>
      <c r="C526" s="3"/>
      <c r="D526" s="3"/>
      <c r="E526" s="108"/>
      <c r="F526" s="3"/>
      <c r="G526" s="116"/>
      <c r="H526" s="116"/>
      <c r="I526" s="116"/>
      <c r="J526" s="116"/>
      <c r="K526" s="116"/>
      <c r="L526" s="116"/>
      <c r="M526" s="116"/>
      <c r="N526" s="116"/>
      <c r="O526" s="116"/>
      <c r="P526" s="116"/>
      <c r="Q526" s="52"/>
      <c r="R526" s="52"/>
      <c r="S526" s="52"/>
      <c r="T526" s="52"/>
      <c r="U526" s="44"/>
    </row>
    <row r="527" spans="2:21" s="5" customFormat="1" x14ac:dyDescent="0.2">
      <c r="B527" s="3"/>
      <c r="C527" s="3"/>
      <c r="D527" s="3"/>
      <c r="E527" s="108"/>
      <c r="F527" s="3"/>
      <c r="G527" s="116"/>
      <c r="H527" s="116"/>
      <c r="I527" s="116"/>
      <c r="J527" s="116"/>
      <c r="K527" s="116"/>
      <c r="L527" s="116"/>
      <c r="M527" s="116"/>
      <c r="N527" s="116"/>
      <c r="O527" s="116"/>
      <c r="P527" s="116"/>
      <c r="Q527" s="52"/>
      <c r="R527" s="52"/>
      <c r="S527" s="52"/>
      <c r="T527" s="52"/>
      <c r="U527" s="44"/>
    </row>
    <row r="528" spans="2:21" s="5" customFormat="1" x14ac:dyDescent="0.2">
      <c r="B528" s="3"/>
      <c r="C528" s="3"/>
      <c r="D528" s="3"/>
      <c r="E528" s="108"/>
      <c r="F528" s="3"/>
      <c r="G528" s="116"/>
      <c r="H528" s="116"/>
      <c r="I528" s="116"/>
      <c r="J528" s="116"/>
      <c r="K528" s="116"/>
      <c r="L528" s="116"/>
      <c r="M528" s="116"/>
      <c r="N528" s="116"/>
      <c r="O528" s="116"/>
      <c r="P528" s="116"/>
      <c r="Q528" s="52"/>
      <c r="R528" s="52"/>
      <c r="S528" s="52"/>
      <c r="T528" s="52"/>
      <c r="U528" s="44"/>
    </row>
    <row r="529" spans="2:21" s="5" customFormat="1" x14ac:dyDescent="0.2">
      <c r="B529" s="3"/>
      <c r="C529" s="3"/>
      <c r="D529" s="3"/>
      <c r="E529" s="108"/>
      <c r="F529" s="3"/>
      <c r="G529" s="116"/>
      <c r="H529" s="116"/>
      <c r="I529" s="116"/>
      <c r="J529" s="116"/>
      <c r="K529" s="116"/>
      <c r="L529" s="116"/>
      <c r="M529" s="116"/>
      <c r="N529" s="116"/>
      <c r="O529" s="116"/>
      <c r="P529" s="116"/>
      <c r="Q529" s="52"/>
      <c r="R529" s="52"/>
      <c r="S529" s="52"/>
      <c r="T529" s="52"/>
      <c r="U529" s="44"/>
    </row>
    <row r="530" spans="2:21" s="5" customFormat="1" x14ac:dyDescent="0.2">
      <c r="B530" s="3"/>
      <c r="C530" s="3"/>
      <c r="D530" s="3"/>
      <c r="E530" s="108"/>
      <c r="F530" s="3"/>
      <c r="G530" s="116"/>
      <c r="H530" s="116"/>
      <c r="I530" s="116"/>
      <c r="J530" s="116"/>
      <c r="K530" s="116"/>
      <c r="L530" s="116"/>
      <c r="M530" s="116"/>
      <c r="N530" s="116"/>
      <c r="O530" s="116"/>
      <c r="P530" s="116"/>
      <c r="Q530" s="52"/>
      <c r="R530" s="52"/>
      <c r="S530" s="52"/>
      <c r="T530" s="52"/>
      <c r="U530" s="44"/>
    </row>
    <row r="531" spans="2:21" s="5" customFormat="1" x14ac:dyDescent="0.2">
      <c r="B531" s="3"/>
      <c r="C531" s="3"/>
      <c r="D531" s="3"/>
      <c r="E531" s="108"/>
      <c r="F531" s="3"/>
      <c r="G531" s="116"/>
      <c r="H531" s="116"/>
      <c r="I531" s="116"/>
      <c r="J531" s="116"/>
      <c r="K531" s="116"/>
      <c r="L531" s="116"/>
      <c r="M531" s="116"/>
      <c r="N531" s="116"/>
      <c r="O531" s="116"/>
      <c r="P531" s="116"/>
      <c r="Q531" s="52"/>
      <c r="R531" s="52"/>
      <c r="S531" s="52"/>
      <c r="T531" s="52"/>
      <c r="U531" s="44"/>
    </row>
    <row r="532" spans="2:21" s="5" customFormat="1" x14ac:dyDescent="0.2">
      <c r="B532" s="3"/>
      <c r="C532" s="3"/>
      <c r="D532" s="3"/>
      <c r="E532" s="108"/>
      <c r="F532" s="3"/>
      <c r="G532" s="116"/>
      <c r="H532" s="116"/>
      <c r="I532" s="116"/>
      <c r="J532" s="116"/>
      <c r="K532" s="116"/>
      <c r="L532" s="116"/>
      <c r="M532" s="116"/>
      <c r="N532" s="116"/>
      <c r="O532" s="116"/>
      <c r="P532" s="116"/>
      <c r="Q532" s="52"/>
      <c r="R532" s="52"/>
      <c r="S532" s="52"/>
      <c r="T532" s="52"/>
      <c r="U532" s="44"/>
    </row>
    <row r="533" spans="2:21" s="5" customFormat="1" x14ac:dyDescent="0.2">
      <c r="B533" s="3"/>
      <c r="C533" s="3"/>
      <c r="D533" s="3"/>
      <c r="E533" s="108"/>
      <c r="F533" s="3"/>
      <c r="G533" s="116"/>
      <c r="H533" s="116"/>
      <c r="I533" s="116"/>
      <c r="J533" s="116"/>
      <c r="K533" s="116"/>
      <c r="L533" s="116"/>
      <c r="M533" s="116"/>
      <c r="N533" s="116"/>
      <c r="O533" s="116"/>
      <c r="P533" s="116"/>
      <c r="Q533" s="52"/>
      <c r="R533" s="52"/>
      <c r="S533" s="52"/>
      <c r="T533" s="52"/>
      <c r="U533" s="44"/>
    </row>
    <row r="534" spans="2:21" s="5" customFormat="1" x14ac:dyDescent="0.2">
      <c r="B534" s="3"/>
      <c r="C534" s="3"/>
      <c r="D534" s="3"/>
      <c r="E534" s="108"/>
      <c r="F534" s="3"/>
      <c r="G534" s="116"/>
      <c r="H534" s="116"/>
      <c r="I534" s="116"/>
      <c r="J534" s="116"/>
      <c r="K534" s="116"/>
      <c r="L534" s="116"/>
      <c r="M534" s="116"/>
      <c r="N534" s="116"/>
      <c r="O534" s="116"/>
      <c r="P534" s="116"/>
      <c r="Q534" s="52"/>
      <c r="R534" s="52"/>
      <c r="S534" s="52"/>
      <c r="T534" s="52"/>
      <c r="U534" s="44"/>
    </row>
    <row r="535" spans="2:21" s="5" customFormat="1" x14ac:dyDescent="0.2">
      <c r="B535" s="3"/>
      <c r="C535" s="3"/>
      <c r="D535" s="3"/>
      <c r="E535" s="108"/>
      <c r="F535" s="3"/>
      <c r="G535" s="116"/>
      <c r="H535" s="116"/>
      <c r="I535" s="116"/>
      <c r="J535" s="116"/>
      <c r="K535" s="116"/>
      <c r="L535" s="116"/>
      <c r="M535" s="116"/>
      <c r="N535" s="116"/>
      <c r="O535" s="116"/>
      <c r="P535" s="116"/>
      <c r="Q535" s="52"/>
      <c r="R535" s="52"/>
      <c r="S535" s="52"/>
      <c r="T535" s="52"/>
      <c r="U535" s="44"/>
    </row>
    <row r="536" spans="2:21" s="5" customFormat="1" x14ac:dyDescent="0.2">
      <c r="B536" s="3"/>
      <c r="C536" s="3"/>
      <c r="D536" s="3"/>
      <c r="E536" s="108"/>
      <c r="F536" s="3"/>
      <c r="G536" s="116"/>
      <c r="H536" s="116"/>
      <c r="I536" s="116"/>
      <c r="J536" s="116"/>
      <c r="K536" s="116"/>
      <c r="L536" s="116"/>
      <c r="M536" s="116"/>
      <c r="N536" s="116"/>
      <c r="O536" s="116"/>
      <c r="P536" s="116"/>
      <c r="Q536" s="52"/>
      <c r="R536" s="52"/>
      <c r="S536" s="52"/>
      <c r="T536" s="52"/>
      <c r="U536" s="44"/>
    </row>
    <row r="537" spans="2:21" s="5" customFormat="1" x14ac:dyDescent="0.2">
      <c r="B537" s="3"/>
      <c r="C537" s="3"/>
      <c r="D537" s="3"/>
      <c r="E537" s="108"/>
      <c r="F537" s="3"/>
      <c r="G537" s="116"/>
      <c r="H537" s="116"/>
      <c r="I537" s="116"/>
      <c r="J537" s="116"/>
      <c r="K537" s="116"/>
      <c r="L537" s="116"/>
      <c r="M537" s="116"/>
      <c r="N537" s="116"/>
      <c r="O537" s="116"/>
      <c r="P537" s="116"/>
      <c r="Q537" s="52"/>
      <c r="R537" s="52"/>
      <c r="S537" s="52"/>
      <c r="T537" s="52"/>
      <c r="U537" s="44"/>
    </row>
    <row r="538" spans="2:21" s="5" customFormat="1" x14ac:dyDescent="0.2">
      <c r="B538" s="3"/>
      <c r="C538" s="3"/>
      <c r="D538" s="3"/>
      <c r="E538" s="108"/>
      <c r="F538" s="3"/>
      <c r="G538" s="116"/>
      <c r="H538" s="116"/>
      <c r="I538" s="116"/>
      <c r="J538" s="116"/>
      <c r="K538" s="116"/>
      <c r="L538" s="116"/>
      <c r="M538" s="116"/>
      <c r="N538" s="116"/>
      <c r="O538" s="116"/>
      <c r="P538" s="116"/>
      <c r="Q538" s="52"/>
      <c r="R538" s="52"/>
      <c r="S538" s="52"/>
      <c r="T538" s="52"/>
      <c r="U538" s="44"/>
    </row>
    <row r="539" spans="2:21" s="5" customFormat="1" x14ac:dyDescent="0.2">
      <c r="B539" s="3"/>
      <c r="C539" s="3"/>
      <c r="D539" s="3"/>
      <c r="E539" s="108"/>
      <c r="F539" s="3"/>
      <c r="G539" s="116"/>
      <c r="H539" s="116"/>
      <c r="I539" s="116"/>
      <c r="J539" s="116"/>
      <c r="K539" s="116"/>
      <c r="L539" s="116"/>
      <c r="M539" s="116"/>
      <c r="N539" s="116"/>
      <c r="O539" s="116"/>
      <c r="P539" s="116"/>
      <c r="Q539" s="52"/>
      <c r="R539" s="52"/>
      <c r="S539" s="52"/>
      <c r="T539" s="52"/>
      <c r="U539" s="44"/>
    </row>
    <row r="540" spans="2:21" s="5" customFormat="1" x14ac:dyDescent="0.2">
      <c r="B540" s="3"/>
      <c r="C540" s="3"/>
      <c r="D540" s="3"/>
      <c r="E540" s="108"/>
      <c r="F540" s="3"/>
      <c r="G540" s="116"/>
      <c r="H540" s="116"/>
      <c r="I540" s="116"/>
      <c r="J540" s="116"/>
      <c r="K540" s="116"/>
      <c r="L540" s="116"/>
      <c r="M540" s="116"/>
      <c r="N540" s="116"/>
      <c r="O540" s="116"/>
      <c r="P540" s="116"/>
      <c r="Q540" s="52"/>
      <c r="R540" s="52"/>
      <c r="S540" s="52"/>
      <c r="T540" s="52"/>
      <c r="U540" s="44"/>
    </row>
    <row r="541" spans="2:21" s="5" customFormat="1" x14ac:dyDescent="0.2">
      <c r="B541" s="3"/>
      <c r="C541" s="3"/>
      <c r="D541" s="3"/>
      <c r="E541" s="108"/>
      <c r="F541" s="3"/>
      <c r="G541" s="116"/>
      <c r="H541" s="116"/>
      <c r="I541" s="116"/>
      <c r="J541" s="116"/>
      <c r="K541" s="116"/>
      <c r="L541" s="116"/>
      <c r="M541" s="116"/>
      <c r="N541" s="116"/>
      <c r="O541" s="116"/>
      <c r="P541" s="116"/>
      <c r="Q541" s="52"/>
      <c r="R541" s="52"/>
      <c r="S541" s="52"/>
      <c r="T541" s="52"/>
      <c r="U541" s="44"/>
    </row>
    <row r="542" spans="2:21" s="5" customFormat="1" x14ac:dyDescent="0.2">
      <c r="B542" s="3"/>
      <c r="C542" s="3"/>
      <c r="D542" s="3"/>
      <c r="E542" s="108"/>
      <c r="F542" s="3"/>
      <c r="G542" s="116"/>
      <c r="H542" s="116"/>
      <c r="I542" s="116"/>
      <c r="J542" s="116"/>
      <c r="K542" s="116"/>
      <c r="L542" s="116"/>
      <c r="M542" s="116"/>
      <c r="N542" s="116"/>
      <c r="O542" s="116"/>
      <c r="P542" s="116"/>
      <c r="Q542" s="52"/>
      <c r="R542" s="52"/>
      <c r="S542" s="52"/>
      <c r="T542" s="52"/>
      <c r="U542" s="44"/>
    </row>
    <row r="543" spans="2:21" s="5" customFormat="1" x14ac:dyDescent="0.2">
      <c r="B543" s="3"/>
      <c r="C543" s="3"/>
      <c r="D543" s="3"/>
      <c r="E543" s="108"/>
      <c r="F543" s="3"/>
      <c r="G543" s="116"/>
      <c r="H543" s="116"/>
      <c r="I543" s="116"/>
      <c r="J543" s="116"/>
      <c r="K543" s="116"/>
      <c r="L543" s="116"/>
      <c r="M543" s="116"/>
      <c r="N543" s="116"/>
      <c r="O543" s="116"/>
      <c r="P543" s="116"/>
      <c r="Q543" s="52"/>
      <c r="R543" s="52"/>
      <c r="S543" s="52"/>
      <c r="T543" s="52"/>
      <c r="U543" s="44"/>
    </row>
    <row r="544" spans="2:21" s="5" customFormat="1" x14ac:dyDescent="0.2">
      <c r="B544" s="3"/>
      <c r="C544" s="3"/>
      <c r="D544" s="3"/>
      <c r="E544" s="108"/>
      <c r="F544" s="3"/>
      <c r="G544" s="116"/>
      <c r="H544" s="116"/>
      <c r="I544" s="116"/>
      <c r="J544" s="116"/>
      <c r="K544" s="116"/>
      <c r="L544" s="116"/>
      <c r="M544" s="116"/>
      <c r="N544" s="116"/>
      <c r="O544" s="116"/>
      <c r="P544" s="116"/>
      <c r="Q544" s="52"/>
      <c r="R544" s="52"/>
      <c r="S544" s="52"/>
      <c r="T544" s="52"/>
      <c r="U544" s="44"/>
    </row>
    <row r="545" spans="2:21" s="5" customFormat="1" x14ac:dyDescent="0.2">
      <c r="B545" s="3"/>
      <c r="C545" s="3"/>
      <c r="D545" s="3"/>
      <c r="E545" s="108"/>
      <c r="F545" s="3"/>
      <c r="G545" s="116"/>
      <c r="H545" s="116"/>
      <c r="I545" s="116"/>
      <c r="J545" s="116"/>
      <c r="K545" s="116"/>
      <c r="L545" s="116"/>
      <c r="M545" s="116"/>
      <c r="N545" s="116"/>
      <c r="O545" s="116"/>
      <c r="P545" s="116"/>
      <c r="Q545" s="52"/>
      <c r="R545" s="52"/>
      <c r="S545" s="52"/>
      <c r="T545" s="52"/>
      <c r="U545" s="44"/>
    </row>
    <row r="546" spans="2:21" s="5" customFormat="1" x14ac:dyDescent="0.2">
      <c r="B546" s="3"/>
      <c r="C546" s="3"/>
      <c r="D546" s="3"/>
      <c r="E546" s="108"/>
      <c r="F546" s="3"/>
      <c r="G546" s="116"/>
      <c r="H546" s="116"/>
      <c r="I546" s="116"/>
      <c r="J546" s="116"/>
      <c r="K546" s="116"/>
      <c r="L546" s="116"/>
      <c r="M546" s="116"/>
      <c r="N546" s="116"/>
      <c r="O546" s="116"/>
      <c r="P546" s="116"/>
      <c r="Q546" s="52"/>
      <c r="R546" s="52"/>
      <c r="S546" s="52"/>
      <c r="T546" s="52"/>
      <c r="U546" s="44"/>
    </row>
    <row r="547" spans="2:21" s="5" customFormat="1" x14ac:dyDescent="0.2">
      <c r="B547" s="3"/>
      <c r="C547" s="3"/>
      <c r="D547" s="3"/>
      <c r="E547" s="108"/>
      <c r="F547" s="3"/>
      <c r="G547" s="116"/>
      <c r="H547" s="116"/>
      <c r="I547" s="116"/>
      <c r="J547" s="116"/>
      <c r="K547" s="116"/>
      <c r="L547" s="116"/>
      <c r="M547" s="116"/>
      <c r="N547" s="116"/>
      <c r="O547" s="116"/>
      <c r="P547" s="116"/>
      <c r="Q547" s="52"/>
      <c r="R547" s="52"/>
      <c r="S547" s="52"/>
      <c r="T547" s="52"/>
      <c r="U547" s="44"/>
    </row>
    <row r="548" spans="2:21" s="5" customFormat="1" x14ac:dyDescent="0.2">
      <c r="B548" s="3"/>
      <c r="C548" s="3"/>
      <c r="D548" s="3"/>
      <c r="E548" s="108"/>
      <c r="F548" s="3"/>
      <c r="G548" s="116"/>
      <c r="H548" s="116"/>
      <c r="I548" s="116"/>
      <c r="J548" s="116"/>
      <c r="K548" s="116"/>
      <c r="L548" s="116"/>
      <c r="M548" s="116"/>
      <c r="N548" s="116"/>
      <c r="O548" s="116"/>
      <c r="P548" s="116"/>
      <c r="Q548" s="52"/>
      <c r="R548" s="52"/>
      <c r="S548" s="52"/>
      <c r="T548" s="52"/>
      <c r="U548" s="44"/>
    </row>
    <row r="549" spans="2:21" s="5" customFormat="1" x14ac:dyDescent="0.2">
      <c r="B549" s="3"/>
      <c r="C549" s="3"/>
      <c r="D549" s="3"/>
      <c r="E549" s="108"/>
      <c r="F549" s="3"/>
      <c r="G549" s="116"/>
      <c r="H549" s="116"/>
      <c r="I549" s="116"/>
      <c r="J549" s="116"/>
      <c r="K549" s="116"/>
      <c r="L549" s="116"/>
      <c r="M549" s="116"/>
      <c r="N549" s="116"/>
      <c r="O549" s="116"/>
      <c r="P549" s="116"/>
      <c r="Q549" s="52"/>
      <c r="R549" s="52"/>
      <c r="S549" s="52"/>
      <c r="T549" s="52"/>
      <c r="U549" s="44"/>
    </row>
    <row r="550" spans="2:21" s="5" customFormat="1" x14ac:dyDescent="0.2">
      <c r="B550" s="3"/>
      <c r="C550" s="3"/>
      <c r="D550" s="3"/>
      <c r="E550" s="108"/>
      <c r="F550" s="3"/>
      <c r="G550" s="116"/>
      <c r="H550" s="116"/>
      <c r="I550" s="116"/>
      <c r="J550" s="116"/>
      <c r="K550" s="116"/>
      <c r="L550" s="116"/>
      <c r="M550" s="116"/>
      <c r="N550" s="116"/>
      <c r="O550" s="116"/>
      <c r="P550" s="116"/>
      <c r="Q550" s="52"/>
      <c r="R550" s="52"/>
      <c r="S550" s="52"/>
      <c r="T550" s="52"/>
      <c r="U550" s="44"/>
    </row>
    <row r="551" spans="2:21" s="5" customFormat="1" x14ac:dyDescent="0.2">
      <c r="B551" s="3"/>
      <c r="C551" s="3"/>
      <c r="D551" s="3"/>
      <c r="E551" s="108"/>
      <c r="F551" s="3"/>
      <c r="G551" s="116"/>
      <c r="H551" s="116"/>
      <c r="I551" s="116"/>
      <c r="J551" s="116"/>
      <c r="K551" s="116"/>
      <c r="L551" s="116"/>
      <c r="M551" s="116"/>
      <c r="N551" s="116"/>
      <c r="O551" s="116"/>
      <c r="P551" s="116"/>
      <c r="Q551" s="52"/>
      <c r="R551" s="52"/>
      <c r="S551" s="52"/>
      <c r="T551" s="52"/>
      <c r="U551" s="44"/>
    </row>
    <row r="552" spans="2:21" s="5" customFormat="1" x14ac:dyDescent="0.2">
      <c r="B552" s="3"/>
      <c r="C552" s="3"/>
      <c r="D552" s="3"/>
      <c r="E552" s="108"/>
      <c r="F552" s="3"/>
      <c r="G552" s="116"/>
      <c r="H552" s="116"/>
      <c r="I552" s="116"/>
      <c r="J552" s="116"/>
      <c r="K552" s="116"/>
      <c r="L552" s="116"/>
      <c r="M552" s="116"/>
      <c r="N552" s="116"/>
      <c r="O552" s="116"/>
      <c r="P552" s="116"/>
      <c r="Q552" s="52"/>
      <c r="R552" s="52"/>
      <c r="S552" s="52"/>
      <c r="T552" s="52"/>
      <c r="U552" s="44"/>
    </row>
    <row r="553" spans="2:21" s="5" customFormat="1" x14ac:dyDescent="0.2">
      <c r="B553" s="3"/>
      <c r="C553" s="3"/>
      <c r="D553" s="3"/>
      <c r="E553" s="108"/>
      <c r="F553" s="3"/>
      <c r="G553" s="116"/>
      <c r="H553" s="116"/>
      <c r="I553" s="116"/>
      <c r="J553" s="116"/>
      <c r="K553" s="116"/>
      <c r="L553" s="116"/>
      <c r="M553" s="116"/>
      <c r="N553" s="116"/>
      <c r="O553" s="116"/>
      <c r="P553" s="116"/>
      <c r="Q553" s="52"/>
      <c r="R553" s="52"/>
      <c r="S553" s="52"/>
      <c r="T553" s="52"/>
      <c r="U553" s="44"/>
    </row>
    <row r="554" spans="2:21" s="5" customFormat="1" x14ac:dyDescent="0.2">
      <c r="B554" s="3"/>
      <c r="C554" s="3"/>
      <c r="D554" s="3"/>
      <c r="E554" s="108"/>
      <c r="F554" s="3"/>
      <c r="G554" s="116"/>
      <c r="H554" s="116"/>
      <c r="I554" s="116"/>
      <c r="J554" s="116"/>
      <c r="K554" s="116"/>
      <c r="L554" s="116"/>
      <c r="M554" s="116"/>
      <c r="N554" s="116"/>
      <c r="O554" s="116"/>
      <c r="P554" s="116"/>
      <c r="Q554" s="52"/>
      <c r="R554" s="52"/>
      <c r="S554" s="52"/>
      <c r="T554" s="52"/>
      <c r="U554" s="44"/>
    </row>
    <row r="555" spans="2:21" s="5" customFormat="1" x14ac:dyDescent="0.2">
      <c r="B555" s="3"/>
      <c r="C555" s="3"/>
      <c r="D555" s="3"/>
      <c r="E555" s="108"/>
      <c r="F555" s="3"/>
      <c r="G555" s="116"/>
      <c r="H555" s="116"/>
      <c r="I555" s="116"/>
      <c r="J555" s="116"/>
      <c r="K555" s="116"/>
      <c r="L555" s="116"/>
      <c r="M555" s="116"/>
      <c r="N555" s="116"/>
      <c r="O555" s="116"/>
      <c r="P555" s="116"/>
      <c r="Q555" s="52"/>
      <c r="R555" s="52"/>
      <c r="S555" s="52"/>
      <c r="T555" s="52"/>
      <c r="U555" s="44"/>
    </row>
    <row r="556" spans="2:21" s="5" customFormat="1" x14ac:dyDescent="0.2">
      <c r="B556" s="3"/>
      <c r="C556" s="3"/>
      <c r="D556" s="3"/>
      <c r="E556" s="108"/>
      <c r="F556" s="3"/>
      <c r="G556" s="116"/>
      <c r="H556" s="116"/>
      <c r="I556" s="116"/>
      <c r="J556" s="116"/>
      <c r="K556" s="116"/>
      <c r="L556" s="116"/>
      <c r="M556" s="116"/>
      <c r="N556" s="116"/>
      <c r="O556" s="116"/>
      <c r="P556" s="116"/>
      <c r="Q556" s="52"/>
      <c r="R556" s="52"/>
      <c r="S556" s="52"/>
      <c r="T556" s="52"/>
      <c r="U556" s="44"/>
    </row>
    <row r="557" spans="2:21" s="5" customFormat="1" x14ac:dyDescent="0.2">
      <c r="B557" s="3"/>
      <c r="C557" s="3"/>
      <c r="D557" s="3"/>
      <c r="E557" s="108"/>
      <c r="F557" s="3"/>
      <c r="G557" s="116"/>
      <c r="H557" s="116"/>
      <c r="I557" s="116"/>
      <c r="J557" s="116"/>
      <c r="K557" s="116"/>
      <c r="L557" s="116"/>
      <c r="M557" s="116"/>
      <c r="N557" s="116"/>
      <c r="O557" s="116"/>
      <c r="P557" s="116"/>
      <c r="Q557" s="52"/>
      <c r="R557" s="52"/>
      <c r="S557" s="52"/>
      <c r="T557" s="52"/>
      <c r="U557" s="44"/>
    </row>
    <row r="558" spans="2:21" s="5" customFormat="1" x14ac:dyDescent="0.2">
      <c r="B558" s="3"/>
      <c r="C558" s="3"/>
      <c r="D558" s="3"/>
      <c r="E558" s="108"/>
      <c r="F558" s="3"/>
      <c r="G558" s="116"/>
      <c r="H558" s="116"/>
      <c r="I558" s="116"/>
      <c r="J558" s="116"/>
      <c r="K558" s="116"/>
      <c r="L558" s="116"/>
      <c r="M558" s="116"/>
      <c r="N558" s="116"/>
      <c r="O558" s="116"/>
      <c r="P558" s="116"/>
      <c r="Q558" s="52"/>
      <c r="R558" s="52"/>
      <c r="S558" s="52"/>
      <c r="T558" s="52"/>
      <c r="U558" s="44"/>
    </row>
    <row r="559" spans="2:21" s="5" customFormat="1" x14ac:dyDescent="0.2">
      <c r="B559" s="3"/>
      <c r="C559" s="3"/>
      <c r="D559" s="3"/>
      <c r="E559" s="108"/>
      <c r="F559" s="3"/>
      <c r="G559" s="116"/>
      <c r="H559" s="116"/>
      <c r="I559" s="116"/>
      <c r="J559" s="116"/>
      <c r="K559" s="116"/>
      <c r="L559" s="116"/>
      <c r="M559" s="116"/>
      <c r="N559" s="116"/>
      <c r="O559" s="116"/>
      <c r="P559" s="116"/>
      <c r="Q559" s="52"/>
      <c r="R559" s="52"/>
      <c r="S559" s="52"/>
      <c r="T559" s="52"/>
      <c r="U559" s="44"/>
    </row>
    <row r="560" spans="2:21" s="5" customFormat="1" x14ac:dyDescent="0.2">
      <c r="B560" s="3"/>
      <c r="C560" s="3"/>
      <c r="D560" s="3"/>
      <c r="E560" s="108"/>
      <c r="F560" s="3"/>
      <c r="G560" s="116"/>
      <c r="H560" s="116"/>
      <c r="I560" s="116"/>
      <c r="J560" s="116"/>
      <c r="K560" s="116"/>
      <c r="L560" s="116"/>
      <c r="M560" s="116"/>
      <c r="N560" s="116"/>
      <c r="O560" s="116"/>
      <c r="P560" s="116"/>
      <c r="Q560" s="52"/>
      <c r="R560" s="52"/>
      <c r="S560" s="52"/>
      <c r="T560" s="52"/>
      <c r="U560" s="44"/>
    </row>
    <row r="561" spans="2:21" s="5" customFormat="1" x14ac:dyDescent="0.2">
      <c r="B561" s="3"/>
      <c r="C561" s="3"/>
      <c r="D561" s="3"/>
      <c r="E561" s="108"/>
      <c r="F561" s="3"/>
      <c r="G561" s="116"/>
      <c r="H561" s="116"/>
      <c r="I561" s="116"/>
      <c r="J561" s="116"/>
      <c r="K561" s="116"/>
      <c r="L561" s="116"/>
      <c r="M561" s="116"/>
      <c r="N561" s="116"/>
      <c r="O561" s="116"/>
      <c r="P561" s="116"/>
      <c r="Q561" s="52"/>
      <c r="R561" s="52"/>
      <c r="S561" s="52"/>
      <c r="T561" s="52"/>
      <c r="U561" s="44"/>
    </row>
    <row r="562" spans="2:21" s="5" customFormat="1" x14ac:dyDescent="0.2">
      <c r="B562" s="3"/>
      <c r="C562" s="3"/>
      <c r="D562" s="3"/>
      <c r="E562" s="108"/>
      <c r="F562" s="3"/>
      <c r="G562" s="116"/>
      <c r="H562" s="116"/>
      <c r="I562" s="116"/>
      <c r="J562" s="116"/>
      <c r="K562" s="116"/>
      <c r="L562" s="116"/>
      <c r="M562" s="116"/>
      <c r="N562" s="116"/>
      <c r="O562" s="116"/>
      <c r="P562" s="116"/>
      <c r="Q562" s="52"/>
      <c r="R562" s="52"/>
      <c r="S562" s="52"/>
      <c r="T562" s="52"/>
      <c r="U562" s="44"/>
    </row>
    <row r="563" spans="2:21" s="5" customFormat="1" x14ac:dyDescent="0.2">
      <c r="B563" s="3"/>
      <c r="C563" s="3"/>
      <c r="D563" s="3"/>
      <c r="E563" s="108"/>
      <c r="F563" s="3"/>
      <c r="G563" s="116"/>
      <c r="H563" s="116"/>
      <c r="I563" s="116"/>
      <c r="J563" s="116"/>
      <c r="K563" s="116"/>
      <c r="L563" s="116"/>
      <c r="M563" s="116"/>
      <c r="N563" s="116"/>
      <c r="O563" s="116"/>
      <c r="P563" s="116"/>
      <c r="Q563" s="52"/>
      <c r="R563" s="52"/>
      <c r="S563" s="52"/>
      <c r="T563" s="52"/>
      <c r="U563" s="44"/>
    </row>
    <row r="564" spans="2:21" s="5" customFormat="1" x14ac:dyDescent="0.2">
      <c r="B564" s="3"/>
      <c r="C564" s="3"/>
      <c r="D564" s="3"/>
      <c r="E564" s="108"/>
      <c r="F564" s="3"/>
      <c r="G564" s="116"/>
      <c r="H564" s="116"/>
      <c r="I564" s="116"/>
      <c r="J564" s="116"/>
      <c r="K564" s="116"/>
      <c r="L564" s="116"/>
      <c r="M564" s="116"/>
      <c r="N564" s="116"/>
      <c r="O564" s="116"/>
      <c r="P564" s="116"/>
      <c r="Q564" s="52"/>
      <c r="R564" s="52"/>
      <c r="S564" s="52"/>
      <c r="T564" s="52"/>
      <c r="U564" s="44"/>
    </row>
    <row r="565" spans="2:21" s="5" customFormat="1" x14ac:dyDescent="0.2">
      <c r="B565" s="3"/>
      <c r="C565" s="3"/>
      <c r="D565" s="3"/>
      <c r="E565" s="108"/>
      <c r="F565" s="3"/>
      <c r="G565" s="116"/>
      <c r="H565" s="116"/>
      <c r="I565" s="116"/>
      <c r="J565" s="116"/>
      <c r="K565" s="116"/>
      <c r="L565" s="116"/>
      <c r="M565" s="116"/>
      <c r="N565" s="116"/>
      <c r="O565" s="116"/>
      <c r="P565" s="116"/>
      <c r="Q565" s="52"/>
      <c r="R565" s="52"/>
      <c r="S565" s="52"/>
      <c r="T565" s="52"/>
      <c r="U565" s="44"/>
    </row>
    <row r="566" spans="2:21" s="5" customFormat="1" x14ac:dyDescent="0.2">
      <c r="B566" s="3"/>
      <c r="C566" s="3"/>
      <c r="D566" s="3"/>
      <c r="E566" s="108"/>
      <c r="F566" s="3"/>
      <c r="G566" s="116"/>
      <c r="H566" s="116"/>
      <c r="I566" s="116"/>
      <c r="J566" s="116"/>
      <c r="K566" s="116"/>
      <c r="L566" s="116"/>
      <c r="M566" s="116"/>
      <c r="N566" s="116"/>
      <c r="O566" s="116"/>
      <c r="P566" s="116"/>
      <c r="Q566" s="52"/>
      <c r="R566" s="52"/>
      <c r="S566" s="52"/>
      <c r="T566" s="52"/>
      <c r="U566" s="44"/>
    </row>
    <row r="567" spans="2:21" s="5" customFormat="1" x14ac:dyDescent="0.2">
      <c r="B567" s="3"/>
      <c r="C567" s="3"/>
      <c r="D567" s="3"/>
      <c r="E567" s="108"/>
      <c r="F567" s="3"/>
      <c r="G567" s="116"/>
      <c r="H567" s="116"/>
      <c r="I567" s="116"/>
      <c r="J567" s="116"/>
      <c r="K567" s="116"/>
      <c r="L567" s="116"/>
      <c r="M567" s="116"/>
      <c r="N567" s="116"/>
      <c r="O567" s="116"/>
      <c r="P567" s="116"/>
      <c r="Q567" s="52"/>
      <c r="R567" s="52"/>
      <c r="S567" s="52"/>
      <c r="T567" s="52"/>
      <c r="U567" s="44"/>
    </row>
    <row r="568" spans="2:21" s="5" customFormat="1" x14ac:dyDescent="0.2">
      <c r="B568" s="3"/>
      <c r="C568" s="3"/>
      <c r="D568" s="3"/>
      <c r="E568" s="108"/>
      <c r="F568" s="3"/>
      <c r="G568" s="116"/>
      <c r="H568" s="116"/>
      <c r="I568" s="116"/>
      <c r="J568" s="116"/>
      <c r="K568" s="116"/>
      <c r="L568" s="116"/>
      <c r="M568" s="116"/>
      <c r="N568" s="116"/>
      <c r="O568" s="116"/>
      <c r="P568" s="116"/>
      <c r="Q568" s="52"/>
      <c r="R568" s="52"/>
      <c r="S568" s="52"/>
      <c r="T568" s="52"/>
      <c r="U568" s="44"/>
    </row>
    <row r="569" spans="2:21" s="5" customFormat="1" x14ac:dyDescent="0.2">
      <c r="B569" s="3"/>
      <c r="C569" s="3"/>
      <c r="D569" s="3"/>
      <c r="E569" s="108"/>
      <c r="F569" s="3"/>
      <c r="G569" s="116"/>
      <c r="H569" s="116"/>
      <c r="I569" s="116"/>
      <c r="J569" s="116"/>
      <c r="K569" s="116"/>
      <c r="L569" s="116"/>
      <c r="M569" s="116"/>
      <c r="N569" s="116"/>
      <c r="O569" s="116"/>
      <c r="P569" s="116"/>
      <c r="Q569" s="52"/>
      <c r="R569" s="52"/>
      <c r="S569" s="52"/>
      <c r="T569" s="52"/>
      <c r="U569" s="44"/>
    </row>
    <row r="570" spans="2:21" s="5" customFormat="1" x14ac:dyDescent="0.2">
      <c r="B570" s="3"/>
      <c r="C570" s="3"/>
      <c r="D570" s="3"/>
      <c r="E570" s="108"/>
      <c r="F570" s="3"/>
      <c r="G570" s="116"/>
      <c r="H570" s="116"/>
      <c r="I570" s="116"/>
      <c r="J570" s="116"/>
      <c r="K570" s="116"/>
      <c r="L570" s="116"/>
      <c r="M570" s="116"/>
      <c r="N570" s="116"/>
      <c r="O570" s="116"/>
      <c r="P570" s="116"/>
      <c r="Q570" s="52"/>
      <c r="R570" s="52"/>
      <c r="S570" s="52"/>
      <c r="T570" s="52"/>
      <c r="U570" s="44"/>
    </row>
    <row r="571" spans="2:21" s="5" customFormat="1" x14ac:dyDescent="0.2">
      <c r="B571" s="3"/>
      <c r="C571" s="3"/>
      <c r="D571" s="3"/>
      <c r="E571" s="108"/>
      <c r="F571" s="3"/>
      <c r="G571" s="116"/>
      <c r="H571" s="116"/>
      <c r="I571" s="116"/>
      <c r="J571" s="116"/>
      <c r="K571" s="116"/>
      <c r="L571" s="116"/>
      <c r="M571" s="116"/>
      <c r="N571" s="116"/>
      <c r="O571" s="116"/>
      <c r="P571" s="116"/>
      <c r="Q571" s="52"/>
      <c r="R571" s="52"/>
      <c r="S571" s="52"/>
      <c r="T571" s="52"/>
      <c r="U571" s="44"/>
    </row>
    <row r="572" spans="2:21" s="5" customFormat="1" x14ac:dyDescent="0.2">
      <c r="B572" s="3"/>
      <c r="C572" s="3"/>
      <c r="D572" s="3"/>
      <c r="E572" s="108"/>
      <c r="F572" s="3"/>
      <c r="G572" s="116"/>
      <c r="H572" s="116"/>
      <c r="I572" s="116"/>
      <c r="J572" s="116"/>
      <c r="K572" s="116"/>
      <c r="L572" s="116"/>
      <c r="M572" s="116"/>
      <c r="N572" s="116"/>
      <c r="O572" s="116"/>
      <c r="P572" s="116"/>
      <c r="Q572" s="52"/>
      <c r="R572" s="52"/>
      <c r="S572" s="52"/>
      <c r="T572" s="52"/>
      <c r="U572" s="44"/>
    </row>
    <row r="573" spans="2:21" s="5" customFormat="1" x14ac:dyDescent="0.2">
      <c r="B573" s="3"/>
      <c r="C573" s="3"/>
      <c r="D573" s="3"/>
      <c r="E573" s="108"/>
      <c r="F573" s="3"/>
      <c r="G573" s="116"/>
      <c r="H573" s="116"/>
      <c r="I573" s="116"/>
      <c r="J573" s="116"/>
      <c r="K573" s="116"/>
      <c r="L573" s="116"/>
      <c r="M573" s="116"/>
      <c r="N573" s="116"/>
      <c r="O573" s="116"/>
      <c r="P573" s="116"/>
      <c r="Q573" s="52"/>
      <c r="R573" s="52"/>
      <c r="S573" s="52"/>
      <c r="T573" s="52"/>
      <c r="U573" s="44"/>
    </row>
    <row r="574" spans="2:21" s="5" customFormat="1" x14ac:dyDescent="0.2">
      <c r="B574" s="3"/>
      <c r="C574" s="3"/>
      <c r="D574" s="3"/>
      <c r="E574" s="108"/>
      <c r="F574" s="3"/>
      <c r="G574" s="116"/>
      <c r="H574" s="116"/>
      <c r="I574" s="116"/>
      <c r="J574" s="116"/>
      <c r="K574" s="116"/>
      <c r="L574" s="116"/>
      <c r="M574" s="116"/>
      <c r="N574" s="116"/>
      <c r="O574" s="116"/>
      <c r="P574" s="116"/>
      <c r="Q574" s="52"/>
      <c r="R574" s="52"/>
      <c r="S574" s="52"/>
      <c r="T574" s="52"/>
      <c r="U574" s="44"/>
    </row>
    <row r="575" spans="2:21" s="5" customFormat="1" x14ac:dyDescent="0.2">
      <c r="B575" s="3"/>
      <c r="C575" s="3"/>
      <c r="D575" s="3"/>
      <c r="E575" s="108"/>
      <c r="F575" s="3"/>
      <c r="G575" s="116"/>
      <c r="H575" s="116"/>
      <c r="I575" s="116"/>
      <c r="J575" s="116"/>
      <c r="K575" s="116"/>
      <c r="L575" s="116"/>
      <c r="M575" s="116"/>
      <c r="N575" s="116"/>
      <c r="O575" s="116"/>
      <c r="P575" s="116"/>
      <c r="Q575" s="52"/>
      <c r="R575" s="52"/>
      <c r="S575" s="52"/>
      <c r="T575" s="52"/>
      <c r="U575" s="44"/>
    </row>
    <row r="576" spans="2:21" s="5" customFormat="1" x14ac:dyDescent="0.2">
      <c r="B576" s="3"/>
      <c r="C576" s="3"/>
      <c r="D576" s="3"/>
      <c r="E576" s="108"/>
      <c r="F576" s="3"/>
      <c r="G576" s="116"/>
      <c r="H576" s="116"/>
      <c r="I576" s="116"/>
      <c r="J576" s="116"/>
      <c r="K576" s="116"/>
      <c r="L576" s="116"/>
      <c r="M576" s="116"/>
      <c r="N576" s="116"/>
      <c r="O576" s="116"/>
      <c r="P576" s="116"/>
      <c r="Q576" s="52"/>
      <c r="R576" s="52"/>
      <c r="S576" s="52"/>
      <c r="T576" s="52"/>
      <c r="U576" s="44"/>
    </row>
    <row r="577" spans="2:21" s="5" customFormat="1" x14ac:dyDescent="0.2">
      <c r="B577" s="3"/>
      <c r="C577" s="3"/>
      <c r="D577" s="3"/>
      <c r="E577" s="108"/>
      <c r="F577" s="3"/>
      <c r="G577" s="116"/>
      <c r="H577" s="116"/>
      <c r="I577" s="116"/>
      <c r="J577" s="116"/>
      <c r="K577" s="116"/>
      <c r="L577" s="116"/>
      <c r="M577" s="116"/>
      <c r="N577" s="116"/>
      <c r="O577" s="116"/>
      <c r="P577" s="116"/>
      <c r="Q577" s="52"/>
      <c r="R577" s="52"/>
      <c r="S577" s="52"/>
      <c r="T577" s="52"/>
      <c r="U577" s="44"/>
    </row>
    <row r="578" spans="2:21" s="5" customFormat="1" x14ac:dyDescent="0.2">
      <c r="B578" s="3"/>
      <c r="C578" s="3"/>
      <c r="D578" s="3"/>
      <c r="E578" s="108"/>
      <c r="F578" s="3"/>
      <c r="G578" s="116"/>
      <c r="H578" s="116"/>
      <c r="I578" s="116"/>
      <c r="J578" s="116"/>
      <c r="K578" s="116"/>
      <c r="L578" s="116"/>
      <c r="M578" s="116"/>
      <c r="N578" s="116"/>
      <c r="O578" s="116"/>
      <c r="P578" s="116"/>
      <c r="Q578" s="52"/>
      <c r="R578" s="52"/>
      <c r="S578" s="52"/>
      <c r="T578" s="52"/>
      <c r="U578" s="44"/>
    </row>
    <row r="579" spans="2:21" s="5" customFormat="1" x14ac:dyDescent="0.2">
      <c r="B579" s="3"/>
      <c r="C579" s="3"/>
      <c r="D579" s="3"/>
      <c r="E579" s="108"/>
      <c r="F579" s="3"/>
      <c r="G579" s="116"/>
      <c r="H579" s="116"/>
      <c r="I579" s="116"/>
      <c r="J579" s="116"/>
      <c r="K579" s="116"/>
      <c r="L579" s="116"/>
      <c r="M579" s="116"/>
      <c r="N579" s="116"/>
      <c r="O579" s="116"/>
      <c r="P579" s="116"/>
      <c r="Q579" s="52"/>
      <c r="R579" s="52"/>
      <c r="S579" s="52"/>
      <c r="T579" s="52"/>
      <c r="U579" s="44"/>
    </row>
    <row r="580" spans="2:21" s="5" customFormat="1" x14ac:dyDescent="0.2">
      <c r="B580" s="3"/>
      <c r="C580" s="3"/>
      <c r="D580" s="3"/>
      <c r="E580" s="108"/>
      <c r="F580" s="3"/>
      <c r="G580" s="116"/>
      <c r="H580" s="116"/>
      <c r="I580" s="116"/>
      <c r="J580" s="116"/>
      <c r="K580" s="116"/>
      <c r="L580" s="116"/>
      <c r="M580" s="116"/>
      <c r="N580" s="116"/>
      <c r="O580" s="116"/>
      <c r="P580" s="116"/>
      <c r="Q580" s="52"/>
      <c r="R580" s="52"/>
      <c r="S580" s="52"/>
      <c r="T580" s="52"/>
      <c r="U580" s="44"/>
    </row>
    <row r="581" spans="2:21" s="5" customFormat="1" x14ac:dyDescent="0.2">
      <c r="B581" s="3"/>
      <c r="C581" s="3"/>
      <c r="D581" s="3"/>
      <c r="E581" s="108"/>
      <c r="F581" s="3"/>
      <c r="G581" s="116"/>
      <c r="H581" s="116"/>
      <c r="I581" s="116"/>
      <c r="J581" s="116"/>
      <c r="K581" s="116"/>
      <c r="L581" s="116"/>
      <c r="M581" s="116"/>
      <c r="N581" s="116"/>
      <c r="O581" s="116"/>
      <c r="P581" s="116"/>
      <c r="Q581" s="52"/>
      <c r="R581" s="52"/>
      <c r="S581" s="52"/>
      <c r="T581" s="52"/>
      <c r="U581" s="44"/>
    </row>
    <row r="582" spans="2:21" s="5" customFormat="1" x14ac:dyDescent="0.2">
      <c r="B582" s="3"/>
      <c r="C582" s="3"/>
      <c r="D582" s="3"/>
      <c r="E582" s="108"/>
      <c r="F582" s="3"/>
      <c r="G582" s="116"/>
      <c r="H582" s="116"/>
      <c r="I582" s="116"/>
      <c r="J582" s="116"/>
      <c r="K582" s="116"/>
      <c r="L582" s="116"/>
      <c r="M582" s="116"/>
      <c r="N582" s="116"/>
      <c r="O582" s="116"/>
      <c r="P582" s="116"/>
      <c r="Q582" s="52"/>
      <c r="R582" s="52"/>
      <c r="S582" s="52"/>
      <c r="T582" s="52"/>
      <c r="U582" s="44"/>
    </row>
    <row r="583" spans="2:21" s="5" customFormat="1" x14ac:dyDescent="0.2">
      <c r="B583" s="3"/>
      <c r="C583" s="3"/>
      <c r="D583" s="3"/>
      <c r="E583" s="108"/>
      <c r="F583" s="3"/>
      <c r="G583" s="116"/>
      <c r="H583" s="116"/>
      <c r="I583" s="116"/>
      <c r="J583" s="116"/>
      <c r="K583" s="116"/>
      <c r="L583" s="116"/>
      <c r="M583" s="116"/>
      <c r="N583" s="116"/>
      <c r="O583" s="116"/>
      <c r="P583" s="116"/>
      <c r="Q583" s="52"/>
      <c r="R583" s="52"/>
      <c r="S583" s="52"/>
      <c r="T583" s="52"/>
      <c r="U583" s="44"/>
    </row>
    <row r="584" spans="2:21" s="5" customFormat="1" x14ac:dyDescent="0.2">
      <c r="B584" s="3"/>
      <c r="C584" s="3"/>
      <c r="D584" s="3"/>
      <c r="E584" s="108"/>
      <c r="F584" s="3"/>
      <c r="G584" s="116"/>
      <c r="H584" s="116"/>
      <c r="I584" s="116"/>
      <c r="J584" s="116"/>
      <c r="K584" s="116"/>
      <c r="L584" s="116"/>
      <c r="M584" s="116"/>
      <c r="N584" s="116"/>
      <c r="O584" s="116"/>
      <c r="P584" s="116"/>
      <c r="Q584" s="52"/>
      <c r="R584" s="52"/>
      <c r="S584" s="52"/>
      <c r="T584" s="52"/>
      <c r="U584" s="44"/>
    </row>
    <row r="585" spans="2:21" s="5" customFormat="1" x14ac:dyDescent="0.2">
      <c r="B585" s="3"/>
      <c r="C585" s="3"/>
      <c r="D585" s="3"/>
      <c r="E585" s="108"/>
      <c r="F585" s="3"/>
      <c r="G585" s="116"/>
      <c r="H585" s="116"/>
      <c r="I585" s="116"/>
      <c r="J585" s="116"/>
      <c r="K585" s="116"/>
      <c r="L585" s="116"/>
      <c r="M585" s="116"/>
      <c r="N585" s="116"/>
      <c r="O585" s="116"/>
      <c r="P585" s="116"/>
      <c r="Q585" s="52"/>
      <c r="R585" s="52"/>
      <c r="S585" s="52"/>
      <c r="T585" s="52"/>
      <c r="U585" s="44"/>
    </row>
    <row r="586" spans="2:21" s="5" customFormat="1" x14ac:dyDescent="0.2">
      <c r="B586" s="3"/>
      <c r="C586" s="3"/>
      <c r="D586" s="3"/>
      <c r="E586" s="108"/>
      <c r="F586" s="3"/>
      <c r="G586" s="116"/>
      <c r="H586" s="116"/>
      <c r="I586" s="116"/>
      <c r="J586" s="116"/>
      <c r="K586" s="116"/>
      <c r="L586" s="116"/>
      <c r="M586" s="116"/>
      <c r="N586" s="116"/>
      <c r="O586" s="116"/>
      <c r="P586" s="116"/>
      <c r="Q586" s="52"/>
      <c r="R586" s="52"/>
      <c r="S586" s="52"/>
      <c r="T586" s="52"/>
      <c r="U586" s="44"/>
    </row>
    <row r="587" spans="2:21" s="5" customFormat="1" x14ac:dyDescent="0.2">
      <c r="B587" s="3"/>
      <c r="C587" s="3"/>
      <c r="D587" s="3"/>
      <c r="E587" s="108"/>
      <c r="F587" s="3"/>
      <c r="G587" s="116"/>
      <c r="H587" s="116"/>
      <c r="I587" s="116"/>
      <c r="J587" s="116"/>
      <c r="K587" s="116"/>
      <c r="L587" s="116"/>
      <c r="M587" s="116"/>
      <c r="N587" s="116"/>
      <c r="O587" s="116"/>
      <c r="P587" s="116"/>
      <c r="Q587" s="52"/>
      <c r="R587" s="52"/>
      <c r="S587" s="52"/>
      <c r="T587" s="52"/>
      <c r="U587" s="44"/>
    </row>
    <row r="588" spans="2:21" s="5" customFormat="1" x14ac:dyDescent="0.2">
      <c r="B588" s="3"/>
      <c r="C588" s="3"/>
      <c r="D588" s="3"/>
      <c r="E588" s="108"/>
      <c r="F588" s="3"/>
      <c r="G588" s="116"/>
      <c r="H588" s="116"/>
      <c r="I588" s="116"/>
      <c r="J588" s="116"/>
      <c r="K588" s="116"/>
      <c r="L588" s="116"/>
      <c r="M588" s="116"/>
      <c r="N588" s="116"/>
      <c r="O588" s="116"/>
      <c r="P588" s="116"/>
      <c r="Q588" s="52"/>
      <c r="R588" s="52"/>
      <c r="S588" s="52"/>
      <c r="T588" s="52"/>
      <c r="U588" s="44"/>
    </row>
    <row r="589" spans="2:21" s="5" customFormat="1" x14ac:dyDescent="0.2">
      <c r="B589" s="3"/>
      <c r="C589" s="3"/>
      <c r="D589" s="3"/>
      <c r="E589" s="108"/>
      <c r="F589" s="3"/>
      <c r="G589" s="116"/>
      <c r="H589" s="116"/>
      <c r="I589" s="116"/>
      <c r="J589" s="116"/>
      <c r="K589" s="116"/>
      <c r="L589" s="116"/>
      <c r="M589" s="116"/>
      <c r="N589" s="116"/>
      <c r="O589" s="116"/>
      <c r="P589" s="116"/>
      <c r="Q589" s="52"/>
      <c r="R589" s="52"/>
      <c r="S589" s="52"/>
      <c r="T589" s="52"/>
      <c r="U589" s="44"/>
    </row>
    <row r="590" spans="2:21" s="5" customFormat="1" x14ac:dyDescent="0.2">
      <c r="B590" s="3"/>
      <c r="C590" s="3"/>
      <c r="D590" s="3"/>
      <c r="E590" s="108"/>
      <c r="F590" s="3"/>
      <c r="G590" s="116"/>
      <c r="H590" s="116"/>
      <c r="I590" s="116"/>
      <c r="J590" s="116"/>
      <c r="K590" s="116"/>
      <c r="L590" s="116"/>
      <c r="M590" s="116"/>
      <c r="N590" s="116"/>
      <c r="O590" s="116"/>
      <c r="P590" s="116"/>
      <c r="Q590" s="52"/>
      <c r="R590" s="52"/>
      <c r="S590" s="52"/>
      <c r="T590" s="52"/>
      <c r="U590" s="44"/>
    </row>
    <row r="591" spans="2:21" s="5" customFormat="1" x14ac:dyDescent="0.2">
      <c r="B591" s="3"/>
      <c r="C591" s="3"/>
      <c r="D591" s="3"/>
      <c r="E591" s="108"/>
      <c r="F591" s="3"/>
      <c r="G591" s="116"/>
      <c r="H591" s="116"/>
      <c r="I591" s="116"/>
      <c r="J591" s="116"/>
      <c r="K591" s="116"/>
      <c r="L591" s="116"/>
      <c r="M591" s="116"/>
      <c r="N591" s="116"/>
      <c r="O591" s="116"/>
      <c r="P591" s="116"/>
      <c r="Q591" s="52"/>
      <c r="R591" s="52"/>
      <c r="S591" s="52"/>
      <c r="T591" s="52"/>
      <c r="U591" s="44"/>
    </row>
    <row r="592" spans="2:21" s="5" customFormat="1" x14ac:dyDescent="0.2">
      <c r="B592" s="3"/>
      <c r="C592" s="3"/>
      <c r="D592" s="3"/>
      <c r="E592" s="108"/>
      <c r="F592" s="3"/>
      <c r="G592" s="116"/>
      <c r="H592" s="116"/>
      <c r="I592" s="116"/>
      <c r="J592" s="116"/>
      <c r="K592" s="116"/>
      <c r="L592" s="116"/>
      <c r="M592" s="116"/>
      <c r="N592" s="116"/>
      <c r="O592" s="116"/>
      <c r="P592" s="116"/>
      <c r="Q592" s="52"/>
      <c r="R592" s="52"/>
      <c r="S592" s="52"/>
      <c r="T592" s="52"/>
      <c r="U592" s="44"/>
    </row>
    <row r="593" spans="2:21" s="5" customFormat="1" x14ac:dyDescent="0.2">
      <c r="B593" s="3"/>
      <c r="C593" s="3"/>
      <c r="D593" s="3"/>
      <c r="E593" s="108"/>
      <c r="F593" s="3"/>
      <c r="G593" s="116"/>
      <c r="H593" s="116"/>
      <c r="I593" s="116"/>
      <c r="J593" s="116"/>
      <c r="K593" s="116"/>
      <c r="L593" s="116"/>
      <c r="M593" s="116"/>
      <c r="N593" s="116"/>
      <c r="O593" s="116"/>
      <c r="P593" s="116"/>
      <c r="Q593" s="52"/>
      <c r="R593" s="52"/>
      <c r="S593" s="52"/>
      <c r="T593" s="52"/>
      <c r="U593" s="44"/>
    </row>
    <row r="594" spans="2:21" s="5" customFormat="1" x14ac:dyDescent="0.2">
      <c r="B594" s="3"/>
      <c r="C594" s="3"/>
      <c r="D594" s="3"/>
      <c r="E594" s="108"/>
      <c r="F594" s="3"/>
      <c r="G594" s="116"/>
      <c r="H594" s="116"/>
      <c r="I594" s="116"/>
      <c r="J594" s="116"/>
      <c r="K594" s="116"/>
      <c r="L594" s="116"/>
      <c r="M594" s="116"/>
      <c r="N594" s="116"/>
      <c r="O594" s="116"/>
      <c r="P594" s="116"/>
      <c r="Q594" s="52"/>
      <c r="R594" s="52"/>
      <c r="S594" s="52"/>
      <c r="T594" s="52"/>
      <c r="U594" s="44"/>
    </row>
    <row r="595" spans="2:21" s="5" customFormat="1" x14ac:dyDescent="0.2">
      <c r="B595" s="3"/>
      <c r="C595" s="3"/>
      <c r="D595" s="3"/>
      <c r="E595" s="108"/>
      <c r="F595" s="3"/>
      <c r="G595" s="116"/>
      <c r="H595" s="116"/>
      <c r="I595" s="116"/>
      <c r="J595" s="116"/>
      <c r="K595" s="116"/>
      <c r="L595" s="116"/>
      <c r="M595" s="116"/>
      <c r="N595" s="116"/>
      <c r="O595" s="116"/>
      <c r="P595" s="116"/>
      <c r="Q595" s="52"/>
      <c r="R595" s="52"/>
      <c r="S595" s="52"/>
      <c r="T595" s="52"/>
      <c r="U595" s="44"/>
    </row>
    <row r="596" spans="2:21" s="5" customFormat="1" x14ac:dyDescent="0.2">
      <c r="B596" s="3"/>
      <c r="C596" s="3"/>
      <c r="D596" s="3"/>
      <c r="E596" s="108"/>
      <c r="F596" s="3"/>
      <c r="G596" s="116"/>
      <c r="H596" s="116"/>
      <c r="I596" s="116"/>
      <c r="J596" s="116"/>
      <c r="K596" s="116"/>
      <c r="L596" s="116"/>
      <c r="M596" s="116"/>
      <c r="N596" s="116"/>
      <c r="O596" s="116"/>
      <c r="P596" s="116"/>
      <c r="Q596" s="52"/>
      <c r="R596" s="52"/>
      <c r="S596" s="52"/>
      <c r="T596" s="52"/>
      <c r="U596" s="44"/>
    </row>
    <row r="597" spans="2:21" s="5" customFormat="1" x14ac:dyDescent="0.2">
      <c r="B597" s="3"/>
      <c r="C597" s="3"/>
      <c r="D597" s="3"/>
      <c r="E597" s="108"/>
      <c r="F597" s="3"/>
      <c r="G597" s="116"/>
      <c r="H597" s="116"/>
      <c r="I597" s="116"/>
      <c r="J597" s="116"/>
      <c r="K597" s="116"/>
      <c r="L597" s="116"/>
      <c r="M597" s="116"/>
      <c r="N597" s="116"/>
      <c r="O597" s="116"/>
      <c r="P597" s="116"/>
      <c r="Q597" s="52"/>
      <c r="R597" s="52"/>
      <c r="S597" s="52"/>
      <c r="T597" s="52"/>
      <c r="U597" s="44"/>
    </row>
    <row r="598" spans="2:21" s="5" customFormat="1" x14ac:dyDescent="0.2">
      <c r="B598" s="3"/>
      <c r="C598" s="3"/>
      <c r="D598" s="3"/>
      <c r="E598" s="108"/>
      <c r="F598" s="3"/>
      <c r="G598" s="116"/>
      <c r="H598" s="116"/>
      <c r="I598" s="116"/>
      <c r="J598" s="116"/>
      <c r="K598" s="116"/>
      <c r="L598" s="116"/>
      <c r="M598" s="116"/>
      <c r="N598" s="116"/>
      <c r="O598" s="116"/>
      <c r="P598" s="116"/>
      <c r="Q598" s="52"/>
      <c r="R598" s="52"/>
      <c r="S598" s="52"/>
      <c r="T598" s="52"/>
      <c r="U598" s="44"/>
    </row>
    <row r="599" spans="2:21" s="5" customFormat="1" x14ac:dyDescent="0.2">
      <c r="B599" s="3"/>
      <c r="C599" s="3"/>
      <c r="D599" s="3"/>
      <c r="E599" s="108"/>
      <c r="F599" s="3"/>
      <c r="G599" s="116"/>
      <c r="H599" s="116"/>
      <c r="I599" s="116"/>
      <c r="J599" s="116"/>
      <c r="K599" s="116"/>
      <c r="L599" s="116"/>
      <c r="M599" s="116"/>
      <c r="N599" s="116"/>
      <c r="O599" s="116"/>
      <c r="P599" s="116"/>
      <c r="Q599" s="52"/>
      <c r="R599" s="52"/>
      <c r="S599" s="52"/>
      <c r="T599" s="52"/>
      <c r="U599" s="44"/>
    </row>
    <row r="600" spans="2:21" s="5" customFormat="1" x14ac:dyDescent="0.2">
      <c r="B600" s="3"/>
      <c r="C600" s="3"/>
      <c r="D600" s="3"/>
      <c r="E600" s="108"/>
      <c r="F600" s="3"/>
      <c r="G600" s="116"/>
      <c r="H600" s="116"/>
      <c r="I600" s="116"/>
      <c r="J600" s="116"/>
      <c r="K600" s="116"/>
      <c r="L600" s="116"/>
      <c r="M600" s="116"/>
      <c r="N600" s="116"/>
      <c r="O600" s="116"/>
      <c r="P600" s="116"/>
      <c r="Q600" s="52"/>
      <c r="R600" s="52"/>
      <c r="S600" s="52"/>
      <c r="T600" s="52"/>
      <c r="U600" s="44"/>
    </row>
    <row r="601" spans="2:21" s="5" customFormat="1" x14ac:dyDescent="0.2">
      <c r="B601" s="3"/>
      <c r="C601" s="3"/>
      <c r="D601" s="3"/>
      <c r="E601" s="108"/>
      <c r="F601" s="3"/>
      <c r="G601" s="116"/>
      <c r="H601" s="116"/>
      <c r="I601" s="116"/>
      <c r="J601" s="116"/>
      <c r="K601" s="116"/>
      <c r="L601" s="116"/>
      <c r="M601" s="116"/>
      <c r="N601" s="116"/>
      <c r="O601" s="116"/>
      <c r="P601" s="116"/>
      <c r="Q601" s="52"/>
      <c r="R601" s="52"/>
      <c r="S601" s="52"/>
      <c r="T601" s="52"/>
      <c r="U601" s="44"/>
    </row>
    <row r="602" spans="2:21" s="5" customFormat="1" x14ac:dyDescent="0.2">
      <c r="B602" s="3"/>
      <c r="C602" s="3"/>
      <c r="D602" s="3"/>
      <c r="E602" s="108"/>
      <c r="F602" s="3"/>
      <c r="G602" s="116"/>
      <c r="H602" s="116"/>
      <c r="I602" s="116"/>
      <c r="J602" s="116"/>
      <c r="K602" s="116"/>
      <c r="L602" s="116"/>
      <c r="M602" s="116"/>
      <c r="N602" s="116"/>
      <c r="O602" s="116"/>
      <c r="P602" s="116"/>
      <c r="Q602" s="52"/>
      <c r="R602" s="52"/>
      <c r="S602" s="52"/>
      <c r="T602" s="52"/>
      <c r="U602" s="44"/>
    </row>
    <row r="603" spans="2:21" s="5" customFormat="1" x14ac:dyDescent="0.2">
      <c r="B603" s="3"/>
      <c r="C603" s="3"/>
      <c r="D603" s="3"/>
      <c r="E603" s="108"/>
      <c r="F603" s="3"/>
      <c r="G603" s="116"/>
      <c r="H603" s="116"/>
      <c r="I603" s="116"/>
      <c r="J603" s="116"/>
      <c r="K603" s="116"/>
      <c r="L603" s="116"/>
      <c r="M603" s="116"/>
      <c r="N603" s="116"/>
      <c r="O603" s="116"/>
      <c r="P603" s="116"/>
      <c r="Q603" s="52"/>
      <c r="R603" s="52"/>
      <c r="S603" s="52"/>
      <c r="T603" s="52"/>
      <c r="U603" s="44"/>
    </row>
    <row r="604" spans="2:21" s="5" customFormat="1" x14ac:dyDescent="0.2">
      <c r="B604" s="3"/>
      <c r="C604" s="3"/>
      <c r="D604" s="3"/>
      <c r="E604" s="108"/>
      <c r="F604" s="3"/>
      <c r="G604" s="116"/>
      <c r="H604" s="116"/>
      <c r="I604" s="116"/>
      <c r="J604" s="116"/>
      <c r="K604" s="116"/>
      <c r="L604" s="116"/>
      <c r="M604" s="116"/>
      <c r="N604" s="116"/>
      <c r="O604" s="116"/>
      <c r="P604" s="116"/>
      <c r="Q604" s="52"/>
      <c r="R604" s="52"/>
      <c r="S604" s="52"/>
      <c r="T604" s="52"/>
      <c r="U604" s="44"/>
    </row>
    <row r="605" spans="2:21" s="5" customFormat="1" x14ac:dyDescent="0.2">
      <c r="B605" s="3"/>
      <c r="C605" s="3"/>
      <c r="D605" s="3"/>
      <c r="E605" s="108"/>
      <c r="F605" s="3"/>
      <c r="G605" s="116"/>
      <c r="H605" s="116"/>
      <c r="I605" s="116"/>
      <c r="J605" s="116"/>
      <c r="K605" s="116"/>
      <c r="L605" s="116"/>
      <c r="M605" s="116"/>
      <c r="N605" s="116"/>
      <c r="O605" s="116"/>
      <c r="P605" s="116"/>
      <c r="Q605" s="52"/>
      <c r="R605" s="52"/>
      <c r="S605" s="52"/>
      <c r="T605" s="52"/>
      <c r="U605" s="44"/>
    </row>
    <row r="606" spans="2:21" s="5" customFormat="1" x14ac:dyDescent="0.2">
      <c r="B606" s="3"/>
      <c r="C606" s="3"/>
      <c r="D606" s="3"/>
      <c r="E606" s="108"/>
      <c r="F606" s="3"/>
      <c r="G606" s="116"/>
      <c r="H606" s="116"/>
      <c r="I606" s="116"/>
      <c r="J606" s="116"/>
      <c r="K606" s="116"/>
      <c r="L606" s="116"/>
      <c r="M606" s="116"/>
      <c r="N606" s="116"/>
      <c r="O606" s="116"/>
      <c r="P606" s="116"/>
      <c r="Q606" s="52"/>
      <c r="R606" s="52"/>
      <c r="S606" s="52"/>
      <c r="T606" s="52"/>
      <c r="U606" s="44"/>
    </row>
    <row r="607" spans="2:21" s="5" customFormat="1" x14ac:dyDescent="0.2">
      <c r="B607" s="3"/>
      <c r="C607" s="3"/>
      <c r="D607" s="3"/>
      <c r="E607" s="108"/>
      <c r="F607" s="3"/>
      <c r="G607" s="116"/>
      <c r="H607" s="116"/>
      <c r="I607" s="116"/>
      <c r="J607" s="116"/>
      <c r="K607" s="116"/>
      <c r="L607" s="116"/>
      <c r="M607" s="116"/>
      <c r="N607" s="116"/>
      <c r="O607" s="116"/>
      <c r="P607" s="116"/>
      <c r="Q607" s="52"/>
      <c r="R607" s="52"/>
      <c r="S607" s="52"/>
      <c r="T607" s="52"/>
      <c r="U607" s="44"/>
    </row>
    <row r="608" spans="2:21" s="5" customFormat="1" x14ac:dyDescent="0.2">
      <c r="B608" s="3"/>
      <c r="C608" s="3"/>
      <c r="D608" s="3"/>
      <c r="E608" s="108"/>
      <c r="F608" s="3"/>
      <c r="G608" s="116"/>
      <c r="H608" s="116"/>
      <c r="I608" s="116"/>
      <c r="J608" s="116"/>
      <c r="K608" s="116"/>
      <c r="L608" s="116"/>
      <c r="M608" s="116"/>
      <c r="N608" s="116"/>
      <c r="O608" s="116"/>
      <c r="P608" s="116"/>
      <c r="Q608" s="52"/>
      <c r="R608" s="52"/>
      <c r="S608" s="52"/>
      <c r="T608" s="52"/>
      <c r="U608" s="44"/>
    </row>
    <row r="609" spans="2:21" s="5" customFormat="1" x14ac:dyDescent="0.2">
      <c r="B609" s="3"/>
      <c r="C609" s="3"/>
      <c r="D609" s="3"/>
      <c r="E609" s="108"/>
      <c r="F609" s="3"/>
      <c r="G609" s="116"/>
      <c r="H609" s="116"/>
      <c r="I609" s="116"/>
      <c r="J609" s="116"/>
      <c r="K609" s="116"/>
      <c r="L609" s="116"/>
      <c r="M609" s="116"/>
      <c r="N609" s="116"/>
      <c r="O609" s="116"/>
      <c r="P609" s="116"/>
      <c r="Q609" s="52"/>
      <c r="R609" s="52"/>
      <c r="S609" s="52"/>
      <c r="T609" s="52"/>
      <c r="U609" s="44"/>
    </row>
    <row r="610" spans="2:21" s="5" customFormat="1" x14ac:dyDescent="0.2">
      <c r="B610" s="3"/>
      <c r="C610" s="3"/>
      <c r="D610" s="3"/>
      <c r="E610" s="108"/>
      <c r="F610" s="3"/>
      <c r="G610" s="116"/>
      <c r="H610" s="116"/>
      <c r="I610" s="116"/>
      <c r="J610" s="116"/>
      <c r="K610" s="116"/>
      <c r="L610" s="116"/>
      <c r="M610" s="116"/>
      <c r="N610" s="116"/>
      <c r="O610" s="116"/>
      <c r="P610" s="116"/>
      <c r="Q610" s="52"/>
      <c r="R610" s="52"/>
      <c r="S610" s="52"/>
      <c r="T610" s="52"/>
      <c r="U610" s="44"/>
    </row>
    <row r="611" spans="2:21" s="5" customFormat="1" x14ac:dyDescent="0.2">
      <c r="B611" s="3"/>
      <c r="C611" s="3"/>
      <c r="D611" s="3"/>
      <c r="E611" s="108"/>
      <c r="F611" s="3"/>
      <c r="G611" s="116"/>
      <c r="H611" s="116"/>
      <c r="I611" s="116"/>
      <c r="J611" s="116"/>
      <c r="K611" s="116"/>
      <c r="L611" s="116"/>
      <c r="M611" s="116"/>
      <c r="N611" s="116"/>
      <c r="O611" s="116"/>
      <c r="P611" s="116"/>
      <c r="Q611" s="52"/>
      <c r="R611" s="52"/>
      <c r="S611" s="52"/>
      <c r="T611" s="52"/>
      <c r="U611" s="44"/>
    </row>
    <row r="612" spans="2:21" s="5" customFormat="1" x14ac:dyDescent="0.2">
      <c r="B612" s="3"/>
      <c r="C612" s="3"/>
      <c r="D612" s="3"/>
      <c r="E612" s="108"/>
      <c r="F612" s="3"/>
      <c r="G612" s="116"/>
      <c r="H612" s="116"/>
      <c r="I612" s="116"/>
      <c r="J612" s="116"/>
      <c r="K612" s="116"/>
      <c r="L612" s="116"/>
      <c r="M612" s="116"/>
      <c r="N612" s="116"/>
      <c r="O612" s="116"/>
      <c r="P612" s="116"/>
      <c r="Q612" s="52"/>
      <c r="R612" s="52"/>
      <c r="S612" s="52"/>
      <c r="T612" s="52"/>
      <c r="U612" s="44"/>
    </row>
    <row r="613" spans="2:21" s="5" customFormat="1" x14ac:dyDescent="0.2">
      <c r="B613" s="3"/>
      <c r="C613" s="3"/>
      <c r="D613" s="3"/>
      <c r="E613" s="108"/>
      <c r="F613" s="3"/>
      <c r="G613" s="116"/>
      <c r="H613" s="116"/>
      <c r="I613" s="116"/>
      <c r="J613" s="116"/>
      <c r="K613" s="116"/>
      <c r="L613" s="116"/>
      <c r="M613" s="116"/>
      <c r="N613" s="116"/>
      <c r="O613" s="116"/>
      <c r="P613" s="116"/>
      <c r="Q613" s="52"/>
      <c r="R613" s="52"/>
      <c r="S613" s="52"/>
      <c r="T613" s="52"/>
      <c r="U613" s="44"/>
    </row>
    <row r="614" spans="2:21" s="5" customFormat="1" x14ac:dyDescent="0.2">
      <c r="B614" s="3"/>
      <c r="C614" s="3"/>
      <c r="D614" s="3"/>
      <c r="E614" s="108"/>
      <c r="F614" s="3"/>
      <c r="G614" s="116"/>
      <c r="H614" s="116"/>
      <c r="I614" s="116"/>
      <c r="J614" s="116"/>
      <c r="K614" s="116"/>
      <c r="L614" s="116"/>
      <c r="M614" s="116"/>
      <c r="N614" s="116"/>
      <c r="O614" s="116"/>
      <c r="P614" s="116"/>
      <c r="Q614" s="52"/>
      <c r="R614" s="52"/>
      <c r="S614" s="52"/>
      <c r="T614" s="52"/>
      <c r="U614" s="44"/>
    </row>
    <row r="615" spans="2:21" s="5" customFormat="1" x14ac:dyDescent="0.2">
      <c r="B615" s="3"/>
      <c r="C615" s="3"/>
      <c r="D615" s="3"/>
      <c r="E615" s="108"/>
      <c r="F615" s="3"/>
      <c r="G615" s="116"/>
      <c r="H615" s="116"/>
      <c r="I615" s="116"/>
      <c r="J615" s="116"/>
      <c r="K615" s="116"/>
      <c r="L615" s="116"/>
      <c r="M615" s="116"/>
      <c r="N615" s="116"/>
      <c r="O615" s="116"/>
      <c r="P615" s="116"/>
      <c r="Q615" s="52"/>
      <c r="R615" s="52"/>
      <c r="S615" s="52"/>
      <c r="T615" s="52"/>
      <c r="U615" s="44"/>
    </row>
    <row r="616" spans="2:21" s="5" customFormat="1" x14ac:dyDescent="0.2">
      <c r="B616" s="3"/>
      <c r="C616" s="3"/>
      <c r="D616" s="3"/>
      <c r="E616" s="108"/>
      <c r="F616" s="3"/>
      <c r="G616" s="116"/>
      <c r="H616" s="116"/>
      <c r="I616" s="116"/>
      <c r="J616" s="116"/>
      <c r="K616" s="116"/>
      <c r="L616" s="116"/>
      <c r="M616" s="116"/>
      <c r="N616" s="116"/>
      <c r="O616" s="116"/>
      <c r="P616" s="116"/>
      <c r="Q616" s="52"/>
      <c r="R616" s="52"/>
      <c r="S616" s="52"/>
      <c r="T616" s="52"/>
      <c r="U616" s="44"/>
    </row>
    <row r="617" spans="2:21" s="5" customFormat="1" x14ac:dyDescent="0.2">
      <c r="B617" s="3"/>
      <c r="C617" s="3"/>
      <c r="D617" s="3"/>
      <c r="E617" s="108"/>
      <c r="F617" s="3"/>
      <c r="G617" s="116"/>
      <c r="H617" s="116"/>
      <c r="I617" s="116"/>
      <c r="J617" s="116"/>
      <c r="K617" s="116"/>
      <c r="L617" s="116"/>
      <c r="M617" s="116"/>
      <c r="N617" s="116"/>
      <c r="O617" s="116"/>
      <c r="P617" s="116"/>
      <c r="Q617" s="52"/>
      <c r="R617" s="52"/>
      <c r="S617" s="52"/>
      <c r="T617" s="52"/>
      <c r="U617" s="44"/>
    </row>
    <row r="618" spans="2:21" s="5" customFormat="1" x14ac:dyDescent="0.2">
      <c r="B618" s="3"/>
      <c r="C618" s="3"/>
      <c r="D618" s="3"/>
      <c r="E618" s="108"/>
      <c r="F618" s="3"/>
      <c r="G618" s="116"/>
      <c r="H618" s="116"/>
      <c r="I618" s="116"/>
      <c r="J618" s="116"/>
      <c r="K618" s="116"/>
      <c r="L618" s="116"/>
      <c r="M618" s="116"/>
      <c r="N618" s="116"/>
      <c r="O618" s="116"/>
      <c r="P618" s="116"/>
      <c r="Q618" s="52"/>
      <c r="R618" s="52"/>
      <c r="S618" s="52"/>
      <c r="T618" s="52"/>
      <c r="U618" s="44"/>
    </row>
    <row r="619" spans="2:21" s="5" customFormat="1" x14ac:dyDescent="0.2">
      <c r="B619" s="3"/>
      <c r="C619" s="3"/>
      <c r="D619" s="3"/>
      <c r="E619" s="108"/>
      <c r="F619" s="3"/>
      <c r="G619" s="116"/>
      <c r="H619" s="116"/>
      <c r="I619" s="116"/>
      <c r="J619" s="116"/>
      <c r="K619" s="116"/>
      <c r="L619" s="116"/>
      <c r="M619" s="116"/>
      <c r="N619" s="116"/>
      <c r="O619" s="116"/>
      <c r="P619" s="116"/>
      <c r="Q619" s="52"/>
      <c r="R619" s="52"/>
      <c r="S619" s="52"/>
      <c r="T619" s="52"/>
      <c r="U619" s="44"/>
    </row>
    <row r="620" spans="2:21" s="5" customFormat="1" x14ac:dyDescent="0.2">
      <c r="B620" s="3"/>
      <c r="C620" s="3"/>
      <c r="D620" s="3"/>
      <c r="E620" s="108"/>
      <c r="F620" s="3"/>
      <c r="G620" s="116"/>
      <c r="H620" s="116"/>
      <c r="I620" s="116"/>
      <c r="J620" s="116"/>
      <c r="K620" s="116"/>
      <c r="L620" s="116"/>
      <c r="M620" s="116"/>
      <c r="N620" s="116"/>
      <c r="O620" s="116"/>
      <c r="P620" s="116"/>
      <c r="Q620" s="52"/>
      <c r="R620" s="52"/>
      <c r="S620" s="52"/>
      <c r="T620" s="52"/>
      <c r="U620" s="44"/>
    </row>
    <row r="621" spans="2:21" s="5" customFormat="1" x14ac:dyDescent="0.2">
      <c r="B621" s="3"/>
      <c r="C621" s="3"/>
      <c r="D621" s="3"/>
      <c r="E621" s="108"/>
      <c r="F621" s="3"/>
      <c r="G621" s="116"/>
      <c r="H621" s="116"/>
      <c r="I621" s="116"/>
      <c r="J621" s="116"/>
      <c r="K621" s="116"/>
      <c r="L621" s="116"/>
      <c r="M621" s="116"/>
      <c r="N621" s="116"/>
      <c r="O621" s="116"/>
      <c r="P621" s="116"/>
      <c r="Q621" s="52"/>
      <c r="R621" s="52"/>
      <c r="S621" s="52"/>
      <c r="T621" s="52"/>
      <c r="U621" s="44"/>
    </row>
    <row r="622" spans="2:21" s="5" customFormat="1" x14ac:dyDescent="0.2">
      <c r="B622" s="3"/>
      <c r="C622" s="3"/>
      <c r="D622" s="3"/>
      <c r="E622" s="108"/>
      <c r="F622" s="3"/>
      <c r="G622" s="116"/>
      <c r="H622" s="116"/>
      <c r="I622" s="116"/>
      <c r="J622" s="116"/>
      <c r="K622" s="116"/>
      <c r="L622" s="116"/>
      <c r="M622" s="116"/>
      <c r="N622" s="116"/>
      <c r="O622" s="116"/>
      <c r="P622" s="116"/>
      <c r="Q622" s="52"/>
      <c r="R622" s="52"/>
      <c r="S622" s="52"/>
      <c r="T622" s="52"/>
      <c r="U622" s="44"/>
    </row>
    <row r="623" spans="2:21" s="5" customFormat="1" x14ac:dyDescent="0.2">
      <c r="B623" s="3"/>
      <c r="C623" s="3"/>
      <c r="D623" s="3"/>
      <c r="E623" s="108"/>
      <c r="F623" s="3"/>
      <c r="G623" s="116"/>
      <c r="H623" s="116"/>
      <c r="I623" s="116"/>
      <c r="J623" s="116"/>
      <c r="K623" s="116"/>
      <c r="L623" s="116"/>
      <c r="M623" s="116"/>
      <c r="N623" s="116"/>
      <c r="O623" s="116"/>
      <c r="P623" s="116"/>
      <c r="Q623" s="52"/>
      <c r="R623" s="52"/>
      <c r="S623" s="52"/>
      <c r="T623" s="52"/>
      <c r="U623" s="44"/>
    </row>
    <row r="624" spans="2:21" s="5" customFormat="1" x14ac:dyDescent="0.2">
      <c r="B624" s="3"/>
      <c r="C624" s="3"/>
      <c r="D624" s="3"/>
      <c r="E624" s="108"/>
      <c r="F624" s="3"/>
      <c r="G624" s="116"/>
      <c r="H624" s="116"/>
      <c r="I624" s="116"/>
      <c r="J624" s="116"/>
      <c r="K624" s="116"/>
      <c r="L624" s="116"/>
      <c r="M624" s="116"/>
      <c r="N624" s="116"/>
      <c r="O624" s="116"/>
      <c r="P624" s="116"/>
      <c r="Q624" s="52"/>
      <c r="R624" s="52"/>
      <c r="S624" s="52"/>
      <c r="T624" s="52"/>
      <c r="U624" s="44"/>
    </row>
    <row r="625" spans="2:21" s="5" customFormat="1" x14ac:dyDescent="0.2">
      <c r="B625" s="3"/>
      <c r="C625" s="3"/>
      <c r="D625" s="3"/>
      <c r="E625" s="108"/>
      <c r="F625" s="3"/>
      <c r="G625" s="116"/>
      <c r="H625" s="116"/>
      <c r="I625" s="116"/>
      <c r="J625" s="116"/>
      <c r="K625" s="116"/>
      <c r="L625" s="116"/>
      <c r="M625" s="116"/>
      <c r="N625" s="116"/>
      <c r="O625" s="116"/>
      <c r="P625" s="116"/>
      <c r="Q625" s="52"/>
      <c r="R625" s="52"/>
      <c r="S625" s="52"/>
      <c r="T625" s="52"/>
      <c r="U625" s="44"/>
    </row>
    <row r="626" spans="2:21" s="5" customFormat="1" x14ac:dyDescent="0.2">
      <c r="B626" s="3"/>
      <c r="C626" s="3"/>
      <c r="D626" s="3"/>
      <c r="E626" s="108"/>
      <c r="F626" s="3"/>
      <c r="G626" s="116"/>
      <c r="H626" s="116"/>
      <c r="I626" s="116"/>
      <c r="J626" s="116"/>
      <c r="K626" s="116"/>
      <c r="L626" s="116"/>
      <c r="M626" s="116"/>
      <c r="N626" s="116"/>
      <c r="O626" s="116"/>
      <c r="P626" s="116"/>
      <c r="Q626" s="52"/>
      <c r="R626" s="52"/>
      <c r="S626" s="52"/>
      <c r="T626" s="52"/>
      <c r="U626" s="44"/>
    </row>
    <row r="627" spans="2:21" s="5" customFormat="1" x14ac:dyDescent="0.2">
      <c r="B627" s="3"/>
      <c r="C627" s="3"/>
      <c r="D627" s="3"/>
      <c r="E627" s="108"/>
      <c r="F627" s="3"/>
      <c r="G627" s="116"/>
      <c r="H627" s="116"/>
      <c r="I627" s="116"/>
      <c r="J627" s="116"/>
      <c r="K627" s="116"/>
      <c r="L627" s="116"/>
      <c r="M627" s="116"/>
      <c r="N627" s="116"/>
      <c r="O627" s="116"/>
      <c r="P627" s="116"/>
      <c r="Q627" s="52"/>
      <c r="R627" s="52"/>
      <c r="S627" s="52"/>
      <c r="T627" s="52"/>
      <c r="U627" s="44"/>
    </row>
    <row r="628" spans="2:21" s="5" customFormat="1" x14ac:dyDescent="0.2">
      <c r="B628" s="3"/>
      <c r="C628" s="3"/>
      <c r="D628" s="3"/>
      <c r="E628" s="108"/>
      <c r="F628" s="3"/>
      <c r="G628" s="116"/>
      <c r="H628" s="116"/>
      <c r="I628" s="116"/>
      <c r="J628" s="116"/>
      <c r="K628" s="116"/>
      <c r="L628" s="116"/>
      <c r="M628" s="116"/>
      <c r="N628" s="116"/>
      <c r="O628" s="116"/>
      <c r="P628" s="116"/>
      <c r="Q628" s="52"/>
      <c r="R628" s="52"/>
      <c r="S628" s="52"/>
      <c r="T628" s="52"/>
      <c r="U628" s="44"/>
    </row>
    <row r="629" spans="2:21" s="5" customFormat="1" x14ac:dyDescent="0.2">
      <c r="B629" s="3"/>
      <c r="C629" s="3"/>
      <c r="D629" s="3"/>
      <c r="E629" s="108"/>
      <c r="F629" s="3"/>
      <c r="G629" s="116"/>
      <c r="H629" s="116"/>
      <c r="I629" s="116"/>
      <c r="J629" s="116"/>
      <c r="K629" s="116"/>
      <c r="L629" s="116"/>
      <c r="M629" s="116"/>
      <c r="N629" s="116"/>
      <c r="O629" s="116"/>
      <c r="P629" s="116"/>
      <c r="Q629" s="52"/>
      <c r="R629" s="52"/>
      <c r="S629" s="52"/>
      <c r="T629" s="52"/>
      <c r="U629" s="44"/>
    </row>
    <row r="630" spans="2:21" s="5" customFormat="1" x14ac:dyDescent="0.2">
      <c r="B630" s="3"/>
      <c r="C630" s="3"/>
      <c r="D630" s="3"/>
      <c r="E630" s="108"/>
      <c r="F630" s="3"/>
      <c r="G630" s="116"/>
      <c r="H630" s="116"/>
      <c r="I630" s="116"/>
      <c r="J630" s="116"/>
      <c r="K630" s="116"/>
      <c r="L630" s="116"/>
      <c r="M630" s="116"/>
      <c r="N630" s="116"/>
      <c r="O630" s="116"/>
      <c r="P630" s="116"/>
      <c r="Q630" s="52"/>
      <c r="R630" s="52"/>
      <c r="S630" s="52"/>
      <c r="T630" s="52"/>
      <c r="U630" s="44"/>
    </row>
    <row r="631" spans="2:21" s="5" customFormat="1" x14ac:dyDescent="0.2">
      <c r="B631" s="3"/>
      <c r="C631" s="3"/>
      <c r="D631" s="3"/>
      <c r="E631" s="108"/>
      <c r="F631" s="3"/>
      <c r="G631" s="116"/>
      <c r="H631" s="116"/>
      <c r="I631" s="116"/>
      <c r="J631" s="116"/>
      <c r="K631" s="116"/>
      <c r="L631" s="116"/>
      <c r="M631" s="116"/>
      <c r="N631" s="116"/>
      <c r="O631" s="116"/>
      <c r="P631" s="116"/>
      <c r="Q631" s="52"/>
      <c r="R631" s="52"/>
      <c r="S631" s="52"/>
      <c r="T631" s="52"/>
      <c r="U631" s="44"/>
    </row>
    <row r="632" spans="2:21" s="5" customFormat="1" x14ac:dyDescent="0.2">
      <c r="B632" s="3"/>
      <c r="C632" s="3"/>
      <c r="D632" s="3"/>
      <c r="E632" s="108"/>
      <c r="F632" s="3"/>
      <c r="G632" s="116"/>
      <c r="H632" s="116"/>
      <c r="I632" s="116"/>
      <c r="J632" s="116"/>
      <c r="K632" s="116"/>
      <c r="L632" s="116"/>
      <c r="M632" s="116"/>
      <c r="N632" s="116"/>
      <c r="O632" s="116"/>
      <c r="P632" s="116"/>
      <c r="Q632" s="52"/>
      <c r="R632" s="52"/>
      <c r="S632" s="52"/>
      <c r="T632" s="52"/>
      <c r="U632" s="44"/>
    </row>
    <row r="633" spans="2:21" s="5" customFormat="1" x14ac:dyDescent="0.2">
      <c r="B633" s="3"/>
      <c r="C633" s="3"/>
      <c r="D633" s="3"/>
      <c r="E633" s="108"/>
      <c r="F633" s="3"/>
      <c r="G633" s="116"/>
      <c r="H633" s="116"/>
      <c r="I633" s="116"/>
      <c r="J633" s="116"/>
      <c r="K633" s="116"/>
      <c r="L633" s="116"/>
      <c r="M633" s="116"/>
      <c r="N633" s="116"/>
      <c r="O633" s="116"/>
      <c r="P633" s="116"/>
      <c r="Q633" s="52"/>
      <c r="R633" s="52"/>
      <c r="S633" s="52"/>
      <c r="T633" s="52"/>
      <c r="U633" s="44"/>
    </row>
    <row r="634" spans="2:21" s="5" customFormat="1" x14ac:dyDescent="0.2">
      <c r="B634" s="3"/>
      <c r="C634" s="3"/>
      <c r="D634" s="3"/>
      <c r="E634" s="108"/>
      <c r="F634" s="3"/>
      <c r="G634" s="116"/>
      <c r="H634" s="116"/>
      <c r="I634" s="116"/>
      <c r="J634" s="116"/>
      <c r="K634" s="116"/>
      <c r="L634" s="116"/>
      <c r="M634" s="116"/>
      <c r="N634" s="116"/>
      <c r="O634" s="116"/>
      <c r="P634" s="116"/>
      <c r="Q634" s="52"/>
      <c r="R634" s="52"/>
      <c r="S634" s="52"/>
      <c r="T634" s="52"/>
      <c r="U634" s="44"/>
    </row>
    <row r="635" spans="2:21" s="5" customFormat="1" x14ac:dyDescent="0.2">
      <c r="B635" s="3"/>
      <c r="C635" s="3"/>
      <c r="D635" s="3"/>
      <c r="E635" s="108"/>
      <c r="F635" s="3"/>
      <c r="G635" s="116"/>
      <c r="H635" s="116"/>
      <c r="I635" s="116"/>
      <c r="J635" s="116"/>
      <c r="K635" s="116"/>
      <c r="L635" s="116"/>
      <c r="M635" s="116"/>
      <c r="N635" s="116"/>
      <c r="O635" s="116"/>
      <c r="P635" s="116"/>
      <c r="Q635" s="52"/>
      <c r="R635" s="52"/>
      <c r="S635" s="52"/>
      <c r="T635" s="52"/>
      <c r="U635" s="44"/>
    </row>
    <row r="636" spans="2:21" s="5" customFormat="1" x14ac:dyDescent="0.2">
      <c r="B636" s="3"/>
      <c r="C636" s="3"/>
      <c r="D636" s="3"/>
      <c r="E636" s="108"/>
      <c r="F636" s="3"/>
      <c r="G636" s="116"/>
      <c r="H636" s="116"/>
      <c r="I636" s="116"/>
      <c r="J636" s="116"/>
      <c r="K636" s="116"/>
      <c r="L636" s="116"/>
      <c r="M636" s="116"/>
      <c r="N636" s="116"/>
      <c r="O636" s="116"/>
      <c r="P636" s="116"/>
      <c r="Q636" s="52"/>
      <c r="R636" s="52"/>
      <c r="S636" s="52"/>
      <c r="T636" s="52"/>
      <c r="U636" s="44"/>
    </row>
    <row r="637" spans="2:21" s="5" customFormat="1" x14ac:dyDescent="0.2">
      <c r="B637" s="3"/>
      <c r="C637" s="3"/>
      <c r="D637" s="3"/>
      <c r="E637" s="108"/>
      <c r="F637" s="3"/>
      <c r="G637" s="116"/>
      <c r="H637" s="116"/>
      <c r="I637" s="116"/>
      <c r="J637" s="116"/>
      <c r="K637" s="116"/>
      <c r="L637" s="116"/>
      <c r="M637" s="116"/>
      <c r="N637" s="116"/>
      <c r="O637" s="116"/>
      <c r="P637" s="116"/>
      <c r="Q637" s="52"/>
      <c r="R637" s="52"/>
      <c r="S637" s="52"/>
      <c r="T637" s="52"/>
      <c r="U637" s="44"/>
    </row>
    <row r="638" spans="2:21" s="5" customFormat="1" x14ac:dyDescent="0.2">
      <c r="B638" s="3"/>
      <c r="C638" s="3"/>
      <c r="D638" s="3"/>
      <c r="E638" s="108"/>
      <c r="F638" s="3"/>
      <c r="G638" s="116"/>
      <c r="H638" s="116"/>
      <c r="I638" s="116"/>
      <c r="J638" s="116"/>
      <c r="K638" s="116"/>
      <c r="L638" s="116"/>
      <c r="M638" s="116"/>
      <c r="N638" s="116"/>
      <c r="O638" s="116"/>
      <c r="P638" s="116"/>
      <c r="Q638" s="52"/>
      <c r="R638" s="52"/>
      <c r="S638" s="52"/>
      <c r="T638" s="52"/>
      <c r="U638" s="44"/>
    </row>
    <row r="639" spans="2:21" s="5" customFormat="1" x14ac:dyDescent="0.2">
      <c r="B639" s="3"/>
      <c r="C639" s="3"/>
      <c r="D639" s="3"/>
      <c r="E639" s="108"/>
      <c r="F639" s="3"/>
      <c r="G639" s="116"/>
      <c r="H639" s="116"/>
      <c r="I639" s="116"/>
      <c r="J639" s="116"/>
      <c r="K639" s="116"/>
      <c r="L639" s="116"/>
      <c r="M639" s="116"/>
      <c r="N639" s="116"/>
      <c r="O639" s="116"/>
      <c r="P639" s="116"/>
      <c r="Q639" s="52"/>
      <c r="R639" s="52"/>
      <c r="S639" s="52"/>
      <c r="T639" s="52"/>
      <c r="U639" s="44"/>
    </row>
    <row r="640" spans="2:21" s="5" customFormat="1" x14ac:dyDescent="0.2">
      <c r="B640" s="3"/>
      <c r="C640" s="3"/>
      <c r="D640" s="3"/>
      <c r="E640" s="108"/>
      <c r="F640" s="3"/>
      <c r="G640" s="116"/>
      <c r="H640" s="116"/>
      <c r="I640" s="116"/>
      <c r="J640" s="116"/>
      <c r="K640" s="116"/>
      <c r="L640" s="116"/>
      <c r="M640" s="116"/>
      <c r="N640" s="116"/>
      <c r="O640" s="116"/>
      <c r="P640" s="116"/>
      <c r="Q640" s="52"/>
      <c r="R640" s="52"/>
      <c r="S640" s="52"/>
      <c r="T640" s="52"/>
      <c r="U640" s="44"/>
    </row>
    <row r="641" spans="2:21" s="5" customFormat="1" x14ac:dyDescent="0.2">
      <c r="B641" s="3"/>
      <c r="C641" s="3"/>
      <c r="D641" s="3"/>
      <c r="E641" s="108"/>
      <c r="F641" s="3"/>
      <c r="G641" s="116"/>
      <c r="H641" s="116"/>
      <c r="I641" s="116"/>
      <c r="J641" s="116"/>
      <c r="K641" s="116"/>
      <c r="L641" s="116"/>
      <c r="M641" s="116"/>
      <c r="N641" s="116"/>
      <c r="O641" s="116"/>
      <c r="P641" s="116"/>
      <c r="Q641" s="52"/>
      <c r="R641" s="52"/>
      <c r="S641" s="52"/>
      <c r="T641" s="52"/>
      <c r="U641" s="44"/>
    </row>
    <row r="642" spans="2:21" s="5" customFormat="1" x14ac:dyDescent="0.2">
      <c r="B642" s="3"/>
      <c r="C642" s="3"/>
      <c r="D642" s="3"/>
      <c r="E642" s="108"/>
      <c r="F642" s="3"/>
      <c r="G642" s="116"/>
      <c r="H642" s="116"/>
      <c r="I642" s="116"/>
      <c r="J642" s="116"/>
      <c r="K642" s="116"/>
      <c r="L642" s="116"/>
      <c r="M642" s="116"/>
      <c r="N642" s="116"/>
      <c r="O642" s="116"/>
      <c r="P642" s="116"/>
      <c r="Q642" s="52"/>
      <c r="R642" s="52"/>
      <c r="S642" s="52"/>
      <c r="T642" s="52"/>
      <c r="U642" s="44"/>
    </row>
    <row r="643" spans="2:21" s="5" customFormat="1" x14ac:dyDescent="0.2">
      <c r="B643" s="3"/>
      <c r="C643" s="3"/>
      <c r="D643" s="3"/>
      <c r="E643" s="108"/>
      <c r="F643" s="3"/>
      <c r="G643" s="116"/>
      <c r="H643" s="116"/>
      <c r="I643" s="116"/>
      <c r="J643" s="116"/>
      <c r="K643" s="116"/>
      <c r="L643" s="116"/>
      <c r="M643" s="116"/>
      <c r="N643" s="116"/>
      <c r="O643" s="116"/>
      <c r="P643" s="116"/>
      <c r="Q643" s="52"/>
      <c r="R643" s="52"/>
      <c r="S643" s="52"/>
      <c r="T643" s="52"/>
      <c r="U643" s="44"/>
    </row>
    <row r="644" spans="2:21" s="5" customFormat="1" x14ac:dyDescent="0.2">
      <c r="B644" s="3"/>
      <c r="C644" s="3"/>
      <c r="D644" s="3"/>
      <c r="E644" s="108"/>
      <c r="F644" s="3"/>
      <c r="G644" s="116"/>
      <c r="H644" s="116"/>
      <c r="I644" s="116"/>
      <c r="J644" s="116"/>
      <c r="K644" s="116"/>
      <c r="L644" s="116"/>
      <c r="M644" s="116"/>
      <c r="N644" s="116"/>
      <c r="O644" s="116"/>
      <c r="P644" s="116"/>
      <c r="Q644" s="52"/>
      <c r="R644" s="52"/>
      <c r="S644" s="52"/>
      <c r="T644" s="52"/>
      <c r="U644" s="44"/>
    </row>
    <row r="645" spans="2:21" s="5" customFormat="1" x14ac:dyDescent="0.2">
      <c r="B645" s="3"/>
      <c r="C645" s="3"/>
      <c r="D645" s="3"/>
      <c r="E645" s="108"/>
      <c r="F645" s="3"/>
      <c r="G645" s="116"/>
      <c r="H645" s="116"/>
      <c r="I645" s="116"/>
      <c r="J645" s="116"/>
      <c r="K645" s="116"/>
      <c r="L645" s="116"/>
      <c r="M645" s="116"/>
      <c r="N645" s="116"/>
      <c r="O645" s="116"/>
      <c r="P645" s="116"/>
      <c r="Q645" s="52"/>
      <c r="R645" s="52"/>
      <c r="S645" s="52"/>
      <c r="T645" s="52"/>
      <c r="U645" s="44"/>
    </row>
    <row r="646" spans="2:21" s="5" customFormat="1" x14ac:dyDescent="0.2">
      <c r="B646" s="3"/>
      <c r="C646" s="3"/>
      <c r="D646" s="3"/>
      <c r="E646" s="108"/>
      <c r="F646" s="3"/>
      <c r="G646" s="116"/>
      <c r="H646" s="116"/>
      <c r="I646" s="116"/>
      <c r="J646" s="116"/>
      <c r="K646" s="116"/>
      <c r="L646" s="116"/>
      <c r="M646" s="116"/>
      <c r="N646" s="116"/>
      <c r="O646" s="116"/>
      <c r="P646" s="116"/>
      <c r="Q646" s="52"/>
      <c r="R646" s="52"/>
      <c r="S646" s="52"/>
      <c r="T646" s="52"/>
      <c r="U646" s="44"/>
    </row>
    <row r="647" spans="2:21" s="5" customFormat="1" x14ac:dyDescent="0.2">
      <c r="B647" s="3"/>
      <c r="C647" s="3"/>
      <c r="D647" s="3"/>
      <c r="E647" s="108"/>
      <c r="F647" s="3"/>
      <c r="G647" s="116"/>
      <c r="H647" s="116"/>
      <c r="I647" s="116"/>
      <c r="J647" s="116"/>
      <c r="K647" s="116"/>
      <c r="L647" s="116"/>
      <c r="M647" s="116"/>
      <c r="N647" s="116"/>
      <c r="O647" s="116"/>
      <c r="P647" s="116"/>
      <c r="Q647" s="52"/>
      <c r="R647" s="52"/>
      <c r="S647" s="52"/>
      <c r="T647" s="52"/>
      <c r="U647" s="44"/>
    </row>
    <row r="648" spans="2:21" s="5" customFormat="1" x14ac:dyDescent="0.2">
      <c r="B648" s="3"/>
      <c r="C648" s="3"/>
      <c r="D648" s="3"/>
      <c r="E648" s="108"/>
      <c r="F648" s="3"/>
      <c r="G648" s="116"/>
      <c r="H648" s="116"/>
      <c r="I648" s="116"/>
      <c r="J648" s="116"/>
      <c r="K648" s="116"/>
      <c r="L648" s="116"/>
      <c r="M648" s="116"/>
      <c r="N648" s="116"/>
      <c r="O648" s="116"/>
      <c r="P648" s="116"/>
      <c r="Q648" s="52"/>
      <c r="R648" s="52"/>
      <c r="S648" s="52"/>
      <c r="T648" s="52"/>
      <c r="U648" s="44"/>
    </row>
    <row r="649" spans="2:21" s="5" customFormat="1" x14ac:dyDescent="0.2">
      <c r="B649" s="3"/>
      <c r="C649" s="3"/>
      <c r="D649" s="3"/>
      <c r="E649" s="108"/>
      <c r="F649" s="3"/>
      <c r="G649" s="116"/>
      <c r="H649" s="116"/>
      <c r="I649" s="116"/>
      <c r="J649" s="116"/>
      <c r="K649" s="116"/>
      <c r="L649" s="116"/>
      <c r="M649" s="116"/>
      <c r="N649" s="116"/>
      <c r="O649" s="116"/>
      <c r="P649" s="116"/>
      <c r="Q649" s="52"/>
      <c r="R649" s="52"/>
      <c r="S649" s="52"/>
      <c r="T649" s="52"/>
      <c r="U649" s="44"/>
    </row>
    <row r="650" spans="2:21" s="5" customFormat="1" x14ac:dyDescent="0.2">
      <c r="B650" s="3"/>
      <c r="C650" s="3"/>
      <c r="D650" s="3"/>
      <c r="E650" s="108"/>
      <c r="F650" s="3"/>
      <c r="G650" s="116"/>
      <c r="H650" s="116"/>
      <c r="I650" s="116"/>
      <c r="J650" s="116"/>
      <c r="K650" s="116"/>
      <c r="L650" s="116"/>
      <c r="M650" s="116"/>
      <c r="N650" s="116"/>
      <c r="O650" s="116"/>
      <c r="P650" s="116"/>
      <c r="Q650" s="52"/>
      <c r="R650" s="52"/>
      <c r="S650" s="52"/>
      <c r="T650" s="52"/>
      <c r="U650" s="44"/>
    </row>
    <row r="651" spans="2:21" s="5" customFormat="1" x14ac:dyDescent="0.2">
      <c r="B651" s="3"/>
      <c r="C651" s="3"/>
      <c r="D651" s="3"/>
      <c r="E651" s="108"/>
      <c r="F651" s="3"/>
      <c r="G651" s="116"/>
      <c r="H651" s="116"/>
      <c r="I651" s="116"/>
      <c r="J651" s="116"/>
      <c r="K651" s="116"/>
      <c r="L651" s="116"/>
      <c r="M651" s="116"/>
      <c r="N651" s="116"/>
      <c r="O651" s="116"/>
      <c r="P651" s="116"/>
      <c r="Q651" s="52"/>
      <c r="R651" s="52"/>
      <c r="S651" s="52"/>
      <c r="T651" s="52"/>
      <c r="U651" s="44"/>
    </row>
    <row r="652" spans="2:21" s="5" customFormat="1" x14ac:dyDescent="0.2">
      <c r="B652" s="3"/>
      <c r="C652" s="3"/>
      <c r="D652" s="3"/>
      <c r="E652" s="108"/>
      <c r="F652" s="3"/>
      <c r="G652" s="116"/>
      <c r="H652" s="116"/>
      <c r="I652" s="116"/>
      <c r="J652" s="116"/>
      <c r="K652" s="116"/>
      <c r="L652" s="116"/>
      <c r="M652" s="116"/>
      <c r="N652" s="116"/>
      <c r="O652" s="116"/>
      <c r="P652" s="116"/>
      <c r="Q652" s="52"/>
      <c r="R652" s="52"/>
      <c r="S652" s="52"/>
      <c r="T652" s="52"/>
      <c r="U652" s="44"/>
    </row>
    <row r="653" spans="2:21" s="5" customFormat="1" x14ac:dyDescent="0.2">
      <c r="B653" s="3"/>
      <c r="C653" s="3"/>
      <c r="D653" s="3"/>
      <c r="E653" s="108"/>
      <c r="F653" s="3"/>
      <c r="G653" s="116"/>
      <c r="H653" s="116"/>
      <c r="I653" s="116"/>
      <c r="J653" s="116"/>
      <c r="K653" s="116"/>
      <c r="L653" s="116"/>
      <c r="M653" s="116"/>
      <c r="N653" s="116"/>
      <c r="O653" s="116"/>
      <c r="P653" s="116"/>
      <c r="Q653" s="52"/>
      <c r="R653" s="52"/>
      <c r="S653" s="52"/>
      <c r="T653" s="52"/>
      <c r="U653" s="44"/>
    </row>
    <row r="654" spans="2:21" s="5" customFormat="1" x14ac:dyDescent="0.2">
      <c r="B654" s="3"/>
      <c r="C654" s="3"/>
      <c r="D654" s="3"/>
      <c r="E654" s="108"/>
      <c r="F654" s="3"/>
      <c r="G654" s="116"/>
      <c r="H654" s="116"/>
      <c r="I654" s="116"/>
      <c r="J654" s="116"/>
      <c r="K654" s="116"/>
      <c r="L654" s="116"/>
      <c r="M654" s="116"/>
      <c r="N654" s="116"/>
      <c r="O654" s="116"/>
      <c r="P654" s="116"/>
      <c r="Q654" s="52"/>
      <c r="R654" s="52"/>
      <c r="S654" s="52"/>
      <c r="T654" s="52"/>
      <c r="U654" s="44"/>
    </row>
    <row r="655" spans="2:21" s="5" customFormat="1" x14ac:dyDescent="0.2">
      <c r="B655" s="3"/>
      <c r="C655" s="3"/>
      <c r="D655" s="3"/>
      <c r="E655" s="108"/>
      <c r="F655" s="3"/>
      <c r="G655" s="116"/>
      <c r="H655" s="116"/>
      <c r="I655" s="116"/>
      <c r="J655" s="116"/>
      <c r="K655" s="116"/>
      <c r="L655" s="116"/>
      <c r="M655" s="116"/>
      <c r="N655" s="116"/>
      <c r="O655" s="116"/>
      <c r="P655" s="116"/>
      <c r="Q655" s="52"/>
      <c r="R655" s="52"/>
      <c r="S655" s="52"/>
      <c r="T655" s="52"/>
      <c r="U655" s="44"/>
    </row>
    <row r="656" spans="2:21" s="5" customFormat="1" x14ac:dyDescent="0.2">
      <c r="B656" s="3"/>
      <c r="C656" s="3"/>
      <c r="D656" s="3"/>
      <c r="E656" s="108"/>
      <c r="F656" s="3"/>
      <c r="G656" s="116"/>
      <c r="H656" s="116"/>
      <c r="I656" s="116"/>
      <c r="J656" s="116"/>
      <c r="K656" s="116"/>
      <c r="L656" s="116"/>
      <c r="M656" s="116"/>
      <c r="N656" s="116"/>
      <c r="O656" s="116"/>
      <c r="P656" s="116"/>
      <c r="Q656" s="52"/>
      <c r="R656" s="52"/>
      <c r="S656" s="52"/>
      <c r="T656" s="52"/>
      <c r="U656" s="44"/>
    </row>
    <row r="657" spans="2:21" s="5" customFormat="1" x14ac:dyDescent="0.2">
      <c r="B657" s="3"/>
      <c r="C657" s="3"/>
      <c r="D657" s="3"/>
      <c r="E657" s="108"/>
      <c r="F657" s="3"/>
      <c r="G657" s="116"/>
      <c r="H657" s="116"/>
      <c r="I657" s="116"/>
      <c r="J657" s="116"/>
      <c r="K657" s="116"/>
      <c r="L657" s="116"/>
      <c r="M657" s="116"/>
      <c r="N657" s="116"/>
      <c r="O657" s="116"/>
      <c r="P657" s="116"/>
      <c r="Q657" s="52"/>
      <c r="R657" s="52"/>
      <c r="S657" s="52"/>
      <c r="T657" s="52"/>
      <c r="U657" s="44"/>
    </row>
    <row r="658" spans="2:21" s="5" customFormat="1" x14ac:dyDescent="0.2">
      <c r="B658" s="3"/>
      <c r="C658" s="3"/>
      <c r="D658" s="3"/>
      <c r="E658" s="108"/>
      <c r="F658" s="3"/>
      <c r="G658" s="116"/>
      <c r="H658" s="116"/>
      <c r="I658" s="116"/>
      <c r="J658" s="116"/>
      <c r="K658" s="116"/>
      <c r="L658" s="116"/>
      <c r="M658" s="116"/>
      <c r="N658" s="116"/>
      <c r="O658" s="116"/>
      <c r="P658" s="116"/>
      <c r="Q658" s="52"/>
      <c r="R658" s="52"/>
      <c r="S658" s="52"/>
      <c r="T658" s="52"/>
      <c r="U658" s="44"/>
    </row>
    <row r="659" spans="2:21" s="5" customFormat="1" x14ac:dyDescent="0.2">
      <c r="B659" s="3"/>
      <c r="C659" s="3"/>
      <c r="D659" s="3"/>
      <c r="E659" s="108"/>
      <c r="F659" s="3"/>
      <c r="G659" s="116"/>
      <c r="H659" s="116"/>
      <c r="I659" s="116"/>
      <c r="J659" s="116"/>
      <c r="K659" s="116"/>
      <c r="L659" s="116"/>
      <c r="M659" s="116"/>
      <c r="N659" s="116"/>
      <c r="O659" s="116"/>
      <c r="P659" s="116"/>
      <c r="Q659" s="52"/>
      <c r="R659" s="52"/>
      <c r="S659" s="52"/>
      <c r="T659" s="52"/>
      <c r="U659" s="44"/>
    </row>
    <row r="660" spans="2:21" s="5" customFormat="1" x14ac:dyDescent="0.2">
      <c r="B660" s="3"/>
      <c r="C660" s="3"/>
      <c r="D660" s="3"/>
      <c r="E660" s="108"/>
      <c r="F660" s="3"/>
      <c r="G660" s="116"/>
      <c r="H660" s="116"/>
      <c r="I660" s="116"/>
      <c r="J660" s="116"/>
      <c r="K660" s="116"/>
      <c r="L660" s="116"/>
      <c r="M660" s="116"/>
      <c r="N660" s="116"/>
      <c r="O660" s="116"/>
      <c r="P660" s="116"/>
      <c r="Q660" s="52"/>
      <c r="R660" s="52"/>
      <c r="S660" s="52"/>
      <c r="T660" s="52"/>
      <c r="U660" s="44"/>
    </row>
    <row r="661" spans="2:21" s="5" customFormat="1" x14ac:dyDescent="0.2">
      <c r="B661" s="3"/>
      <c r="C661" s="3"/>
      <c r="D661" s="3"/>
      <c r="E661" s="108"/>
      <c r="F661" s="3"/>
      <c r="G661" s="116"/>
      <c r="H661" s="116"/>
      <c r="I661" s="116"/>
      <c r="J661" s="116"/>
      <c r="K661" s="116"/>
      <c r="L661" s="116"/>
      <c r="M661" s="116"/>
      <c r="N661" s="116"/>
      <c r="O661" s="116"/>
      <c r="P661" s="116"/>
      <c r="Q661" s="52"/>
      <c r="R661" s="52"/>
      <c r="S661" s="52"/>
      <c r="T661" s="52"/>
      <c r="U661" s="44"/>
    </row>
    <row r="662" spans="2:21" s="5" customFormat="1" x14ac:dyDescent="0.2">
      <c r="B662" s="3"/>
      <c r="C662" s="3"/>
      <c r="D662" s="3"/>
      <c r="E662" s="108"/>
      <c r="F662" s="3"/>
      <c r="G662" s="116"/>
      <c r="H662" s="116"/>
      <c r="I662" s="116"/>
      <c r="J662" s="116"/>
      <c r="K662" s="116"/>
      <c r="L662" s="116"/>
      <c r="M662" s="116"/>
      <c r="N662" s="116"/>
      <c r="O662" s="116"/>
      <c r="P662" s="116"/>
      <c r="Q662" s="52"/>
      <c r="R662" s="52"/>
      <c r="S662" s="52"/>
      <c r="T662" s="52"/>
      <c r="U662" s="44"/>
    </row>
    <row r="663" spans="2:21" s="5" customFormat="1" x14ac:dyDescent="0.2">
      <c r="B663" s="3"/>
      <c r="C663" s="3"/>
      <c r="D663" s="3"/>
      <c r="E663" s="108"/>
      <c r="F663" s="3"/>
      <c r="G663" s="116"/>
      <c r="H663" s="116"/>
      <c r="I663" s="116"/>
      <c r="J663" s="116"/>
      <c r="K663" s="116"/>
      <c r="L663" s="116"/>
      <c r="M663" s="116"/>
      <c r="N663" s="116"/>
      <c r="O663" s="116"/>
      <c r="P663" s="116"/>
      <c r="Q663" s="52"/>
      <c r="R663" s="52"/>
      <c r="S663" s="52"/>
      <c r="T663" s="52"/>
      <c r="U663" s="44"/>
    </row>
    <row r="664" spans="2:21" s="5" customFormat="1" x14ac:dyDescent="0.2">
      <c r="B664" s="3"/>
      <c r="C664" s="3"/>
      <c r="D664" s="3"/>
      <c r="E664" s="108"/>
      <c r="F664" s="3"/>
      <c r="G664" s="116"/>
      <c r="H664" s="116"/>
      <c r="I664" s="116"/>
      <c r="J664" s="116"/>
      <c r="K664" s="116"/>
      <c r="L664" s="116"/>
      <c r="M664" s="116"/>
      <c r="N664" s="116"/>
      <c r="O664" s="116"/>
      <c r="P664" s="116"/>
      <c r="Q664" s="52"/>
      <c r="R664" s="52"/>
      <c r="S664" s="52"/>
      <c r="T664" s="52"/>
      <c r="U664" s="44"/>
    </row>
    <row r="665" spans="2:21" s="5" customFormat="1" x14ac:dyDescent="0.2">
      <c r="B665" s="3"/>
      <c r="C665" s="3"/>
      <c r="D665" s="3"/>
      <c r="E665" s="108"/>
      <c r="F665" s="3"/>
      <c r="G665" s="116"/>
      <c r="H665" s="116"/>
      <c r="I665" s="116"/>
      <c r="J665" s="116"/>
      <c r="K665" s="116"/>
      <c r="L665" s="116"/>
      <c r="M665" s="116"/>
      <c r="N665" s="116"/>
      <c r="O665" s="116"/>
      <c r="P665" s="116"/>
      <c r="Q665" s="52"/>
      <c r="R665" s="52"/>
      <c r="S665" s="52"/>
      <c r="T665" s="52"/>
      <c r="U665" s="44"/>
    </row>
    <row r="666" spans="2:21" s="5" customFormat="1" x14ac:dyDescent="0.2">
      <c r="B666" s="3"/>
      <c r="C666" s="3"/>
      <c r="D666" s="3"/>
      <c r="E666" s="108"/>
      <c r="F666" s="3"/>
      <c r="G666" s="116"/>
      <c r="H666" s="116"/>
      <c r="I666" s="116"/>
      <c r="J666" s="116"/>
      <c r="K666" s="116"/>
      <c r="L666" s="116"/>
      <c r="M666" s="116"/>
      <c r="N666" s="116"/>
      <c r="O666" s="116"/>
      <c r="P666" s="116"/>
      <c r="Q666" s="52"/>
      <c r="R666" s="52"/>
      <c r="S666" s="52"/>
      <c r="T666" s="52"/>
      <c r="U666" s="44"/>
    </row>
    <row r="667" spans="2:21" s="5" customFormat="1" x14ac:dyDescent="0.2">
      <c r="B667" s="3"/>
      <c r="C667" s="3"/>
      <c r="D667" s="3"/>
      <c r="E667" s="108"/>
      <c r="F667" s="3"/>
      <c r="G667" s="116"/>
      <c r="H667" s="116"/>
      <c r="I667" s="116"/>
      <c r="J667" s="116"/>
      <c r="K667" s="116"/>
      <c r="L667" s="116"/>
      <c r="M667" s="116"/>
      <c r="N667" s="116"/>
      <c r="O667" s="116"/>
      <c r="P667" s="116"/>
      <c r="Q667" s="52"/>
      <c r="R667" s="52"/>
      <c r="S667" s="52"/>
      <c r="T667" s="52"/>
      <c r="U667" s="44"/>
    </row>
    <row r="668" spans="2:21" s="5" customFormat="1" x14ac:dyDescent="0.2">
      <c r="B668" s="3"/>
      <c r="C668" s="3"/>
      <c r="D668" s="3"/>
      <c r="E668" s="108"/>
      <c r="F668" s="3"/>
      <c r="G668" s="116"/>
      <c r="H668" s="116"/>
      <c r="I668" s="116"/>
      <c r="J668" s="116"/>
      <c r="K668" s="116"/>
      <c r="L668" s="116"/>
      <c r="M668" s="116"/>
      <c r="N668" s="116"/>
      <c r="O668" s="116"/>
      <c r="P668" s="116"/>
      <c r="Q668" s="52"/>
      <c r="R668" s="52"/>
      <c r="S668" s="52"/>
      <c r="T668" s="52"/>
      <c r="U668" s="44"/>
    </row>
    <row r="669" spans="2:21" s="5" customFormat="1" x14ac:dyDescent="0.2">
      <c r="B669" s="3"/>
      <c r="C669" s="3"/>
      <c r="D669" s="3"/>
      <c r="E669" s="108"/>
      <c r="F669" s="3"/>
      <c r="G669" s="116"/>
      <c r="H669" s="116"/>
      <c r="I669" s="116"/>
      <c r="J669" s="116"/>
      <c r="K669" s="116"/>
      <c r="L669" s="116"/>
      <c r="M669" s="116"/>
      <c r="N669" s="116"/>
      <c r="O669" s="116"/>
      <c r="P669" s="116"/>
      <c r="Q669" s="52"/>
      <c r="R669" s="52"/>
      <c r="S669" s="52"/>
      <c r="T669" s="52"/>
      <c r="U669" s="44"/>
    </row>
    <row r="670" spans="2:21" s="5" customFormat="1" x14ac:dyDescent="0.2">
      <c r="B670" s="3"/>
      <c r="C670" s="3"/>
      <c r="D670" s="3"/>
      <c r="E670" s="108"/>
      <c r="F670" s="3"/>
      <c r="G670" s="116"/>
      <c r="H670" s="116"/>
      <c r="I670" s="116"/>
      <c r="J670" s="116"/>
      <c r="K670" s="116"/>
      <c r="L670" s="116"/>
      <c r="M670" s="116"/>
      <c r="N670" s="116"/>
      <c r="O670" s="116"/>
      <c r="P670" s="116"/>
      <c r="Q670" s="52"/>
      <c r="R670" s="52"/>
      <c r="S670" s="52"/>
      <c r="T670" s="52"/>
      <c r="U670" s="44"/>
    </row>
    <row r="671" spans="2:21" s="5" customFormat="1" x14ac:dyDescent="0.2">
      <c r="B671" s="3"/>
      <c r="C671" s="3"/>
      <c r="D671" s="3"/>
      <c r="E671" s="108"/>
      <c r="F671" s="3"/>
      <c r="G671" s="116"/>
      <c r="H671" s="116"/>
      <c r="I671" s="116"/>
      <c r="J671" s="116"/>
      <c r="K671" s="116"/>
      <c r="L671" s="116"/>
      <c r="M671" s="116"/>
      <c r="N671" s="116"/>
      <c r="O671" s="116"/>
      <c r="P671" s="116"/>
      <c r="Q671" s="52"/>
      <c r="R671" s="52"/>
      <c r="S671" s="52"/>
      <c r="T671" s="52"/>
      <c r="U671" s="44"/>
    </row>
    <row r="672" spans="2:21" s="5" customFormat="1" x14ac:dyDescent="0.2">
      <c r="B672" s="3"/>
      <c r="C672" s="3"/>
      <c r="D672" s="3"/>
      <c r="E672" s="108"/>
      <c r="F672" s="3"/>
      <c r="G672" s="116"/>
      <c r="H672" s="116"/>
      <c r="I672" s="116"/>
      <c r="J672" s="116"/>
      <c r="K672" s="116"/>
      <c r="L672" s="116"/>
      <c r="M672" s="116"/>
      <c r="N672" s="116"/>
      <c r="O672" s="116"/>
      <c r="P672" s="116"/>
      <c r="Q672" s="52"/>
      <c r="R672" s="52"/>
      <c r="S672" s="52"/>
      <c r="T672" s="52"/>
      <c r="U672" s="44"/>
    </row>
    <row r="673" spans="2:21" s="5" customFormat="1" x14ac:dyDescent="0.2">
      <c r="B673" s="3"/>
      <c r="C673" s="3"/>
      <c r="D673" s="3"/>
      <c r="E673" s="108"/>
      <c r="F673" s="3"/>
      <c r="G673" s="116"/>
      <c r="H673" s="116"/>
      <c r="I673" s="116"/>
      <c r="J673" s="116"/>
      <c r="K673" s="116"/>
      <c r="L673" s="116"/>
      <c r="M673" s="116"/>
      <c r="N673" s="116"/>
      <c r="O673" s="116"/>
      <c r="P673" s="116"/>
      <c r="Q673" s="52"/>
      <c r="R673" s="52"/>
      <c r="S673" s="52"/>
      <c r="T673" s="52"/>
      <c r="U673" s="44"/>
    </row>
    <row r="674" spans="2:21" s="5" customFormat="1" x14ac:dyDescent="0.2">
      <c r="B674" s="3"/>
      <c r="C674" s="3"/>
      <c r="D674" s="3"/>
      <c r="E674" s="108"/>
      <c r="F674" s="3"/>
      <c r="G674" s="116"/>
      <c r="H674" s="116"/>
      <c r="I674" s="116"/>
      <c r="J674" s="116"/>
      <c r="K674" s="116"/>
      <c r="L674" s="116"/>
      <c r="M674" s="116"/>
      <c r="N674" s="116"/>
      <c r="O674" s="116"/>
      <c r="P674" s="116"/>
      <c r="Q674" s="52"/>
      <c r="R674" s="52"/>
      <c r="S674" s="52"/>
      <c r="T674" s="52"/>
      <c r="U674" s="44"/>
    </row>
    <row r="675" spans="2:21" s="5" customFormat="1" x14ac:dyDescent="0.2">
      <c r="B675" s="3"/>
      <c r="C675" s="3"/>
      <c r="D675" s="3"/>
      <c r="E675" s="108"/>
      <c r="F675" s="3"/>
      <c r="G675" s="116"/>
      <c r="H675" s="116"/>
      <c r="I675" s="116"/>
      <c r="J675" s="116"/>
      <c r="K675" s="116"/>
      <c r="L675" s="116"/>
      <c r="M675" s="116"/>
      <c r="N675" s="116"/>
      <c r="O675" s="116"/>
      <c r="P675" s="116"/>
      <c r="Q675" s="52"/>
      <c r="R675" s="52"/>
      <c r="S675" s="52"/>
      <c r="T675" s="52"/>
      <c r="U675" s="44"/>
    </row>
    <row r="676" spans="2:21" s="5" customFormat="1" x14ac:dyDescent="0.2">
      <c r="B676" s="3"/>
      <c r="C676" s="3"/>
      <c r="D676" s="3"/>
      <c r="E676" s="108"/>
      <c r="F676" s="3"/>
      <c r="G676" s="116"/>
      <c r="H676" s="116"/>
      <c r="I676" s="116"/>
      <c r="J676" s="116"/>
      <c r="K676" s="116"/>
      <c r="L676" s="116"/>
      <c r="M676" s="116"/>
      <c r="N676" s="116"/>
      <c r="O676" s="116"/>
      <c r="P676" s="116"/>
      <c r="Q676" s="52"/>
      <c r="R676" s="52"/>
      <c r="S676" s="52"/>
      <c r="T676" s="52"/>
      <c r="U676" s="44"/>
    </row>
    <row r="677" spans="2:21" s="5" customFormat="1" x14ac:dyDescent="0.2">
      <c r="B677" s="3"/>
      <c r="C677" s="3"/>
      <c r="D677" s="3"/>
      <c r="E677" s="108"/>
      <c r="F677" s="3"/>
      <c r="G677" s="116"/>
      <c r="H677" s="116"/>
      <c r="I677" s="116"/>
      <c r="J677" s="116"/>
      <c r="K677" s="116"/>
      <c r="L677" s="116"/>
      <c r="M677" s="116"/>
      <c r="N677" s="116"/>
      <c r="O677" s="116"/>
      <c r="P677" s="116"/>
      <c r="Q677" s="52"/>
      <c r="R677" s="52"/>
      <c r="S677" s="52"/>
      <c r="T677" s="52"/>
      <c r="U677" s="44"/>
    </row>
    <row r="678" spans="2:21" s="5" customFormat="1" x14ac:dyDescent="0.2">
      <c r="B678" s="3"/>
      <c r="C678" s="3"/>
      <c r="D678" s="3"/>
      <c r="E678" s="108"/>
      <c r="F678" s="3"/>
      <c r="G678" s="116"/>
      <c r="H678" s="116"/>
      <c r="I678" s="116"/>
      <c r="J678" s="116"/>
      <c r="K678" s="116"/>
      <c r="L678" s="116"/>
      <c r="M678" s="116"/>
      <c r="N678" s="116"/>
      <c r="O678" s="116"/>
      <c r="P678" s="116"/>
      <c r="Q678" s="52"/>
      <c r="R678" s="52"/>
      <c r="S678" s="52"/>
      <c r="T678" s="52"/>
      <c r="U678" s="44"/>
    </row>
    <row r="679" spans="2:21" s="5" customFormat="1" x14ac:dyDescent="0.2">
      <c r="B679" s="3"/>
      <c r="C679" s="3"/>
      <c r="D679" s="3"/>
      <c r="E679" s="108"/>
      <c r="F679" s="3"/>
      <c r="G679" s="116"/>
      <c r="H679" s="116"/>
      <c r="I679" s="116"/>
      <c r="J679" s="116"/>
      <c r="K679" s="116"/>
      <c r="L679" s="116"/>
      <c r="M679" s="116"/>
      <c r="N679" s="116"/>
      <c r="O679" s="116"/>
      <c r="P679" s="116"/>
      <c r="Q679" s="52"/>
      <c r="R679" s="52"/>
      <c r="S679" s="52"/>
      <c r="T679" s="52"/>
      <c r="U679" s="44"/>
    </row>
    <row r="680" spans="2:21" s="5" customFormat="1" x14ac:dyDescent="0.2">
      <c r="B680" s="3"/>
      <c r="C680" s="3"/>
      <c r="D680" s="3"/>
      <c r="E680" s="108"/>
      <c r="F680" s="3"/>
      <c r="G680" s="116"/>
      <c r="H680" s="116"/>
      <c r="I680" s="116"/>
      <c r="J680" s="116"/>
      <c r="K680" s="116"/>
      <c r="L680" s="116"/>
      <c r="M680" s="116"/>
      <c r="N680" s="116"/>
      <c r="O680" s="116"/>
      <c r="P680" s="116"/>
      <c r="Q680" s="52"/>
      <c r="R680" s="52"/>
      <c r="S680" s="52"/>
      <c r="T680" s="52"/>
      <c r="U680" s="44"/>
    </row>
    <row r="681" spans="2:21" s="5" customFormat="1" x14ac:dyDescent="0.2">
      <c r="B681" s="3"/>
      <c r="C681" s="3"/>
      <c r="D681" s="3"/>
      <c r="E681" s="108"/>
      <c r="F681" s="3"/>
      <c r="G681" s="116"/>
      <c r="H681" s="116"/>
      <c r="I681" s="116"/>
      <c r="J681" s="116"/>
      <c r="K681" s="116"/>
      <c r="L681" s="116"/>
      <c r="M681" s="116"/>
      <c r="N681" s="116"/>
      <c r="O681" s="116"/>
      <c r="P681" s="116"/>
      <c r="Q681" s="52"/>
      <c r="R681" s="52"/>
      <c r="S681" s="52"/>
      <c r="T681" s="52"/>
      <c r="U681" s="44"/>
    </row>
    <row r="682" spans="2:21" s="5" customFormat="1" x14ac:dyDescent="0.2">
      <c r="B682" s="3"/>
      <c r="C682" s="3"/>
      <c r="D682" s="3"/>
      <c r="E682" s="108"/>
      <c r="F682" s="3"/>
      <c r="G682" s="116"/>
      <c r="H682" s="116"/>
      <c r="I682" s="116"/>
      <c r="J682" s="116"/>
      <c r="K682" s="116"/>
      <c r="L682" s="116"/>
      <c r="M682" s="116"/>
      <c r="N682" s="116"/>
      <c r="O682" s="116"/>
      <c r="P682" s="116"/>
      <c r="Q682" s="52"/>
      <c r="R682" s="52"/>
      <c r="S682" s="52"/>
      <c r="T682" s="52"/>
      <c r="U682" s="44"/>
    </row>
    <row r="683" spans="2:21" s="5" customFormat="1" x14ac:dyDescent="0.2">
      <c r="B683" s="3"/>
      <c r="C683" s="3"/>
      <c r="D683" s="3"/>
      <c r="E683" s="108"/>
      <c r="F683" s="3"/>
      <c r="G683" s="116"/>
      <c r="H683" s="116"/>
      <c r="I683" s="116"/>
      <c r="J683" s="116"/>
      <c r="K683" s="116"/>
      <c r="L683" s="116"/>
      <c r="M683" s="116"/>
      <c r="N683" s="116"/>
      <c r="O683" s="116"/>
      <c r="P683" s="116"/>
      <c r="Q683" s="52"/>
      <c r="R683" s="52"/>
      <c r="S683" s="52"/>
      <c r="T683" s="52"/>
      <c r="U683" s="44"/>
    </row>
    <row r="684" spans="2:21" s="5" customFormat="1" x14ac:dyDescent="0.2">
      <c r="B684" s="3"/>
      <c r="C684" s="3"/>
      <c r="D684" s="3"/>
      <c r="E684" s="108"/>
      <c r="F684" s="3"/>
      <c r="G684" s="116"/>
      <c r="H684" s="116"/>
      <c r="I684" s="116"/>
      <c r="J684" s="116"/>
      <c r="K684" s="116"/>
      <c r="L684" s="116"/>
      <c r="M684" s="116"/>
      <c r="N684" s="116"/>
      <c r="O684" s="116"/>
      <c r="P684" s="116"/>
      <c r="Q684" s="52"/>
      <c r="R684" s="52"/>
      <c r="S684" s="52"/>
      <c r="T684" s="52"/>
      <c r="U684" s="44"/>
    </row>
    <row r="685" spans="2:21" s="5" customFormat="1" x14ac:dyDescent="0.2">
      <c r="B685" s="3"/>
      <c r="C685" s="3"/>
      <c r="D685" s="3"/>
      <c r="E685" s="108"/>
      <c r="F685" s="3"/>
      <c r="G685" s="116"/>
      <c r="H685" s="116"/>
      <c r="I685" s="116"/>
      <c r="J685" s="116"/>
      <c r="K685" s="116"/>
      <c r="L685" s="116"/>
      <c r="M685" s="116"/>
      <c r="N685" s="116"/>
      <c r="O685" s="116"/>
      <c r="P685" s="116"/>
      <c r="Q685" s="52"/>
      <c r="R685" s="52"/>
      <c r="S685" s="52"/>
      <c r="T685" s="52"/>
      <c r="U685" s="44"/>
    </row>
    <row r="686" spans="2:21" s="5" customFormat="1" x14ac:dyDescent="0.2">
      <c r="B686" s="3"/>
      <c r="C686" s="3"/>
      <c r="D686" s="3"/>
      <c r="E686" s="108"/>
      <c r="F686" s="3"/>
      <c r="G686" s="116"/>
      <c r="H686" s="116"/>
      <c r="I686" s="116"/>
      <c r="J686" s="116"/>
      <c r="K686" s="116"/>
      <c r="L686" s="116"/>
      <c r="M686" s="116"/>
      <c r="N686" s="116"/>
      <c r="O686" s="116"/>
      <c r="P686" s="116"/>
      <c r="Q686" s="52"/>
      <c r="R686" s="52"/>
      <c r="S686" s="52"/>
      <c r="T686" s="52"/>
      <c r="U686" s="44"/>
    </row>
    <row r="687" spans="2:21" s="5" customFormat="1" x14ac:dyDescent="0.2">
      <c r="B687" s="3"/>
      <c r="C687" s="3"/>
      <c r="D687" s="3"/>
      <c r="E687" s="108"/>
      <c r="F687" s="3"/>
      <c r="G687" s="116"/>
      <c r="H687" s="116"/>
      <c r="I687" s="116"/>
      <c r="J687" s="116"/>
      <c r="K687" s="116"/>
      <c r="L687" s="116"/>
      <c r="M687" s="116"/>
      <c r="N687" s="116"/>
      <c r="O687" s="116"/>
      <c r="P687" s="116"/>
      <c r="Q687" s="52"/>
      <c r="R687" s="52"/>
      <c r="S687" s="52"/>
      <c r="T687" s="52"/>
      <c r="U687" s="44"/>
    </row>
    <row r="688" spans="2:21" s="5" customFormat="1" x14ac:dyDescent="0.2">
      <c r="B688" s="3"/>
      <c r="C688" s="3"/>
      <c r="D688" s="3"/>
      <c r="E688" s="108"/>
      <c r="F688" s="3"/>
      <c r="G688" s="116"/>
      <c r="H688" s="116"/>
      <c r="I688" s="116"/>
      <c r="J688" s="116"/>
      <c r="K688" s="116"/>
      <c r="L688" s="116"/>
      <c r="M688" s="116"/>
      <c r="N688" s="116"/>
      <c r="O688" s="116"/>
      <c r="P688" s="116"/>
      <c r="Q688" s="52"/>
      <c r="R688" s="52"/>
      <c r="S688" s="52"/>
      <c r="T688" s="52"/>
      <c r="U688" s="44"/>
    </row>
    <row r="689" spans="2:21" s="5" customFormat="1" x14ac:dyDescent="0.2">
      <c r="B689" s="3"/>
      <c r="C689" s="3"/>
      <c r="D689" s="3"/>
      <c r="E689" s="108"/>
      <c r="F689" s="3"/>
      <c r="G689" s="116"/>
      <c r="H689" s="116"/>
      <c r="I689" s="116"/>
      <c r="J689" s="116"/>
      <c r="K689" s="116"/>
      <c r="L689" s="116"/>
      <c r="M689" s="116"/>
      <c r="N689" s="116"/>
      <c r="O689" s="116"/>
      <c r="P689" s="116"/>
      <c r="Q689" s="52"/>
      <c r="R689" s="52"/>
      <c r="S689" s="52"/>
      <c r="T689" s="52"/>
      <c r="U689" s="44"/>
    </row>
    <row r="690" spans="2:21" s="5" customFormat="1" x14ac:dyDescent="0.2">
      <c r="B690" s="3"/>
      <c r="C690" s="3"/>
      <c r="D690" s="3"/>
      <c r="E690" s="108"/>
      <c r="F690" s="3"/>
      <c r="G690" s="116"/>
      <c r="H690" s="116"/>
      <c r="I690" s="116"/>
      <c r="J690" s="116"/>
      <c r="K690" s="116"/>
      <c r="L690" s="116"/>
      <c r="M690" s="116"/>
      <c r="N690" s="116"/>
      <c r="O690" s="116"/>
      <c r="P690" s="116"/>
      <c r="Q690" s="52"/>
      <c r="R690" s="52"/>
      <c r="S690" s="52"/>
      <c r="T690" s="52"/>
      <c r="U690" s="44"/>
    </row>
    <row r="691" spans="2:21" s="5" customFormat="1" x14ac:dyDescent="0.2">
      <c r="B691" s="3"/>
      <c r="C691" s="3"/>
      <c r="D691" s="3"/>
      <c r="E691" s="108"/>
      <c r="F691" s="3"/>
      <c r="G691" s="116"/>
      <c r="H691" s="116"/>
      <c r="I691" s="116"/>
      <c r="J691" s="116"/>
      <c r="K691" s="116"/>
      <c r="L691" s="116"/>
      <c r="M691" s="116"/>
      <c r="N691" s="116"/>
      <c r="O691" s="116"/>
      <c r="P691" s="116"/>
      <c r="Q691" s="52"/>
      <c r="R691" s="52"/>
      <c r="S691" s="52"/>
      <c r="T691" s="52"/>
      <c r="U691" s="44"/>
    </row>
    <row r="692" spans="2:21" s="5" customFormat="1" x14ac:dyDescent="0.2">
      <c r="B692" s="3"/>
      <c r="C692" s="3"/>
      <c r="D692" s="3"/>
      <c r="E692" s="108"/>
      <c r="F692" s="3"/>
      <c r="G692" s="116"/>
      <c r="H692" s="116"/>
      <c r="I692" s="116"/>
      <c r="J692" s="116"/>
      <c r="K692" s="116"/>
      <c r="L692" s="116"/>
      <c r="M692" s="116"/>
      <c r="N692" s="116"/>
      <c r="O692" s="116"/>
      <c r="P692" s="116"/>
      <c r="Q692" s="52"/>
      <c r="R692" s="52"/>
      <c r="S692" s="52"/>
      <c r="T692" s="52"/>
      <c r="U692" s="44"/>
    </row>
    <row r="693" spans="2:21" s="5" customFormat="1" x14ac:dyDescent="0.2">
      <c r="B693" s="3"/>
      <c r="C693" s="3"/>
      <c r="D693" s="3"/>
      <c r="E693" s="108"/>
      <c r="F693" s="3"/>
      <c r="G693" s="116"/>
      <c r="H693" s="116"/>
      <c r="I693" s="116"/>
      <c r="J693" s="116"/>
      <c r="K693" s="116"/>
      <c r="L693" s="116"/>
      <c r="M693" s="116"/>
      <c r="N693" s="116"/>
      <c r="O693" s="116"/>
      <c r="P693" s="116"/>
      <c r="Q693" s="52"/>
      <c r="R693" s="52"/>
      <c r="S693" s="52"/>
      <c r="T693" s="52"/>
      <c r="U693" s="44"/>
    </row>
    <row r="694" spans="2:21" s="5" customFormat="1" x14ac:dyDescent="0.2">
      <c r="B694" s="3"/>
      <c r="C694" s="3"/>
      <c r="D694" s="3"/>
      <c r="E694" s="108"/>
      <c r="F694" s="3"/>
      <c r="G694" s="116"/>
      <c r="H694" s="116"/>
      <c r="I694" s="116"/>
      <c r="J694" s="116"/>
      <c r="K694" s="116"/>
      <c r="L694" s="116"/>
      <c r="M694" s="116"/>
      <c r="N694" s="116"/>
      <c r="O694" s="116"/>
      <c r="P694" s="116"/>
      <c r="Q694" s="52"/>
      <c r="R694" s="52"/>
      <c r="S694" s="52"/>
      <c r="T694" s="52"/>
      <c r="U694" s="44"/>
    </row>
    <row r="695" spans="2:21" s="5" customFormat="1" x14ac:dyDescent="0.2">
      <c r="B695" s="3"/>
      <c r="C695" s="3"/>
      <c r="D695" s="3"/>
      <c r="E695" s="108"/>
      <c r="F695" s="3"/>
      <c r="G695" s="116"/>
      <c r="H695" s="116"/>
      <c r="I695" s="116"/>
      <c r="J695" s="116"/>
      <c r="K695" s="116"/>
      <c r="L695" s="116"/>
      <c r="M695" s="116"/>
      <c r="N695" s="116"/>
      <c r="O695" s="116"/>
      <c r="P695" s="116"/>
      <c r="Q695" s="52"/>
      <c r="R695" s="52"/>
      <c r="S695" s="52"/>
      <c r="T695" s="52"/>
      <c r="U695" s="44"/>
    </row>
    <row r="696" spans="2:21" s="5" customFormat="1" x14ac:dyDescent="0.2">
      <c r="B696" s="3"/>
      <c r="C696" s="3"/>
      <c r="D696" s="3"/>
      <c r="E696" s="108"/>
      <c r="F696" s="3"/>
      <c r="G696" s="116"/>
      <c r="H696" s="116"/>
      <c r="I696" s="116"/>
      <c r="J696" s="116"/>
      <c r="K696" s="116"/>
      <c r="L696" s="116"/>
      <c r="M696" s="116"/>
      <c r="N696" s="116"/>
      <c r="O696" s="116"/>
      <c r="P696" s="116"/>
      <c r="Q696" s="52"/>
      <c r="R696" s="52"/>
      <c r="S696" s="52"/>
      <c r="T696" s="52"/>
      <c r="U696" s="44"/>
    </row>
    <row r="697" spans="2:21" s="5" customFormat="1" x14ac:dyDescent="0.2">
      <c r="B697" s="3"/>
      <c r="C697" s="3"/>
      <c r="D697" s="3"/>
      <c r="E697" s="108"/>
      <c r="F697" s="3"/>
      <c r="G697" s="116"/>
      <c r="H697" s="116"/>
      <c r="I697" s="116"/>
      <c r="J697" s="116"/>
      <c r="K697" s="116"/>
      <c r="L697" s="116"/>
      <c r="M697" s="116"/>
      <c r="N697" s="116"/>
      <c r="O697" s="116"/>
      <c r="P697" s="116"/>
      <c r="Q697" s="52"/>
      <c r="R697" s="52"/>
      <c r="S697" s="52"/>
      <c r="T697" s="52"/>
      <c r="U697" s="44"/>
    </row>
    <row r="698" spans="2:21" s="5" customFormat="1" x14ac:dyDescent="0.2">
      <c r="B698" s="3"/>
      <c r="C698" s="3"/>
      <c r="D698" s="3"/>
      <c r="E698" s="108"/>
      <c r="F698" s="3"/>
      <c r="G698" s="116"/>
      <c r="H698" s="116"/>
      <c r="I698" s="116"/>
      <c r="J698" s="116"/>
      <c r="K698" s="116"/>
      <c r="L698" s="116"/>
      <c r="M698" s="116"/>
      <c r="N698" s="116"/>
      <c r="O698" s="116"/>
      <c r="P698" s="116"/>
      <c r="Q698" s="52"/>
      <c r="R698" s="52"/>
      <c r="S698" s="52"/>
      <c r="T698" s="52"/>
      <c r="U698" s="44"/>
    </row>
    <row r="699" spans="2:21" s="5" customFormat="1" x14ac:dyDescent="0.2">
      <c r="B699" s="3"/>
      <c r="C699" s="3"/>
      <c r="D699" s="3"/>
      <c r="E699" s="108"/>
      <c r="F699" s="3"/>
      <c r="G699" s="116"/>
      <c r="H699" s="116"/>
      <c r="I699" s="116"/>
      <c r="J699" s="116"/>
      <c r="K699" s="116"/>
      <c r="L699" s="116"/>
      <c r="M699" s="116"/>
      <c r="N699" s="116"/>
      <c r="O699" s="116"/>
      <c r="P699" s="116"/>
      <c r="Q699" s="52"/>
      <c r="R699" s="52"/>
      <c r="S699" s="52"/>
      <c r="T699" s="52"/>
      <c r="U699" s="44"/>
    </row>
    <row r="700" spans="2:21" s="5" customFormat="1" x14ac:dyDescent="0.2">
      <c r="B700" s="3"/>
      <c r="C700" s="3"/>
      <c r="D700" s="3"/>
      <c r="E700" s="108"/>
      <c r="F700" s="3"/>
      <c r="G700" s="116"/>
      <c r="H700" s="116"/>
      <c r="I700" s="116"/>
      <c r="J700" s="116"/>
      <c r="K700" s="116"/>
      <c r="L700" s="116"/>
      <c r="M700" s="116"/>
      <c r="N700" s="116"/>
      <c r="O700" s="116"/>
      <c r="P700" s="116"/>
      <c r="Q700" s="52"/>
      <c r="R700" s="52"/>
      <c r="S700" s="52"/>
      <c r="T700" s="52"/>
      <c r="U700" s="44"/>
    </row>
    <row r="701" spans="2:21" s="5" customFormat="1" x14ac:dyDescent="0.2">
      <c r="B701" s="3"/>
      <c r="C701" s="3"/>
      <c r="D701" s="3"/>
      <c r="E701" s="108"/>
      <c r="F701" s="3"/>
      <c r="G701" s="116"/>
      <c r="H701" s="116"/>
      <c r="I701" s="116"/>
      <c r="J701" s="116"/>
      <c r="K701" s="116"/>
      <c r="L701" s="116"/>
      <c r="M701" s="116"/>
      <c r="N701" s="116"/>
      <c r="O701" s="116"/>
      <c r="P701" s="116"/>
      <c r="Q701" s="52"/>
      <c r="R701" s="52"/>
      <c r="S701" s="52"/>
      <c r="T701" s="52"/>
      <c r="U701" s="44"/>
    </row>
    <row r="702" spans="2:21" s="5" customFormat="1" x14ac:dyDescent="0.2">
      <c r="B702" s="3"/>
      <c r="C702" s="3"/>
      <c r="D702" s="3"/>
      <c r="E702" s="108"/>
      <c r="F702" s="3"/>
      <c r="G702" s="116"/>
      <c r="H702" s="116"/>
      <c r="I702" s="116"/>
      <c r="J702" s="116"/>
      <c r="K702" s="116"/>
      <c r="L702" s="116"/>
      <c r="M702" s="116"/>
      <c r="N702" s="116"/>
      <c r="O702" s="116"/>
      <c r="P702" s="116"/>
      <c r="Q702" s="52"/>
      <c r="R702" s="52"/>
      <c r="S702" s="52"/>
      <c r="T702" s="52"/>
      <c r="U702" s="44"/>
    </row>
    <row r="703" spans="2:21" s="5" customFormat="1" x14ac:dyDescent="0.2">
      <c r="B703" s="3"/>
      <c r="C703" s="3"/>
      <c r="D703" s="3"/>
      <c r="E703" s="108"/>
      <c r="F703" s="3"/>
      <c r="G703" s="116"/>
      <c r="H703" s="116"/>
      <c r="I703" s="116"/>
      <c r="J703" s="116"/>
      <c r="K703" s="116"/>
      <c r="L703" s="116"/>
      <c r="M703" s="116"/>
      <c r="N703" s="116"/>
      <c r="O703" s="116"/>
      <c r="P703" s="116"/>
      <c r="Q703" s="52"/>
      <c r="R703" s="52"/>
      <c r="S703" s="52"/>
      <c r="T703" s="52"/>
      <c r="U703" s="44"/>
    </row>
    <row r="704" spans="2:21" s="5" customFormat="1" x14ac:dyDescent="0.2">
      <c r="B704" s="3"/>
      <c r="C704" s="3"/>
      <c r="D704" s="3"/>
      <c r="E704" s="108"/>
      <c r="F704" s="3"/>
      <c r="G704" s="116"/>
      <c r="H704" s="116"/>
      <c r="I704" s="116"/>
      <c r="J704" s="116"/>
      <c r="K704" s="116"/>
      <c r="L704" s="116"/>
      <c r="M704" s="116"/>
      <c r="N704" s="116"/>
      <c r="O704" s="116"/>
      <c r="P704" s="116"/>
      <c r="Q704" s="52"/>
      <c r="R704" s="52"/>
      <c r="S704" s="52"/>
      <c r="T704" s="52"/>
      <c r="U704" s="44"/>
    </row>
    <row r="705" spans="2:21" s="5" customFormat="1" x14ac:dyDescent="0.2">
      <c r="B705" s="3"/>
      <c r="C705" s="3"/>
      <c r="D705" s="3"/>
      <c r="E705" s="108"/>
      <c r="F705" s="3"/>
      <c r="G705" s="116"/>
      <c r="H705" s="116"/>
      <c r="I705" s="116"/>
      <c r="J705" s="116"/>
      <c r="K705" s="116"/>
      <c r="L705" s="116"/>
      <c r="M705" s="116"/>
      <c r="N705" s="116"/>
      <c r="O705" s="116"/>
      <c r="P705" s="116"/>
      <c r="Q705" s="52"/>
      <c r="R705" s="52"/>
      <c r="S705" s="52"/>
      <c r="T705" s="52"/>
      <c r="U705" s="44"/>
    </row>
    <row r="706" spans="2:21" s="5" customFormat="1" x14ac:dyDescent="0.2">
      <c r="B706" s="3"/>
      <c r="C706" s="3"/>
      <c r="D706" s="3"/>
      <c r="E706" s="108"/>
      <c r="F706" s="3"/>
      <c r="G706" s="116"/>
      <c r="H706" s="116"/>
      <c r="I706" s="116"/>
      <c r="J706" s="116"/>
      <c r="K706" s="116"/>
      <c r="L706" s="116"/>
      <c r="M706" s="116"/>
      <c r="N706" s="116"/>
      <c r="O706" s="116"/>
      <c r="P706" s="116"/>
      <c r="Q706" s="52"/>
      <c r="R706" s="52"/>
      <c r="S706" s="52"/>
      <c r="T706" s="52"/>
      <c r="U706" s="44"/>
    </row>
    <row r="707" spans="2:21" s="5" customFormat="1" x14ac:dyDescent="0.2">
      <c r="B707" s="3"/>
      <c r="C707" s="3"/>
      <c r="D707" s="3"/>
      <c r="E707" s="108"/>
      <c r="F707" s="3"/>
      <c r="G707" s="116"/>
      <c r="H707" s="116"/>
      <c r="I707" s="116"/>
      <c r="J707" s="116"/>
      <c r="K707" s="116"/>
      <c r="L707" s="116"/>
      <c r="M707" s="116"/>
      <c r="N707" s="116"/>
      <c r="O707" s="116"/>
      <c r="P707" s="116"/>
      <c r="Q707" s="52"/>
      <c r="R707" s="52"/>
      <c r="S707" s="52"/>
      <c r="T707" s="52"/>
      <c r="U707" s="44"/>
    </row>
    <row r="708" spans="2:21" s="5" customFormat="1" x14ac:dyDescent="0.2">
      <c r="B708" s="3"/>
      <c r="C708" s="3"/>
      <c r="D708" s="3"/>
      <c r="E708" s="108"/>
      <c r="F708" s="3"/>
      <c r="G708" s="116"/>
      <c r="H708" s="116"/>
      <c r="I708" s="116"/>
      <c r="J708" s="116"/>
      <c r="K708" s="116"/>
      <c r="L708" s="116"/>
      <c r="M708" s="116"/>
      <c r="N708" s="116"/>
      <c r="O708" s="116"/>
      <c r="P708" s="116"/>
      <c r="Q708" s="52"/>
      <c r="R708" s="52"/>
      <c r="S708" s="52"/>
      <c r="T708" s="52"/>
      <c r="U708" s="44"/>
    </row>
    <row r="709" spans="2:21" s="5" customFormat="1" x14ac:dyDescent="0.2">
      <c r="B709" s="3"/>
      <c r="C709" s="3"/>
      <c r="D709" s="3"/>
      <c r="E709" s="108"/>
      <c r="F709" s="3"/>
      <c r="G709" s="116"/>
      <c r="H709" s="116"/>
      <c r="I709" s="116"/>
      <c r="J709" s="116"/>
      <c r="K709" s="116"/>
      <c r="L709" s="116"/>
      <c r="M709" s="116"/>
      <c r="N709" s="116"/>
      <c r="O709" s="116"/>
      <c r="P709" s="116"/>
      <c r="Q709" s="52"/>
      <c r="R709" s="52"/>
      <c r="S709" s="52"/>
      <c r="T709" s="52"/>
      <c r="U709" s="44"/>
    </row>
    <row r="710" spans="2:21" s="5" customFormat="1" x14ac:dyDescent="0.2">
      <c r="B710" s="3"/>
      <c r="C710" s="3"/>
      <c r="D710" s="3"/>
      <c r="E710" s="108"/>
      <c r="F710" s="3"/>
      <c r="G710" s="116"/>
      <c r="H710" s="116"/>
      <c r="I710" s="116"/>
      <c r="J710" s="116"/>
      <c r="K710" s="116"/>
      <c r="L710" s="116"/>
      <c r="M710" s="116"/>
      <c r="N710" s="116"/>
      <c r="O710" s="116"/>
      <c r="P710" s="116"/>
      <c r="Q710" s="52"/>
      <c r="R710" s="52"/>
      <c r="S710" s="52"/>
      <c r="T710" s="52"/>
      <c r="U710" s="44"/>
    </row>
    <row r="711" spans="2:21" s="5" customFormat="1" x14ac:dyDescent="0.2">
      <c r="B711" s="3"/>
      <c r="C711" s="3"/>
      <c r="D711" s="3"/>
      <c r="E711" s="108"/>
      <c r="F711" s="3"/>
      <c r="G711" s="116"/>
      <c r="H711" s="116"/>
      <c r="I711" s="116"/>
      <c r="J711" s="116"/>
      <c r="K711" s="116"/>
      <c r="L711" s="116"/>
      <c r="M711" s="116"/>
      <c r="N711" s="116"/>
      <c r="O711" s="116"/>
      <c r="P711" s="116"/>
      <c r="Q711" s="52"/>
      <c r="R711" s="52"/>
      <c r="S711" s="52"/>
      <c r="T711" s="52"/>
      <c r="U711" s="44"/>
    </row>
    <row r="712" spans="2:21" s="5" customFormat="1" x14ac:dyDescent="0.2">
      <c r="B712" s="3"/>
      <c r="C712" s="3"/>
      <c r="D712" s="3"/>
      <c r="E712" s="108"/>
      <c r="F712" s="3"/>
      <c r="G712" s="116"/>
      <c r="H712" s="116"/>
      <c r="I712" s="116"/>
      <c r="J712" s="116"/>
      <c r="K712" s="116"/>
      <c r="L712" s="116"/>
      <c r="M712" s="116"/>
      <c r="N712" s="116"/>
      <c r="O712" s="116"/>
      <c r="P712" s="116"/>
      <c r="Q712" s="52"/>
      <c r="R712" s="52"/>
      <c r="S712" s="52"/>
      <c r="T712" s="52"/>
      <c r="U712" s="44"/>
    </row>
    <row r="713" spans="2:21" s="5" customFormat="1" x14ac:dyDescent="0.2">
      <c r="B713" s="3"/>
      <c r="C713" s="3"/>
      <c r="D713" s="3"/>
      <c r="E713" s="108"/>
      <c r="F713" s="3"/>
      <c r="G713" s="116"/>
      <c r="H713" s="116"/>
      <c r="I713" s="116"/>
      <c r="J713" s="116"/>
      <c r="K713" s="116"/>
      <c r="L713" s="116"/>
      <c r="M713" s="116"/>
      <c r="N713" s="116"/>
      <c r="O713" s="116"/>
      <c r="P713" s="116"/>
      <c r="Q713" s="52"/>
      <c r="R713" s="52"/>
      <c r="S713" s="52"/>
      <c r="T713" s="52"/>
      <c r="U713" s="44"/>
    </row>
    <row r="714" spans="2:21" s="5" customFormat="1" x14ac:dyDescent="0.2">
      <c r="B714" s="3"/>
      <c r="C714" s="3"/>
      <c r="D714" s="3"/>
      <c r="E714" s="108"/>
      <c r="F714" s="3"/>
      <c r="G714" s="116"/>
      <c r="H714" s="116"/>
      <c r="I714" s="116"/>
      <c r="J714" s="116"/>
      <c r="K714" s="116"/>
      <c r="L714" s="116"/>
      <c r="M714" s="116"/>
      <c r="N714" s="116"/>
      <c r="O714" s="116"/>
      <c r="P714" s="116"/>
      <c r="Q714" s="52"/>
      <c r="R714" s="52"/>
      <c r="S714" s="52"/>
      <c r="T714" s="52"/>
      <c r="U714" s="44"/>
    </row>
    <row r="715" spans="2:21" s="5" customFormat="1" x14ac:dyDescent="0.2">
      <c r="B715" s="3"/>
      <c r="C715" s="3"/>
      <c r="D715" s="3"/>
      <c r="E715" s="108"/>
      <c r="F715" s="3"/>
      <c r="G715" s="116"/>
      <c r="H715" s="116"/>
      <c r="I715" s="116"/>
      <c r="J715" s="116"/>
      <c r="K715" s="116"/>
      <c r="L715" s="116"/>
      <c r="M715" s="116"/>
      <c r="N715" s="116"/>
      <c r="O715" s="116"/>
      <c r="P715" s="116"/>
      <c r="Q715" s="52"/>
      <c r="R715" s="52"/>
      <c r="S715" s="52"/>
      <c r="T715" s="52"/>
      <c r="U715" s="44"/>
    </row>
    <row r="716" spans="2:21" s="5" customFormat="1" x14ac:dyDescent="0.2">
      <c r="B716" s="3"/>
      <c r="C716" s="3"/>
      <c r="D716" s="3"/>
      <c r="E716" s="108"/>
      <c r="F716" s="3"/>
      <c r="G716" s="116"/>
      <c r="H716" s="116"/>
      <c r="I716" s="116"/>
      <c r="J716" s="116"/>
      <c r="K716" s="116"/>
      <c r="L716" s="116"/>
      <c r="M716" s="116"/>
      <c r="N716" s="116"/>
      <c r="O716" s="116"/>
      <c r="P716" s="116"/>
      <c r="Q716" s="52"/>
      <c r="R716" s="52"/>
      <c r="S716" s="52"/>
      <c r="T716" s="52"/>
      <c r="U716" s="44"/>
    </row>
    <row r="717" spans="2:21" s="5" customFormat="1" x14ac:dyDescent="0.2">
      <c r="B717" s="3"/>
      <c r="C717" s="3"/>
      <c r="D717" s="3"/>
      <c r="E717" s="108"/>
      <c r="F717" s="3"/>
      <c r="G717" s="116"/>
      <c r="H717" s="116"/>
      <c r="I717" s="116"/>
      <c r="J717" s="116"/>
      <c r="K717" s="116"/>
      <c r="L717" s="116"/>
      <c r="M717" s="116"/>
      <c r="N717" s="116"/>
      <c r="O717" s="116"/>
      <c r="P717" s="116"/>
      <c r="Q717" s="52"/>
      <c r="R717" s="52"/>
      <c r="S717" s="52"/>
      <c r="T717" s="52"/>
      <c r="U717" s="44"/>
    </row>
    <row r="718" spans="2:21" s="5" customFormat="1" x14ac:dyDescent="0.2">
      <c r="B718" s="3"/>
      <c r="C718" s="3"/>
      <c r="D718" s="3"/>
      <c r="E718" s="108"/>
      <c r="F718" s="3"/>
      <c r="G718" s="116"/>
      <c r="H718" s="116"/>
      <c r="I718" s="116"/>
      <c r="J718" s="116"/>
      <c r="K718" s="116"/>
      <c r="L718" s="116"/>
      <c r="M718" s="116"/>
      <c r="N718" s="116"/>
      <c r="O718" s="116"/>
      <c r="P718" s="116"/>
      <c r="Q718" s="52"/>
      <c r="R718" s="52"/>
      <c r="S718" s="52"/>
      <c r="T718" s="52"/>
      <c r="U718" s="44"/>
    </row>
    <row r="719" spans="2:21" s="5" customFormat="1" x14ac:dyDescent="0.2">
      <c r="B719" s="3"/>
      <c r="C719" s="3"/>
      <c r="D719" s="3"/>
      <c r="E719" s="108"/>
      <c r="F719" s="3"/>
      <c r="G719" s="116"/>
      <c r="H719" s="116"/>
      <c r="I719" s="116"/>
      <c r="J719" s="116"/>
      <c r="K719" s="116"/>
      <c r="L719" s="116"/>
      <c r="M719" s="116"/>
      <c r="N719" s="116"/>
      <c r="O719" s="116"/>
      <c r="P719" s="116"/>
      <c r="Q719" s="52"/>
      <c r="R719" s="52"/>
      <c r="S719" s="52"/>
      <c r="T719" s="52"/>
      <c r="U719" s="44"/>
    </row>
    <row r="720" spans="2:21" s="5" customFormat="1" x14ac:dyDescent="0.2">
      <c r="B720" s="3"/>
      <c r="C720" s="3"/>
      <c r="D720" s="3"/>
      <c r="E720" s="108"/>
      <c r="F720" s="3"/>
      <c r="G720" s="116"/>
      <c r="H720" s="116"/>
      <c r="I720" s="116"/>
      <c r="J720" s="116"/>
      <c r="K720" s="116"/>
      <c r="L720" s="116"/>
      <c r="M720" s="116"/>
      <c r="N720" s="116"/>
      <c r="O720" s="116"/>
      <c r="P720" s="116"/>
      <c r="Q720" s="52"/>
      <c r="R720" s="52"/>
      <c r="S720" s="52"/>
      <c r="T720" s="52"/>
      <c r="U720" s="44"/>
    </row>
    <row r="721" spans="2:21" s="5" customFormat="1" x14ac:dyDescent="0.2">
      <c r="B721" s="3"/>
      <c r="C721" s="3"/>
      <c r="D721" s="3"/>
      <c r="E721" s="108"/>
      <c r="F721" s="3"/>
      <c r="G721" s="116"/>
      <c r="H721" s="116"/>
      <c r="I721" s="116"/>
      <c r="J721" s="116"/>
      <c r="K721" s="116"/>
      <c r="L721" s="116"/>
      <c r="M721" s="116"/>
      <c r="N721" s="116"/>
      <c r="O721" s="116"/>
      <c r="P721" s="116"/>
      <c r="Q721" s="52"/>
      <c r="R721" s="52"/>
      <c r="S721" s="52"/>
      <c r="T721" s="52"/>
      <c r="U721" s="44"/>
    </row>
    <row r="722" spans="2:21" s="5" customFormat="1" x14ac:dyDescent="0.2">
      <c r="B722" s="3"/>
      <c r="C722" s="3"/>
      <c r="D722" s="3"/>
      <c r="E722" s="108"/>
      <c r="F722" s="3"/>
      <c r="G722" s="116"/>
      <c r="H722" s="116"/>
      <c r="I722" s="116"/>
      <c r="J722" s="116"/>
      <c r="K722" s="116"/>
      <c r="L722" s="116"/>
      <c r="M722" s="116"/>
      <c r="N722" s="116"/>
      <c r="O722" s="116"/>
      <c r="P722" s="116"/>
      <c r="Q722" s="52"/>
      <c r="R722" s="52"/>
      <c r="S722" s="52"/>
      <c r="T722" s="52"/>
      <c r="U722" s="44"/>
    </row>
    <row r="723" spans="2:21" s="5" customFormat="1" x14ac:dyDescent="0.2">
      <c r="B723" s="3"/>
      <c r="C723" s="3"/>
      <c r="D723" s="3"/>
      <c r="E723" s="108"/>
      <c r="F723" s="3"/>
      <c r="G723" s="116"/>
      <c r="H723" s="116"/>
      <c r="I723" s="116"/>
      <c r="J723" s="116"/>
      <c r="K723" s="116"/>
      <c r="L723" s="116"/>
      <c r="M723" s="116"/>
      <c r="N723" s="116"/>
      <c r="O723" s="116"/>
      <c r="P723" s="116"/>
      <c r="Q723" s="52"/>
      <c r="R723" s="52"/>
      <c r="S723" s="52"/>
      <c r="T723" s="52"/>
      <c r="U723" s="44"/>
    </row>
    <row r="724" spans="2:21" s="5" customFormat="1" x14ac:dyDescent="0.2">
      <c r="B724" s="3"/>
      <c r="C724" s="3"/>
      <c r="D724" s="3"/>
      <c r="E724" s="108"/>
      <c r="F724" s="3"/>
      <c r="G724" s="116"/>
      <c r="H724" s="116"/>
      <c r="I724" s="116"/>
      <c r="J724" s="116"/>
      <c r="K724" s="116"/>
      <c r="L724" s="116"/>
      <c r="M724" s="116"/>
      <c r="N724" s="116"/>
      <c r="O724" s="116"/>
      <c r="P724" s="116"/>
      <c r="Q724" s="52"/>
      <c r="R724" s="52"/>
      <c r="S724" s="52"/>
      <c r="T724" s="52"/>
      <c r="U724" s="44"/>
    </row>
    <row r="725" spans="2:21" s="5" customFormat="1" x14ac:dyDescent="0.2">
      <c r="B725" s="3"/>
      <c r="C725" s="3"/>
      <c r="D725" s="3"/>
      <c r="E725" s="108"/>
      <c r="F725" s="3"/>
      <c r="G725" s="116"/>
      <c r="H725" s="116"/>
      <c r="I725" s="116"/>
      <c r="J725" s="116"/>
      <c r="K725" s="116"/>
      <c r="L725" s="116"/>
      <c r="M725" s="116"/>
      <c r="N725" s="116"/>
      <c r="O725" s="116"/>
      <c r="P725" s="116"/>
      <c r="Q725" s="52"/>
      <c r="R725" s="52"/>
      <c r="S725" s="52"/>
      <c r="T725" s="52"/>
      <c r="U725" s="44"/>
    </row>
    <row r="726" spans="2:21" s="5" customFormat="1" x14ac:dyDescent="0.2">
      <c r="B726" s="3"/>
      <c r="C726" s="3"/>
      <c r="D726" s="3"/>
      <c r="E726" s="108"/>
      <c r="F726" s="3"/>
      <c r="G726" s="116"/>
      <c r="H726" s="116"/>
      <c r="I726" s="116"/>
      <c r="J726" s="116"/>
      <c r="K726" s="116"/>
      <c r="L726" s="116"/>
      <c r="M726" s="116"/>
      <c r="N726" s="116"/>
      <c r="O726" s="116"/>
      <c r="P726" s="116"/>
      <c r="Q726" s="52"/>
      <c r="R726" s="52"/>
      <c r="S726" s="52"/>
      <c r="T726" s="52"/>
      <c r="U726" s="44"/>
    </row>
    <row r="727" spans="2:21" s="5" customFormat="1" x14ac:dyDescent="0.2">
      <c r="B727" s="3"/>
      <c r="C727" s="3"/>
      <c r="D727" s="3"/>
      <c r="E727" s="108"/>
      <c r="F727" s="3"/>
      <c r="G727" s="116"/>
      <c r="H727" s="116"/>
      <c r="I727" s="116"/>
      <c r="J727" s="116"/>
      <c r="K727" s="116"/>
      <c r="L727" s="116"/>
      <c r="M727" s="116"/>
      <c r="N727" s="116"/>
      <c r="O727" s="116"/>
      <c r="P727" s="116"/>
      <c r="Q727" s="52"/>
      <c r="R727" s="52"/>
      <c r="S727" s="52"/>
      <c r="T727" s="52"/>
      <c r="U727" s="44"/>
    </row>
    <row r="728" spans="2:21" s="5" customFormat="1" x14ac:dyDescent="0.2">
      <c r="B728" s="3"/>
      <c r="C728" s="3"/>
      <c r="D728" s="3"/>
      <c r="E728" s="108"/>
      <c r="F728" s="3"/>
      <c r="G728" s="116"/>
      <c r="H728" s="116"/>
      <c r="I728" s="116"/>
      <c r="J728" s="116"/>
      <c r="K728" s="116"/>
      <c r="L728" s="116"/>
      <c r="M728" s="116"/>
      <c r="N728" s="116"/>
      <c r="O728" s="116"/>
      <c r="P728" s="116"/>
      <c r="Q728" s="52"/>
      <c r="R728" s="52"/>
      <c r="S728" s="52"/>
      <c r="T728" s="52"/>
      <c r="U728" s="44"/>
    </row>
    <row r="729" spans="2:21" s="5" customFormat="1" x14ac:dyDescent="0.2">
      <c r="B729" s="3"/>
      <c r="C729" s="3"/>
      <c r="D729" s="3"/>
      <c r="E729" s="108"/>
      <c r="F729" s="3"/>
      <c r="G729" s="116"/>
      <c r="H729" s="116"/>
      <c r="I729" s="116"/>
      <c r="J729" s="116"/>
      <c r="K729" s="116"/>
      <c r="L729" s="116"/>
      <c r="M729" s="116"/>
      <c r="N729" s="116"/>
      <c r="O729" s="116"/>
      <c r="P729" s="116"/>
      <c r="Q729" s="52"/>
      <c r="R729" s="52"/>
      <c r="S729" s="52"/>
      <c r="T729" s="52"/>
      <c r="U729" s="44"/>
    </row>
    <row r="730" spans="2:21" s="5" customFormat="1" x14ac:dyDescent="0.2">
      <c r="B730" s="3"/>
      <c r="C730" s="3"/>
      <c r="D730" s="3"/>
      <c r="E730" s="108"/>
      <c r="F730" s="3"/>
      <c r="G730" s="116"/>
      <c r="H730" s="116"/>
      <c r="I730" s="116"/>
      <c r="J730" s="116"/>
      <c r="K730" s="116"/>
      <c r="L730" s="116"/>
      <c r="M730" s="116"/>
      <c r="N730" s="116"/>
      <c r="O730" s="116"/>
      <c r="P730" s="116"/>
      <c r="Q730" s="52"/>
      <c r="R730" s="52"/>
      <c r="S730" s="52"/>
      <c r="T730" s="52"/>
      <c r="U730" s="44"/>
    </row>
    <row r="731" spans="2:21" s="5" customFormat="1" x14ac:dyDescent="0.2">
      <c r="B731" s="3"/>
      <c r="C731" s="3"/>
      <c r="D731" s="3"/>
      <c r="E731" s="108"/>
      <c r="F731" s="3"/>
      <c r="G731" s="116"/>
      <c r="H731" s="116"/>
      <c r="I731" s="116"/>
      <c r="J731" s="116"/>
      <c r="K731" s="116"/>
      <c r="L731" s="116"/>
      <c r="M731" s="116"/>
      <c r="N731" s="116"/>
      <c r="O731" s="116"/>
      <c r="P731" s="116"/>
      <c r="Q731" s="52"/>
      <c r="R731" s="52"/>
      <c r="S731" s="52"/>
      <c r="T731" s="52"/>
      <c r="U731" s="44"/>
    </row>
    <row r="732" spans="2:21" s="5" customFormat="1" x14ac:dyDescent="0.2">
      <c r="B732" s="3"/>
      <c r="C732" s="3"/>
      <c r="D732" s="3"/>
      <c r="E732" s="108"/>
      <c r="F732" s="3"/>
      <c r="G732" s="116"/>
      <c r="H732" s="116"/>
      <c r="I732" s="116"/>
      <c r="J732" s="116"/>
      <c r="K732" s="116"/>
      <c r="L732" s="116"/>
      <c r="M732" s="116"/>
      <c r="N732" s="116"/>
      <c r="O732" s="116"/>
      <c r="P732" s="116"/>
      <c r="Q732" s="52"/>
      <c r="R732" s="52"/>
      <c r="S732" s="52"/>
      <c r="T732" s="52"/>
      <c r="U732" s="44"/>
    </row>
    <row r="733" spans="2:21" s="5" customFormat="1" x14ac:dyDescent="0.2">
      <c r="B733" s="3"/>
      <c r="C733" s="3"/>
      <c r="D733" s="3"/>
      <c r="E733" s="108"/>
      <c r="F733" s="3"/>
      <c r="G733" s="116"/>
      <c r="H733" s="116"/>
      <c r="I733" s="116"/>
      <c r="J733" s="116"/>
      <c r="K733" s="116"/>
      <c r="L733" s="116"/>
      <c r="M733" s="116"/>
      <c r="N733" s="116"/>
      <c r="O733" s="116"/>
      <c r="P733" s="116"/>
      <c r="Q733" s="52"/>
      <c r="R733" s="52"/>
      <c r="S733" s="52"/>
      <c r="T733" s="52"/>
      <c r="U733" s="44"/>
    </row>
    <row r="734" spans="2:21" s="5" customFormat="1" x14ac:dyDescent="0.2">
      <c r="B734" s="3"/>
      <c r="C734" s="3"/>
      <c r="D734" s="3"/>
      <c r="E734" s="108"/>
      <c r="F734" s="3"/>
      <c r="G734" s="116"/>
      <c r="H734" s="116"/>
      <c r="I734" s="116"/>
      <c r="J734" s="116"/>
      <c r="K734" s="116"/>
      <c r="L734" s="116"/>
      <c r="M734" s="116"/>
      <c r="N734" s="116"/>
      <c r="O734" s="116"/>
      <c r="P734" s="116"/>
      <c r="Q734" s="52"/>
      <c r="R734" s="52"/>
      <c r="S734" s="52"/>
      <c r="T734" s="52"/>
      <c r="U734" s="44"/>
    </row>
    <row r="735" spans="2:21" s="5" customFormat="1" x14ac:dyDescent="0.2">
      <c r="B735" s="3"/>
      <c r="C735" s="3"/>
      <c r="D735" s="3"/>
      <c r="E735" s="108"/>
      <c r="F735" s="3"/>
      <c r="G735" s="116"/>
      <c r="H735" s="116"/>
      <c r="I735" s="116"/>
      <c r="J735" s="116"/>
      <c r="K735" s="116"/>
      <c r="L735" s="116"/>
      <c r="M735" s="116"/>
      <c r="N735" s="116"/>
      <c r="O735" s="116"/>
      <c r="P735" s="116"/>
      <c r="Q735" s="52"/>
      <c r="R735" s="52"/>
      <c r="S735" s="52"/>
      <c r="T735" s="52"/>
      <c r="U735" s="44"/>
    </row>
    <row r="736" spans="2:21" s="5" customFormat="1" x14ac:dyDescent="0.2">
      <c r="B736" s="3"/>
      <c r="C736" s="3"/>
      <c r="D736" s="3"/>
      <c r="E736" s="108"/>
      <c r="F736" s="3"/>
      <c r="G736" s="116"/>
      <c r="H736" s="116"/>
      <c r="I736" s="116"/>
      <c r="J736" s="116"/>
      <c r="K736" s="116"/>
      <c r="L736" s="116"/>
      <c r="M736" s="116"/>
      <c r="N736" s="116"/>
      <c r="O736" s="116"/>
      <c r="P736" s="116"/>
      <c r="Q736" s="52"/>
      <c r="R736" s="52"/>
      <c r="S736" s="52"/>
      <c r="T736" s="52"/>
      <c r="U736" s="44"/>
    </row>
    <row r="737" spans="2:21" s="5" customFormat="1" x14ac:dyDescent="0.2">
      <c r="B737" s="3"/>
      <c r="C737" s="3"/>
      <c r="D737" s="3"/>
      <c r="E737" s="108"/>
      <c r="F737" s="3"/>
      <c r="G737" s="116"/>
      <c r="H737" s="116"/>
      <c r="I737" s="116"/>
      <c r="J737" s="116"/>
      <c r="K737" s="116"/>
      <c r="L737" s="116"/>
      <c r="M737" s="116"/>
      <c r="N737" s="116"/>
      <c r="O737" s="116"/>
      <c r="P737" s="116"/>
      <c r="Q737" s="52"/>
      <c r="R737" s="52"/>
      <c r="S737" s="52"/>
      <c r="T737" s="52"/>
      <c r="U737" s="44"/>
    </row>
    <row r="738" spans="2:21" s="5" customFormat="1" x14ac:dyDescent="0.2">
      <c r="B738" s="3"/>
      <c r="C738" s="3"/>
      <c r="D738" s="3"/>
      <c r="E738" s="108"/>
      <c r="F738" s="3"/>
      <c r="G738" s="116"/>
      <c r="H738" s="116"/>
      <c r="I738" s="116"/>
      <c r="J738" s="116"/>
      <c r="K738" s="116"/>
      <c r="L738" s="116"/>
      <c r="M738" s="116"/>
      <c r="N738" s="116"/>
      <c r="O738" s="116"/>
      <c r="P738" s="116"/>
      <c r="Q738" s="52"/>
      <c r="R738" s="52"/>
      <c r="S738" s="52"/>
      <c r="T738" s="52"/>
      <c r="U738" s="44"/>
    </row>
    <row r="739" spans="2:21" s="5" customFormat="1" x14ac:dyDescent="0.2">
      <c r="B739" s="3"/>
      <c r="C739" s="3"/>
      <c r="D739" s="3"/>
      <c r="E739" s="108"/>
      <c r="F739" s="3"/>
      <c r="G739" s="116"/>
      <c r="H739" s="116"/>
      <c r="I739" s="116"/>
      <c r="J739" s="116"/>
      <c r="K739" s="116"/>
      <c r="L739" s="116"/>
      <c r="M739" s="116"/>
      <c r="N739" s="116"/>
      <c r="O739" s="116"/>
      <c r="P739" s="116"/>
      <c r="Q739" s="52"/>
      <c r="R739" s="52"/>
      <c r="S739" s="52"/>
      <c r="T739" s="52"/>
      <c r="U739" s="44"/>
    </row>
    <row r="740" spans="2:21" s="5" customFormat="1" x14ac:dyDescent="0.2">
      <c r="B740" s="3"/>
      <c r="C740" s="3"/>
      <c r="D740" s="3"/>
      <c r="E740" s="108"/>
      <c r="F740" s="3"/>
      <c r="G740" s="116"/>
      <c r="H740" s="116"/>
      <c r="I740" s="116"/>
      <c r="J740" s="116"/>
      <c r="K740" s="116"/>
      <c r="L740" s="116"/>
      <c r="M740" s="116"/>
      <c r="N740" s="116"/>
      <c r="O740" s="116"/>
      <c r="P740" s="116"/>
      <c r="Q740" s="52"/>
      <c r="R740" s="52"/>
      <c r="S740" s="52"/>
      <c r="T740" s="52"/>
      <c r="U740" s="44"/>
    </row>
    <row r="741" spans="2:21" s="5" customFormat="1" x14ac:dyDescent="0.2">
      <c r="B741" s="3"/>
      <c r="C741" s="3"/>
      <c r="D741" s="3"/>
      <c r="E741" s="108"/>
      <c r="F741" s="3"/>
      <c r="G741" s="116"/>
      <c r="H741" s="116"/>
      <c r="I741" s="116"/>
      <c r="J741" s="116"/>
      <c r="K741" s="116"/>
      <c r="L741" s="116"/>
      <c r="M741" s="116"/>
      <c r="N741" s="116"/>
      <c r="O741" s="116"/>
      <c r="P741" s="116"/>
      <c r="Q741" s="52"/>
      <c r="R741" s="52"/>
      <c r="S741" s="52"/>
      <c r="T741" s="52"/>
      <c r="U741" s="44"/>
    </row>
    <row r="742" spans="2:21" s="5" customFormat="1" x14ac:dyDescent="0.2">
      <c r="B742" s="3"/>
      <c r="C742" s="3"/>
      <c r="D742" s="3"/>
      <c r="E742" s="108"/>
      <c r="F742" s="3"/>
      <c r="G742" s="116"/>
      <c r="H742" s="116"/>
      <c r="I742" s="116"/>
      <c r="J742" s="116"/>
      <c r="K742" s="116"/>
      <c r="L742" s="116"/>
      <c r="M742" s="116"/>
      <c r="N742" s="116"/>
      <c r="O742" s="116"/>
      <c r="P742" s="116"/>
      <c r="Q742" s="52"/>
      <c r="R742" s="52"/>
      <c r="S742" s="52"/>
      <c r="T742" s="52"/>
      <c r="U742" s="44"/>
    </row>
    <row r="743" spans="2:21" s="5" customFormat="1" x14ac:dyDescent="0.2">
      <c r="B743" s="3"/>
      <c r="C743" s="3"/>
      <c r="D743" s="3"/>
      <c r="E743" s="108"/>
      <c r="F743" s="3"/>
      <c r="G743" s="116"/>
      <c r="H743" s="116"/>
      <c r="I743" s="116"/>
      <c r="J743" s="116"/>
      <c r="K743" s="116"/>
      <c r="L743" s="116"/>
      <c r="M743" s="116"/>
      <c r="N743" s="116"/>
      <c r="O743" s="116"/>
      <c r="P743" s="116"/>
      <c r="Q743" s="52"/>
      <c r="R743" s="52"/>
      <c r="S743" s="52"/>
      <c r="T743" s="52"/>
      <c r="U743" s="44"/>
    </row>
    <row r="744" spans="2:21" s="5" customFormat="1" x14ac:dyDescent="0.2">
      <c r="B744" s="3"/>
      <c r="C744" s="3"/>
      <c r="D744" s="3"/>
      <c r="E744" s="108"/>
      <c r="F744" s="3"/>
      <c r="G744" s="116"/>
      <c r="H744" s="116"/>
      <c r="I744" s="116"/>
      <c r="J744" s="116"/>
      <c r="K744" s="116"/>
      <c r="L744" s="116"/>
      <c r="M744" s="116"/>
      <c r="N744" s="116"/>
      <c r="O744" s="116"/>
      <c r="P744" s="116"/>
      <c r="Q744" s="52"/>
      <c r="R744" s="52"/>
      <c r="S744" s="52"/>
      <c r="T744" s="52"/>
      <c r="U744" s="44"/>
    </row>
    <row r="745" spans="2:21" s="5" customFormat="1" x14ac:dyDescent="0.2">
      <c r="B745" s="3"/>
      <c r="C745" s="3"/>
      <c r="D745" s="3"/>
      <c r="E745" s="108"/>
      <c r="F745" s="3"/>
      <c r="G745" s="116"/>
      <c r="H745" s="116"/>
      <c r="I745" s="116"/>
      <c r="J745" s="116"/>
      <c r="K745" s="116"/>
      <c r="L745" s="116"/>
      <c r="M745" s="116"/>
      <c r="N745" s="116"/>
      <c r="O745" s="116"/>
      <c r="P745" s="116"/>
      <c r="Q745" s="52"/>
      <c r="R745" s="52"/>
      <c r="S745" s="52"/>
      <c r="T745" s="52"/>
      <c r="U745" s="44"/>
    </row>
    <row r="746" spans="2:21" s="5" customFormat="1" x14ac:dyDescent="0.2">
      <c r="B746" s="3"/>
      <c r="C746" s="3"/>
      <c r="D746" s="3"/>
      <c r="E746" s="108"/>
      <c r="F746" s="3"/>
      <c r="G746" s="116"/>
      <c r="H746" s="116"/>
      <c r="I746" s="116"/>
      <c r="J746" s="116"/>
      <c r="K746" s="116"/>
      <c r="L746" s="116"/>
      <c r="M746" s="116"/>
      <c r="N746" s="116"/>
      <c r="O746" s="116"/>
      <c r="P746" s="116"/>
      <c r="Q746" s="52"/>
      <c r="R746" s="52"/>
      <c r="S746" s="52"/>
      <c r="T746" s="52"/>
      <c r="U746" s="44"/>
    </row>
    <row r="747" spans="2:21" s="5" customFormat="1" x14ac:dyDescent="0.2">
      <c r="B747" s="3"/>
      <c r="C747" s="3"/>
      <c r="D747" s="3"/>
      <c r="E747" s="108"/>
      <c r="F747" s="3"/>
      <c r="G747" s="116"/>
      <c r="H747" s="116"/>
      <c r="I747" s="116"/>
      <c r="J747" s="116"/>
      <c r="K747" s="116"/>
      <c r="L747" s="116"/>
      <c r="M747" s="116"/>
      <c r="N747" s="116"/>
      <c r="O747" s="116"/>
      <c r="P747" s="116"/>
      <c r="Q747" s="52"/>
      <c r="R747" s="52"/>
      <c r="S747" s="52"/>
      <c r="T747" s="52"/>
      <c r="U747" s="44"/>
    </row>
    <row r="748" spans="2:21" s="5" customFormat="1" x14ac:dyDescent="0.2">
      <c r="B748" s="3"/>
      <c r="C748" s="3"/>
      <c r="D748" s="3"/>
      <c r="E748" s="108"/>
      <c r="F748" s="3"/>
      <c r="G748" s="116"/>
      <c r="H748" s="116"/>
      <c r="I748" s="116"/>
      <c r="J748" s="116"/>
      <c r="K748" s="116"/>
      <c r="L748" s="116"/>
      <c r="M748" s="116"/>
      <c r="N748" s="116"/>
      <c r="O748" s="116"/>
      <c r="P748" s="116"/>
      <c r="Q748" s="52"/>
      <c r="R748" s="52"/>
      <c r="S748" s="52"/>
      <c r="T748" s="52"/>
      <c r="U748" s="44"/>
    </row>
    <row r="749" spans="2:21" s="5" customFormat="1" x14ac:dyDescent="0.2">
      <c r="B749" s="3"/>
      <c r="C749" s="3"/>
      <c r="D749" s="3"/>
      <c r="E749" s="108"/>
      <c r="F749" s="3"/>
      <c r="G749" s="116"/>
      <c r="H749" s="116"/>
      <c r="I749" s="116"/>
      <c r="J749" s="116"/>
      <c r="K749" s="116"/>
      <c r="L749" s="116"/>
      <c r="M749" s="116"/>
      <c r="N749" s="116"/>
      <c r="O749" s="116"/>
      <c r="P749" s="116"/>
      <c r="Q749" s="52"/>
      <c r="R749" s="52"/>
      <c r="S749" s="52"/>
      <c r="T749" s="52"/>
      <c r="U749" s="44"/>
    </row>
    <row r="750" spans="2:21" s="5" customFormat="1" x14ac:dyDescent="0.2">
      <c r="B750" s="3"/>
      <c r="C750" s="3"/>
      <c r="D750" s="3"/>
      <c r="E750" s="108"/>
      <c r="F750" s="3"/>
      <c r="G750" s="116"/>
      <c r="H750" s="116"/>
      <c r="I750" s="116"/>
      <c r="J750" s="116"/>
      <c r="K750" s="116"/>
      <c r="L750" s="116"/>
      <c r="M750" s="116"/>
      <c r="N750" s="116"/>
      <c r="O750" s="116"/>
      <c r="P750" s="116"/>
      <c r="Q750" s="52"/>
      <c r="R750" s="52"/>
      <c r="S750" s="52"/>
      <c r="T750" s="52"/>
      <c r="U750" s="44"/>
    </row>
    <row r="751" spans="2:21" s="5" customFormat="1" x14ac:dyDescent="0.2">
      <c r="B751" s="3"/>
      <c r="C751" s="3"/>
      <c r="D751" s="3"/>
      <c r="E751" s="108"/>
      <c r="F751" s="3"/>
      <c r="G751" s="116"/>
      <c r="H751" s="116"/>
      <c r="I751" s="116"/>
      <c r="J751" s="116"/>
      <c r="K751" s="116"/>
      <c r="L751" s="116"/>
      <c r="M751" s="116"/>
      <c r="N751" s="116"/>
      <c r="O751" s="116"/>
      <c r="P751" s="116"/>
      <c r="Q751" s="52"/>
      <c r="R751" s="52"/>
      <c r="S751" s="52"/>
      <c r="T751" s="52"/>
      <c r="U751" s="44"/>
    </row>
    <row r="752" spans="2:21" s="5" customFormat="1" x14ac:dyDescent="0.2">
      <c r="B752" s="3"/>
      <c r="C752" s="3"/>
      <c r="D752" s="3"/>
      <c r="E752" s="108"/>
      <c r="F752" s="3"/>
      <c r="G752" s="116"/>
      <c r="H752" s="116"/>
      <c r="I752" s="116"/>
      <c r="J752" s="116"/>
      <c r="K752" s="116"/>
      <c r="L752" s="116"/>
      <c r="M752" s="116"/>
      <c r="N752" s="116"/>
      <c r="O752" s="116"/>
      <c r="P752" s="116"/>
      <c r="Q752" s="52"/>
      <c r="R752" s="52"/>
      <c r="S752" s="52"/>
      <c r="T752" s="52"/>
      <c r="U752" s="44"/>
    </row>
    <row r="753" spans="2:21" s="5" customFormat="1" x14ac:dyDescent="0.2">
      <c r="B753" s="3"/>
      <c r="C753" s="3"/>
      <c r="D753" s="3"/>
      <c r="E753" s="108"/>
      <c r="F753" s="3"/>
      <c r="G753" s="116"/>
      <c r="H753" s="116"/>
      <c r="I753" s="116"/>
      <c r="J753" s="116"/>
      <c r="K753" s="116"/>
      <c r="L753" s="116"/>
      <c r="M753" s="116"/>
      <c r="N753" s="116"/>
      <c r="O753" s="116"/>
      <c r="P753" s="116"/>
      <c r="Q753" s="52"/>
      <c r="R753" s="52"/>
      <c r="S753" s="52"/>
      <c r="T753" s="52"/>
      <c r="U753" s="44"/>
    </row>
    <row r="754" spans="2:21" s="5" customFormat="1" x14ac:dyDescent="0.2">
      <c r="B754" s="3"/>
      <c r="C754" s="3"/>
      <c r="D754" s="3"/>
      <c r="E754" s="108"/>
      <c r="F754" s="3"/>
      <c r="G754" s="116"/>
      <c r="H754" s="116"/>
      <c r="I754" s="116"/>
      <c r="J754" s="116"/>
      <c r="K754" s="116"/>
      <c r="L754" s="116"/>
      <c r="M754" s="116"/>
      <c r="N754" s="116"/>
      <c r="O754" s="116"/>
      <c r="P754" s="116"/>
      <c r="Q754" s="52"/>
      <c r="R754" s="52"/>
      <c r="S754" s="52"/>
      <c r="T754" s="52"/>
      <c r="U754" s="44"/>
    </row>
    <row r="755" spans="2:21" s="5" customFormat="1" x14ac:dyDescent="0.2">
      <c r="B755" s="3"/>
      <c r="C755" s="3"/>
      <c r="D755" s="3"/>
      <c r="E755" s="108"/>
      <c r="F755" s="3"/>
      <c r="G755" s="116"/>
      <c r="H755" s="116"/>
      <c r="I755" s="116"/>
      <c r="J755" s="116"/>
      <c r="K755" s="116"/>
      <c r="L755" s="116"/>
      <c r="M755" s="116"/>
      <c r="N755" s="116"/>
      <c r="O755" s="116"/>
      <c r="P755" s="116"/>
      <c r="Q755" s="52"/>
      <c r="R755" s="52"/>
      <c r="S755" s="52"/>
      <c r="T755" s="52"/>
      <c r="U755" s="44"/>
    </row>
    <row r="756" spans="2:21" s="5" customFormat="1" x14ac:dyDescent="0.2">
      <c r="B756" s="3"/>
      <c r="C756" s="3"/>
      <c r="D756" s="3"/>
      <c r="E756" s="108"/>
      <c r="F756" s="3"/>
      <c r="G756" s="116"/>
      <c r="H756" s="116"/>
      <c r="I756" s="116"/>
      <c r="J756" s="116"/>
      <c r="K756" s="116"/>
      <c r="L756" s="116"/>
      <c r="M756" s="116"/>
      <c r="N756" s="116"/>
      <c r="O756" s="116"/>
      <c r="P756" s="116"/>
      <c r="Q756" s="52"/>
      <c r="R756" s="52"/>
      <c r="S756" s="52"/>
      <c r="T756" s="52"/>
      <c r="U756" s="44"/>
    </row>
    <row r="757" spans="2:21" s="5" customFormat="1" x14ac:dyDescent="0.2">
      <c r="B757" s="3"/>
      <c r="C757" s="3"/>
      <c r="D757" s="3"/>
      <c r="E757" s="108"/>
      <c r="F757" s="3"/>
      <c r="G757" s="116"/>
      <c r="H757" s="116"/>
      <c r="I757" s="116"/>
      <c r="J757" s="116"/>
      <c r="K757" s="116"/>
      <c r="L757" s="116"/>
      <c r="M757" s="116"/>
      <c r="N757" s="116"/>
      <c r="O757" s="116"/>
      <c r="P757" s="116"/>
      <c r="Q757" s="52"/>
      <c r="R757" s="52"/>
      <c r="S757" s="52"/>
      <c r="T757" s="52"/>
      <c r="U757" s="44"/>
    </row>
    <row r="758" spans="2:21" s="5" customFormat="1" x14ac:dyDescent="0.2">
      <c r="B758" s="3"/>
      <c r="C758" s="3"/>
      <c r="D758" s="3"/>
      <c r="E758" s="108"/>
      <c r="F758" s="3"/>
      <c r="G758" s="116"/>
      <c r="H758" s="116"/>
      <c r="I758" s="116"/>
      <c r="J758" s="116"/>
      <c r="K758" s="116"/>
      <c r="L758" s="116"/>
      <c r="M758" s="116"/>
      <c r="N758" s="116"/>
      <c r="O758" s="116"/>
      <c r="P758" s="116"/>
      <c r="Q758" s="52"/>
      <c r="R758" s="52"/>
      <c r="S758" s="52"/>
      <c r="T758" s="52"/>
      <c r="U758" s="44"/>
    </row>
    <row r="759" spans="2:21" s="5" customFormat="1" x14ac:dyDescent="0.2">
      <c r="B759" s="3"/>
      <c r="C759" s="3"/>
      <c r="D759" s="3"/>
      <c r="E759" s="108"/>
      <c r="F759" s="3"/>
      <c r="G759" s="116"/>
      <c r="H759" s="116"/>
      <c r="I759" s="116"/>
      <c r="J759" s="116"/>
      <c r="K759" s="116"/>
      <c r="L759" s="116"/>
      <c r="M759" s="116"/>
      <c r="N759" s="116"/>
      <c r="O759" s="116"/>
      <c r="P759" s="116"/>
      <c r="Q759" s="52"/>
      <c r="R759" s="52"/>
      <c r="S759" s="52"/>
      <c r="T759" s="52"/>
      <c r="U759" s="44"/>
    </row>
    <row r="760" spans="2:21" s="5" customFormat="1" x14ac:dyDescent="0.2">
      <c r="B760" s="3"/>
      <c r="C760" s="3"/>
      <c r="D760" s="3"/>
      <c r="E760" s="108"/>
      <c r="F760" s="3"/>
      <c r="G760" s="116"/>
      <c r="H760" s="116"/>
      <c r="I760" s="116"/>
      <c r="J760" s="116"/>
      <c r="K760" s="116"/>
      <c r="L760" s="116"/>
      <c r="M760" s="116"/>
      <c r="N760" s="116"/>
      <c r="O760" s="116"/>
      <c r="P760" s="116"/>
      <c r="Q760" s="52"/>
      <c r="R760" s="52"/>
      <c r="S760" s="52"/>
      <c r="T760" s="52"/>
      <c r="U760" s="44"/>
    </row>
    <row r="761" spans="2:21" s="5" customFormat="1" x14ac:dyDescent="0.2">
      <c r="B761" s="3"/>
      <c r="C761" s="3"/>
      <c r="D761" s="3"/>
      <c r="E761" s="108"/>
      <c r="F761" s="3"/>
      <c r="G761" s="116"/>
      <c r="H761" s="116"/>
      <c r="I761" s="116"/>
      <c r="J761" s="116"/>
      <c r="K761" s="116"/>
      <c r="L761" s="116"/>
      <c r="M761" s="116"/>
      <c r="N761" s="116"/>
      <c r="O761" s="116"/>
      <c r="P761" s="116"/>
      <c r="Q761" s="52"/>
      <c r="R761" s="52"/>
      <c r="S761" s="52"/>
      <c r="T761" s="52"/>
      <c r="U761" s="44"/>
    </row>
    <row r="762" spans="2:21" s="5" customFormat="1" x14ac:dyDescent="0.2">
      <c r="B762" s="3"/>
      <c r="C762" s="3"/>
      <c r="D762" s="3"/>
      <c r="E762" s="108"/>
      <c r="F762" s="3"/>
      <c r="G762" s="116"/>
      <c r="H762" s="116"/>
      <c r="I762" s="116"/>
      <c r="J762" s="116"/>
      <c r="K762" s="116"/>
      <c r="L762" s="116"/>
      <c r="M762" s="116"/>
      <c r="N762" s="116"/>
      <c r="O762" s="116"/>
      <c r="P762" s="116"/>
      <c r="Q762" s="52"/>
      <c r="R762" s="52"/>
      <c r="S762" s="52"/>
      <c r="T762" s="52"/>
      <c r="U762" s="44"/>
    </row>
    <row r="763" spans="2:21" s="5" customFormat="1" x14ac:dyDescent="0.2">
      <c r="B763" s="3"/>
      <c r="C763" s="3"/>
      <c r="D763" s="3"/>
      <c r="E763" s="108"/>
      <c r="F763" s="3"/>
      <c r="G763" s="116"/>
      <c r="H763" s="116"/>
      <c r="I763" s="116"/>
      <c r="J763" s="116"/>
      <c r="K763" s="116"/>
      <c r="L763" s="116"/>
      <c r="M763" s="116"/>
      <c r="N763" s="116"/>
      <c r="O763" s="116"/>
      <c r="P763" s="116"/>
      <c r="Q763" s="52"/>
      <c r="R763" s="52"/>
      <c r="S763" s="52"/>
      <c r="T763" s="52"/>
      <c r="U763" s="44"/>
    </row>
    <row r="764" spans="2:21" s="5" customFormat="1" x14ac:dyDescent="0.2">
      <c r="B764" s="3"/>
      <c r="C764" s="3"/>
      <c r="D764" s="3"/>
      <c r="E764" s="108"/>
      <c r="F764" s="3"/>
      <c r="G764" s="116"/>
      <c r="H764" s="116"/>
      <c r="I764" s="116"/>
      <c r="J764" s="116"/>
      <c r="K764" s="116"/>
      <c r="L764" s="116"/>
      <c r="M764" s="116"/>
      <c r="N764" s="116"/>
      <c r="O764" s="116"/>
      <c r="P764" s="116"/>
      <c r="Q764" s="52"/>
      <c r="R764" s="52"/>
      <c r="S764" s="52"/>
      <c r="T764" s="52"/>
      <c r="U764" s="44"/>
    </row>
    <row r="765" spans="2:21" s="5" customFormat="1" x14ac:dyDescent="0.2">
      <c r="B765" s="3"/>
      <c r="C765" s="3"/>
      <c r="D765" s="3"/>
      <c r="E765" s="108"/>
      <c r="F765" s="3"/>
      <c r="G765" s="116"/>
      <c r="H765" s="116"/>
      <c r="I765" s="116"/>
      <c r="J765" s="116"/>
      <c r="K765" s="116"/>
      <c r="L765" s="116"/>
      <c r="M765" s="116"/>
      <c r="N765" s="116"/>
      <c r="O765" s="116"/>
      <c r="P765" s="116"/>
      <c r="Q765" s="52"/>
      <c r="R765" s="52"/>
      <c r="S765" s="52"/>
      <c r="T765" s="52"/>
      <c r="U765" s="44"/>
    </row>
    <row r="766" spans="2:21" s="5" customFormat="1" x14ac:dyDescent="0.2">
      <c r="B766" s="3"/>
      <c r="C766" s="3"/>
      <c r="D766" s="3"/>
      <c r="E766" s="108"/>
      <c r="F766" s="3"/>
      <c r="G766" s="116"/>
      <c r="H766" s="116"/>
      <c r="I766" s="116"/>
      <c r="J766" s="116"/>
      <c r="K766" s="116"/>
      <c r="L766" s="116"/>
      <c r="M766" s="116"/>
      <c r="N766" s="116"/>
      <c r="O766" s="116"/>
      <c r="P766" s="116"/>
      <c r="Q766" s="52"/>
      <c r="R766" s="52"/>
      <c r="S766" s="52"/>
      <c r="T766" s="52"/>
      <c r="U766" s="44"/>
    </row>
    <row r="767" spans="2:21" s="5" customFormat="1" x14ac:dyDescent="0.2">
      <c r="B767" s="3"/>
      <c r="C767" s="3"/>
      <c r="D767" s="3"/>
      <c r="E767" s="108"/>
      <c r="F767" s="3"/>
      <c r="G767" s="116"/>
      <c r="H767" s="116"/>
      <c r="I767" s="116"/>
      <c r="J767" s="116"/>
      <c r="K767" s="116"/>
      <c r="L767" s="116"/>
      <c r="M767" s="116"/>
      <c r="N767" s="116"/>
      <c r="O767" s="116"/>
      <c r="P767" s="116"/>
      <c r="Q767" s="52"/>
      <c r="R767" s="52"/>
      <c r="S767" s="52"/>
      <c r="T767" s="52"/>
      <c r="U767" s="44"/>
    </row>
    <row r="768" spans="2:21" s="5" customFormat="1" x14ac:dyDescent="0.2">
      <c r="B768" s="3"/>
      <c r="C768" s="3"/>
      <c r="D768" s="3"/>
      <c r="E768" s="108"/>
      <c r="F768" s="3"/>
      <c r="G768" s="116"/>
      <c r="H768" s="116"/>
      <c r="I768" s="116"/>
      <c r="J768" s="116"/>
      <c r="K768" s="116"/>
      <c r="L768" s="116"/>
      <c r="M768" s="116"/>
      <c r="N768" s="116"/>
      <c r="O768" s="116"/>
      <c r="P768" s="116"/>
      <c r="Q768" s="52"/>
      <c r="R768" s="52"/>
      <c r="S768" s="52"/>
      <c r="T768" s="52"/>
      <c r="U768" s="44"/>
    </row>
    <row r="769" spans="2:21" s="5" customFormat="1" x14ac:dyDescent="0.2">
      <c r="B769" s="3"/>
      <c r="C769" s="3"/>
      <c r="D769" s="3"/>
      <c r="E769" s="108"/>
      <c r="F769" s="3"/>
      <c r="G769" s="116"/>
      <c r="H769" s="116"/>
      <c r="I769" s="116"/>
      <c r="J769" s="116"/>
      <c r="K769" s="116"/>
      <c r="L769" s="116"/>
      <c r="M769" s="116"/>
      <c r="N769" s="116"/>
      <c r="O769" s="116"/>
      <c r="P769" s="116"/>
      <c r="Q769" s="52"/>
      <c r="R769" s="52"/>
      <c r="S769" s="52"/>
      <c r="T769" s="52"/>
      <c r="U769" s="44"/>
    </row>
    <row r="770" spans="2:21" s="5" customFormat="1" x14ac:dyDescent="0.2">
      <c r="B770" s="3"/>
      <c r="C770" s="3"/>
      <c r="D770" s="3"/>
      <c r="E770" s="108"/>
      <c r="F770" s="3"/>
      <c r="G770" s="116"/>
      <c r="H770" s="116"/>
      <c r="I770" s="116"/>
      <c r="J770" s="116"/>
      <c r="K770" s="116"/>
      <c r="L770" s="116"/>
      <c r="M770" s="116"/>
      <c r="N770" s="116"/>
      <c r="O770" s="116"/>
      <c r="P770" s="116"/>
      <c r="Q770" s="52"/>
      <c r="R770" s="52"/>
      <c r="S770" s="52"/>
      <c r="T770" s="52"/>
      <c r="U770" s="44"/>
    </row>
    <row r="771" spans="2:21" s="5" customFormat="1" x14ac:dyDescent="0.2">
      <c r="B771" s="3"/>
      <c r="C771" s="3"/>
      <c r="D771" s="3"/>
      <c r="E771" s="108"/>
      <c r="F771" s="3"/>
      <c r="G771" s="116"/>
      <c r="H771" s="116"/>
      <c r="I771" s="116"/>
      <c r="J771" s="116"/>
      <c r="K771" s="116"/>
      <c r="L771" s="116"/>
      <c r="M771" s="116"/>
      <c r="N771" s="116"/>
      <c r="O771" s="116"/>
      <c r="P771" s="116"/>
      <c r="Q771" s="52"/>
      <c r="R771" s="52"/>
      <c r="S771" s="52"/>
      <c r="T771" s="52"/>
      <c r="U771" s="44"/>
    </row>
    <row r="772" spans="2:21" s="5" customFormat="1" x14ac:dyDescent="0.2">
      <c r="B772" s="3"/>
      <c r="C772" s="3"/>
      <c r="D772" s="3"/>
      <c r="E772" s="108"/>
      <c r="F772" s="3"/>
      <c r="G772" s="116"/>
      <c r="H772" s="116"/>
      <c r="I772" s="116"/>
      <c r="J772" s="116"/>
      <c r="K772" s="116"/>
      <c r="L772" s="116"/>
      <c r="M772" s="116"/>
      <c r="N772" s="116"/>
      <c r="O772" s="116"/>
      <c r="P772" s="116"/>
      <c r="Q772" s="52"/>
      <c r="R772" s="52"/>
      <c r="S772" s="52"/>
      <c r="T772" s="52"/>
      <c r="U772" s="44"/>
    </row>
    <row r="773" spans="2:21" s="5" customFormat="1" x14ac:dyDescent="0.2">
      <c r="B773" s="3"/>
      <c r="C773" s="3"/>
      <c r="D773" s="3"/>
      <c r="E773" s="108"/>
      <c r="F773" s="3"/>
      <c r="G773" s="116"/>
      <c r="H773" s="116"/>
      <c r="I773" s="116"/>
      <c r="J773" s="116"/>
      <c r="K773" s="116"/>
      <c r="L773" s="116"/>
      <c r="M773" s="116"/>
      <c r="N773" s="116"/>
      <c r="O773" s="116"/>
      <c r="P773" s="116"/>
      <c r="Q773" s="52"/>
      <c r="R773" s="52"/>
      <c r="S773" s="52"/>
      <c r="T773" s="52"/>
      <c r="U773" s="44"/>
    </row>
    <row r="774" spans="2:21" s="5" customFormat="1" x14ac:dyDescent="0.2">
      <c r="B774" s="3"/>
      <c r="C774" s="3"/>
      <c r="D774" s="3"/>
      <c r="E774" s="108"/>
      <c r="F774" s="3"/>
      <c r="G774" s="116"/>
      <c r="H774" s="116"/>
      <c r="I774" s="116"/>
      <c r="J774" s="116"/>
      <c r="K774" s="116"/>
      <c r="L774" s="116"/>
      <c r="M774" s="116"/>
      <c r="N774" s="116"/>
      <c r="O774" s="116"/>
      <c r="P774" s="116"/>
      <c r="Q774" s="52"/>
      <c r="R774" s="52"/>
      <c r="S774" s="52"/>
      <c r="T774" s="52"/>
      <c r="U774" s="44"/>
    </row>
    <row r="775" spans="2:21" s="5" customFormat="1" x14ac:dyDescent="0.2">
      <c r="B775" s="3"/>
      <c r="C775" s="3"/>
      <c r="D775" s="3"/>
      <c r="E775" s="108"/>
      <c r="F775" s="3"/>
      <c r="G775" s="116"/>
      <c r="H775" s="116"/>
      <c r="I775" s="116"/>
      <c r="J775" s="116"/>
      <c r="K775" s="116"/>
      <c r="L775" s="116"/>
      <c r="M775" s="116"/>
      <c r="N775" s="116"/>
      <c r="O775" s="116"/>
      <c r="P775" s="116"/>
      <c r="Q775" s="52"/>
      <c r="R775" s="52"/>
      <c r="S775" s="52"/>
      <c r="T775" s="52"/>
      <c r="U775" s="44"/>
    </row>
    <row r="776" spans="2:21" s="5" customFormat="1" x14ac:dyDescent="0.2">
      <c r="B776" s="3"/>
      <c r="C776" s="3"/>
      <c r="D776" s="3"/>
      <c r="E776" s="108"/>
      <c r="F776" s="3"/>
      <c r="G776" s="116"/>
      <c r="H776" s="116"/>
      <c r="I776" s="116"/>
      <c r="J776" s="116"/>
      <c r="K776" s="116"/>
      <c r="L776" s="116"/>
      <c r="M776" s="116"/>
      <c r="N776" s="116"/>
      <c r="O776" s="116"/>
      <c r="P776" s="116"/>
      <c r="Q776" s="52"/>
      <c r="R776" s="52"/>
      <c r="S776" s="52"/>
      <c r="T776" s="52"/>
      <c r="U776" s="44"/>
    </row>
    <row r="777" spans="2:21" s="5" customFormat="1" x14ac:dyDescent="0.2">
      <c r="B777" s="3"/>
      <c r="C777" s="3"/>
      <c r="D777" s="3"/>
      <c r="E777" s="108"/>
      <c r="F777" s="3"/>
      <c r="G777" s="116"/>
      <c r="H777" s="116"/>
      <c r="I777" s="116"/>
      <c r="J777" s="116"/>
      <c r="K777" s="116"/>
      <c r="L777" s="116"/>
      <c r="M777" s="116"/>
      <c r="N777" s="116"/>
      <c r="O777" s="116"/>
      <c r="P777" s="116"/>
      <c r="Q777" s="52"/>
      <c r="R777" s="52"/>
      <c r="S777" s="52"/>
      <c r="T777" s="52"/>
      <c r="U777" s="44"/>
    </row>
    <row r="778" spans="2:21" s="5" customFormat="1" x14ac:dyDescent="0.2">
      <c r="B778" s="3"/>
      <c r="C778" s="3"/>
      <c r="D778" s="3"/>
      <c r="E778" s="108"/>
      <c r="F778" s="3"/>
      <c r="G778" s="116"/>
      <c r="H778" s="116"/>
      <c r="I778" s="116"/>
      <c r="J778" s="116"/>
      <c r="K778" s="116"/>
      <c r="L778" s="116"/>
      <c r="M778" s="116"/>
      <c r="N778" s="116"/>
      <c r="O778" s="116"/>
      <c r="P778" s="116"/>
      <c r="Q778" s="52"/>
      <c r="R778" s="52"/>
      <c r="S778" s="52"/>
      <c r="T778" s="52"/>
      <c r="U778" s="44"/>
    </row>
    <row r="779" spans="2:21" s="5" customFormat="1" x14ac:dyDescent="0.2">
      <c r="B779" s="3"/>
      <c r="C779" s="3"/>
      <c r="D779" s="3"/>
      <c r="E779" s="108"/>
      <c r="F779" s="3"/>
      <c r="G779" s="116"/>
      <c r="H779" s="116"/>
      <c r="I779" s="116"/>
      <c r="J779" s="116"/>
      <c r="K779" s="116"/>
      <c r="L779" s="116"/>
      <c r="M779" s="116"/>
      <c r="N779" s="116"/>
      <c r="O779" s="116"/>
      <c r="P779" s="116"/>
      <c r="Q779" s="52"/>
      <c r="R779" s="52"/>
      <c r="S779" s="52"/>
      <c r="T779" s="52"/>
      <c r="U779" s="44"/>
    </row>
    <row r="780" spans="2:21" s="5" customFormat="1" x14ac:dyDescent="0.2">
      <c r="B780" s="3"/>
      <c r="C780" s="3"/>
      <c r="D780" s="3"/>
      <c r="E780" s="108"/>
      <c r="F780" s="3"/>
      <c r="G780" s="116"/>
      <c r="H780" s="116"/>
      <c r="I780" s="116"/>
      <c r="J780" s="116"/>
      <c r="K780" s="116"/>
      <c r="L780" s="116"/>
      <c r="M780" s="116"/>
      <c r="N780" s="116"/>
      <c r="O780" s="116"/>
      <c r="P780" s="116"/>
      <c r="Q780" s="52"/>
      <c r="R780" s="52"/>
      <c r="S780" s="52"/>
      <c r="T780" s="52"/>
      <c r="U780" s="44"/>
    </row>
    <row r="781" spans="2:21" s="5" customFormat="1" x14ac:dyDescent="0.2">
      <c r="B781" s="3"/>
      <c r="C781" s="3"/>
      <c r="D781" s="3"/>
      <c r="E781" s="108"/>
      <c r="F781" s="3"/>
      <c r="G781" s="116"/>
      <c r="H781" s="116"/>
      <c r="I781" s="116"/>
      <c r="J781" s="116"/>
      <c r="K781" s="116"/>
      <c r="L781" s="116"/>
      <c r="M781" s="116"/>
      <c r="N781" s="116"/>
      <c r="O781" s="116"/>
      <c r="P781" s="116"/>
      <c r="Q781" s="52"/>
      <c r="R781" s="52"/>
      <c r="S781" s="52"/>
      <c r="T781" s="52"/>
      <c r="U781" s="44"/>
    </row>
    <row r="782" spans="2:21" s="5" customFormat="1" x14ac:dyDescent="0.2">
      <c r="B782" s="3"/>
      <c r="C782" s="3"/>
      <c r="D782" s="3"/>
      <c r="E782" s="108"/>
      <c r="F782" s="3"/>
      <c r="G782" s="116"/>
      <c r="H782" s="116"/>
      <c r="I782" s="116"/>
      <c r="J782" s="116"/>
      <c r="K782" s="116"/>
      <c r="L782" s="116"/>
      <c r="M782" s="116"/>
      <c r="N782" s="116"/>
      <c r="O782" s="116"/>
      <c r="P782" s="116"/>
      <c r="Q782" s="52"/>
      <c r="R782" s="52"/>
      <c r="S782" s="52"/>
      <c r="T782" s="52"/>
      <c r="U782" s="44"/>
    </row>
    <row r="783" spans="2:21" s="5" customFormat="1" x14ac:dyDescent="0.2">
      <c r="B783" s="3"/>
      <c r="C783" s="3"/>
      <c r="D783" s="3"/>
      <c r="E783" s="108"/>
      <c r="F783" s="3"/>
      <c r="G783" s="116"/>
      <c r="H783" s="116"/>
      <c r="I783" s="116"/>
      <c r="J783" s="116"/>
      <c r="K783" s="116"/>
      <c r="L783" s="116"/>
      <c r="M783" s="116"/>
      <c r="N783" s="116"/>
      <c r="O783" s="116"/>
      <c r="P783" s="116"/>
      <c r="Q783" s="52"/>
      <c r="R783" s="52"/>
      <c r="S783" s="52"/>
      <c r="T783" s="52"/>
      <c r="U783" s="44"/>
    </row>
    <row r="784" spans="2:21" s="5" customFormat="1" x14ac:dyDescent="0.2">
      <c r="B784" s="3"/>
      <c r="C784" s="3"/>
      <c r="D784" s="3"/>
      <c r="E784" s="108"/>
      <c r="F784" s="3"/>
      <c r="G784" s="116"/>
      <c r="H784" s="116"/>
      <c r="I784" s="116"/>
      <c r="J784" s="116"/>
      <c r="K784" s="116"/>
      <c r="L784" s="116"/>
      <c r="M784" s="116"/>
      <c r="N784" s="116"/>
      <c r="O784" s="116"/>
      <c r="P784" s="116"/>
      <c r="Q784" s="52"/>
      <c r="R784" s="52"/>
      <c r="S784" s="52"/>
      <c r="T784" s="52"/>
      <c r="U784" s="44"/>
    </row>
    <row r="785" spans="2:21" s="5" customFormat="1" x14ac:dyDescent="0.2">
      <c r="B785" s="3"/>
      <c r="C785" s="3"/>
      <c r="D785" s="3"/>
      <c r="E785" s="108"/>
      <c r="F785" s="3"/>
      <c r="G785" s="116"/>
      <c r="H785" s="116"/>
      <c r="I785" s="116"/>
      <c r="J785" s="116"/>
      <c r="K785" s="116"/>
      <c r="L785" s="116"/>
      <c r="M785" s="116"/>
      <c r="N785" s="116"/>
      <c r="O785" s="116"/>
      <c r="P785" s="116"/>
      <c r="Q785" s="52"/>
      <c r="R785" s="52"/>
      <c r="S785" s="52"/>
      <c r="T785" s="52"/>
      <c r="U785" s="44"/>
    </row>
    <row r="786" spans="2:21" s="5" customFormat="1" x14ac:dyDescent="0.2">
      <c r="B786" s="3"/>
      <c r="C786" s="3"/>
      <c r="D786" s="3"/>
      <c r="E786" s="108"/>
      <c r="F786" s="3"/>
      <c r="G786" s="116"/>
      <c r="H786" s="116"/>
      <c r="I786" s="116"/>
      <c r="J786" s="116"/>
      <c r="K786" s="116"/>
      <c r="L786" s="116"/>
      <c r="M786" s="116"/>
      <c r="N786" s="116"/>
      <c r="O786" s="116"/>
      <c r="P786" s="116"/>
      <c r="Q786" s="52"/>
      <c r="R786" s="52"/>
      <c r="S786" s="52"/>
      <c r="T786" s="52"/>
      <c r="U786" s="44"/>
    </row>
    <row r="787" spans="2:21" s="5" customFormat="1" x14ac:dyDescent="0.2">
      <c r="B787" s="3"/>
      <c r="C787" s="3"/>
      <c r="D787" s="3"/>
      <c r="E787" s="108"/>
      <c r="F787" s="3"/>
      <c r="G787" s="116"/>
      <c r="H787" s="116"/>
      <c r="I787" s="116"/>
      <c r="J787" s="116"/>
      <c r="K787" s="116"/>
      <c r="L787" s="116"/>
      <c r="M787" s="116"/>
      <c r="N787" s="116"/>
      <c r="O787" s="116"/>
      <c r="P787" s="116"/>
      <c r="Q787" s="52"/>
      <c r="R787" s="52"/>
      <c r="S787" s="52"/>
      <c r="T787" s="52"/>
      <c r="U787" s="44"/>
    </row>
    <row r="788" spans="2:21" s="5" customFormat="1" x14ac:dyDescent="0.2">
      <c r="B788" s="3"/>
      <c r="C788" s="3"/>
      <c r="D788" s="3"/>
      <c r="E788" s="108"/>
      <c r="F788" s="3"/>
      <c r="G788" s="116"/>
      <c r="H788" s="116"/>
      <c r="I788" s="116"/>
      <c r="J788" s="116"/>
      <c r="K788" s="116"/>
      <c r="L788" s="116"/>
      <c r="M788" s="116"/>
      <c r="N788" s="116"/>
      <c r="O788" s="116"/>
      <c r="P788" s="116"/>
      <c r="Q788" s="52"/>
      <c r="R788" s="52"/>
      <c r="S788" s="52"/>
      <c r="T788" s="52"/>
      <c r="U788" s="44"/>
    </row>
    <row r="789" spans="2:21" s="5" customFormat="1" x14ac:dyDescent="0.2">
      <c r="B789" s="3"/>
      <c r="C789" s="3"/>
      <c r="D789" s="3"/>
      <c r="E789" s="108"/>
      <c r="F789" s="3"/>
      <c r="G789" s="116"/>
      <c r="H789" s="116"/>
      <c r="I789" s="116"/>
      <c r="J789" s="116"/>
      <c r="K789" s="116"/>
      <c r="L789" s="116"/>
      <c r="M789" s="116"/>
      <c r="N789" s="116"/>
      <c r="O789" s="116"/>
      <c r="P789" s="116"/>
      <c r="Q789" s="52"/>
      <c r="R789" s="52"/>
      <c r="S789" s="52"/>
      <c r="T789" s="52"/>
      <c r="U789" s="44"/>
    </row>
    <row r="790" spans="2:21" s="5" customFormat="1" x14ac:dyDescent="0.2">
      <c r="B790" s="3"/>
      <c r="C790" s="3"/>
      <c r="D790" s="3"/>
      <c r="E790" s="108"/>
      <c r="F790" s="3"/>
      <c r="G790" s="116"/>
      <c r="H790" s="116"/>
      <c r="I790" s="116"/>
      <c r="J790" s="116"/>
      <c r="K790" s="116"/>
      <c r="L790" s="116"/>
      <c r="M790" s="116"/>
      <c r="N790" s="116"/>
      <c r="O790" s="116"/>
      <c r="P790" s="116"/>
      <c r="Q790" s="52"/>
      <c r="R790" s="52"/>
      <c r="S790" s="52"/>
      <c r="T790" s="52"/>
      <c r="U790" s="44"/>
    </row>
    <row r="791" spans="2:21" s="5" customFormat="1" x14ac:dyDescent="0.2">
      <c r="B791" s="3"/>
      <c r="C791" s="3"/>
      <c r="D791" s="3"/>
      <c r="E791" s="108"/>
      <c r="F791" s="3"/>
      <c r="G791" s="116"/>
      <c r="H791" s="116"/>
      <c r="I791" s="116"/>
      <c r="J791" s="116"/>
      <c r="K791" s="116"/>
      <c r="L791" s="116"/>
      <c r="M791" s="116"/>
      <c r="N791" s="116"/>
      <c r="O791" s="116"/>
      <c r="P791" s="116"/>
      <c r="Q791" s="52"/>
      <c r="R791" s="52"/>
      <c r="S791" s="52"/>
      <c r="T791" s="52"/>
      <c r="U791" s="44"/>
    </row>
    <row r="792" spans="2:21" s="5" customFormat="1" x14ac:dyDescent="0.2">
      <c r="B792" s="3"/>
      <c r="C792" s="3"/>
      <c r="D792" s="3"/>
      <c r="E792" s="108"/>
      <c r="F792" s="3"/>
      <c r="G792" s="116"/>
      <c r="H792" s="116"/>
      <c r="I792" s="116"/>
      <c r="J792" s="116"/>
      <c r="K792" s="116"/>
      <c r="L792" s="116"/>
      <c r="M792" s="116"/>
      <c r="N792" s="116"/>
      <c r="O792" s="116"/>
      <c r="P792" s="116"/>
      <c r="Q792" s="52"/>
      <c r="R792" s="52"/>
      <c r="S792" s="52"/>
      <c r="T792" s="52"/>
      <c r="U792" s="44"/>
    </row>
    <row r="793" spans="2:21" s="5" customFormat="1" x14ac:dyDescent="0.2">
      <c r="B793" s="3"/>
      <c r="C793" s="3"/>
      <c r="D793" s="3"/>
      <c r="E793" s="108"/>
      <c r="F793" s="3"/>
      <c r="G793" s="116"/>
      <c r="H793" s="116"/>
      <c r="I793" s="116"/>
      <c r="J793" s="116"/>
      <c r="K793" s="116"/>
      <c r="L793" s="116"/>
      <c r="M793" s="116"/>
      <c r="N793" s="116"/>
      <c r="O793" s="116"/>
      <c r="P793" s="116"/>
      <c r="Q793" s="52"/>
      <c r="R793" s="52"/>
      <c r="S793" s="52"/>
      <c r="T793" s="52"/>
      <c r="U793" s="44"/>
    </row>
    <row r="794" spans="2:21" s="5" customFormat="1" x14ac:dyDescent="0.2">
      <c r="B794" s="3"/>
      <c r="C794" s="3"/>
      <c r="D794" s="3"/>
      <c r="E794" s="108"/>
      <c r="F794" s="3"/>
      <c r="G794" s="116"/>
      <c r="H794" s="116"/>
      <c r="I794" s="116"/>
      <c r="J794" s="116"/>
      <c r="K794" s="116"/>
      <c r="L794" s="116"/>
      <c r="M794" s="116"/>
      <c r="N794" s="116"/>
      <c r="O794" s="116"/>
      <c r="P794" s="116"/>
      <c r="Q794" s="52"/>
      <c r="R794" s="52"/>
      <c r="S794" s="52"/>
      <c r="T794" s="52"/>
      <c r="U794" s="44"/>
    </row>
    <row r="795" spans="2:21" s="5" customFormat="1" x14ac:dyDescent="0.2">
      <c r="B795" s="3"/>
      <c r="C795" s="3"/>
      <c r="D795" s="3"/>
      <c r="E795" s="108"/>
      <c r="F795" s="3"/>
      <c r="G795" s="116"/>
      <c r="H795" s="116"/>
      <c r="I795" s="116"/>
      <c r="J795" s="116"/>
      <c r="K795" s="116"/>
      <c r="L795" s="116"/>
      <c r="M795" s="116"/>
      <c r="N795" s="116"/>
      <c r="O795" s="116"/>
      <c r="P795" s="116"/>
      <c r="Q795" s="52"/>
      <c r="R795" s="52"/>
      <c r="S795" s="52"/>
      <c r="T795" s="52"/>
      <c r="U795" s="44"/>
    </row>
    <row r="796" spans="2:21" s="5" customFormat="1" x14ac:dyDescent="0.2">
      <c r="B796" s="3"/>
      <c r="C796" s="3"/>
      <c r="D796" s="3"/>
      <c r="E796" s="108"/>
      <c r="F796" s="3"/>
      <c r="G796" s="116"/>
      <c r="H796" s="116"/>
      <c r="I796" s="116"/>
      <c r="J796" s="116"/>
      <c r="K796" s="116"/>
      <c r="L796" s="116"/>
      <c r="M796" s="116"/>
      <c r="N796" s="116"/>
      <c r="O796" s="116"/>
      <c r="P796" s="116"/>
      <c r="Q796" s="52"/>
      <c r="R796" s="52"/>
      <c r="S796" s="52"/>
      <c r="T796" s="52"/>
      <c r="U796" s="44"/>
    </row>
    <row r="797" spans="2:21" s="5" customFormat="1" x14ac:dyDescent="0.2">
      <c r="B797" s="3"/>
      <c r="C797" s="3"/>
      <c r="D797" s="3"/>
      <c r="E797" s="108"/>
      <c r="F797" s="3"/>
      <c r="G797" s="116"/>
      <c r="H797" s="116"/>
      <c r="I797" s="116"/>
      <c r="J797" s="116"/>
      <c r="K797" s="116"/>
      <c r="L797" s="116"/>
      <c r="M797" s="116"/>
      <c r="N797" s="116"/>
      <c r="O797" s="116"/>
      <c r="P797" s="116"/>
      <c r="Q797" s="52"/>
      <c r="R797" s="52"/>
      <c r="S797" s="52"/>
      <c r="T797" s="52"/>
      <c r="U797" s="44"/>
    </row>
    <row r="798" spans="2:21" s="5" customFormat="1" x14ac:dyDescent="0.2">
      <c r="B798" s="3"/>
      <c r="C798" s="3"/>
      <c r="D798" s="3"/>
      <c r="E798" s="108"/>
      <c r="F798" s="3"/>
      <c r="G798" s="116"/>
      <c r="H798" s="116"/>
      <c r="I798" s="116"/>
      <c r="J798" s="116"/>
      <c r="K798" s="116"/>
      <c r="L798" s="116"/>
      <c r="M798" s="116"/>
      <c r="N798" s="116"/>
      <c r="O798" s="116"/>
      <c r="P798" s="116"/>
      <c r="Q798" s="52"/>
      <c r="R798" s="52"/>
      <c r="S798" s="52"/>
      <c r="T798" s="52"/>
      <c r="U798" s="44"/>
    </row>
    <row r="799" spans="2:21" s="5" customFormat="1" x14ac:dyDescent="0.2">
      <c r="B799" s="3"/>
      <c r="C799" s="3"/>
      <c r="D799" s="3"/>
      <c r="E799" s="108"/>
      <c r="F799" s="3"/>
      <c r="G799" s="116"/>
      <c r="H799" s="116"/>
      <c r="I799" s="116"/>
      <c r="J799" s="116"/>
      <c r="K799" s="116"/>
      <c r="L799" s="116"/>
      <c r="M799" s="116"/>
      <c r="N799" s="116"/>
      <c r="O799" s="116"/>
      <c r="P799" s="116"/>
      <c r="Q799" s="52"/>
      <c r="R799" s="52"/>
      <c r="S799" s="52"/>
      <c r="T799" s="52"/>
      <c r="U799" s="44"/>
    </row>
    <row r="800" spans="2:21" s="5" customFormat="1" x14ac:dyDescent="0.2">
      <c r="B800" s="3"/>
      <c r="C800" s="3"/>
      <c r="D800" s="3"/>
      <c r="E800" s="108"/>
      <c r="F800" s="3"/>
      <c r="G800" s="116"/>
      <c r="H800" s="116"/>
      <c r="I800" s="116"/>
      <c r="J800" s="116"/>
      <c r="K800" s="116"/>
      <c r="L800" s="116"/>
      <c r="M800" s="116"/>
      <c r="N800" s="116"/>
      <c r="O800" s="116"/>
      <c r="P800" s="116"/>
      <c r="Q800" s="52"/>
      <c r="R800" s="52"/>
      <c r="S800" s="52"/>
      <c r="T800" s="52"/>
      <c r="U800" s="44"/>
    </row>
    <row r="801" spans="2:21" s="5" customFormat="1" x14ac:dyDescent="0.2">
      <c r="B801" s="3"/>
      <c r="C801" s="3"/>
      <c r="D801" s="3"/>
      <c r="E801" s="108"/>
      <c r="F801" s="3"/>
      <c r="G801" s="116"/>
      <c r="H801" s="116"/>
      <c r="I801" s="116"/>
      <c r="J801" s="116"/>
      <c r="K801" s="116"/>
      <c r="L801" s="116"/>
      <c r="M801" s="116"/>
      <c r="N801" s="116"/>
      <c r="O801" s="116"/>
      <c r="P801" s="116"/>
      <c r="Q801" s="52"/>
      <c r="R801" s="52"/>
      <c r="S801" s="52"/>
      <c r="T801" s="52"/>
      <c r="U801" s="44"/>
    </row>
    <row r="802" spans="2:21" s="5" customFormat="1" x14ac:dyDescent="0.2">
      <c r="B802" s="3"/>
      <c r="C802" s="3"/>
      <c r="D802" s="3"/>
      <c r="E802" s="108"/>
      <c r="F802" s="3"/>
      <c r="G802" s="116"/>
      <c r="H802" s="116"/>
      <c r="I802" s="116"/>
      <c r="J802" s="116"/>
      <c r="K802" s="116"/>
      <c r="L802" s="116"/>
      <c r="M802" s="116"/>
      <c r="N802" s="116"/>
      <c r="O802" s="116"/>
      <c r="P802" s="116"/>
      <c r="Q802" s="52"/>
      <c r="R802" s="52"/>
      <c r="S802" s="52"/>
      <c r="T802" s="52"/>
      <c r="U802" s="44"/>
    </row>
    <row r="803" spans="2:21" s="5" customFormat="1" x14ac:dyDescent="0.2">
      <c r="B803" s="3"/>
      <c r="C803" s="3"/>
      <c r="D803" s="3"/>
      <c r="E803" s="108"/>
      <c r="F803" s="3"/>
      <c r="G803" s="116"/>
      <c r="H803" s="116"/>
      <c r="I803" s="116"/>
      <c r="J803" s="116"/>
      <c r="K803" s="116"/>
      <c r="L803" s="116"/>
      <c r="M803" s="116"/>
      <c r="N803" s="116"/>
      <c r="O803" s="116"/>
      <c r="P803" s="116"/>
      <c r="Q803" s="52"/>
      <c r="R803" s="52"/>
      <c r="S803" s="52"/>
      <c r="T803" s="52"/>
      <c r="U803" s="44"/>
    </row>
    <row r="804" spans="2:21" s="5" customFormat="1" x14ac:dyDescent="0.2">
      <c r="B804" s="3"/>
      <c r="C804" s="3"/>
      <c r="D804" s="3"/>
      <c r="E804" s="108"/>
      <c r="F804" s="3"/>
      <c r="G804" s="116"/>
      <c r="H804" s="116"/>
      <c r="I804" s="116"/>
      <c r="J804" s="116"/>
      <c r="K804" s="116"/>
      <c r="L804" s="116"/>
      <c r="M804" s="116"/>
      <c r="N804" s="116"/>
      <c r="O804" s="116"/>
      <c r="P804" s="116"/>
      <c r="Q804" s="52"/>
      <c r="R804" s="52"/>
      <c r="S804" s="52"/>
      <c r="T804" s="52"/>
      <c r="U804" s="44"/>
    </row>
    <row r="805" spans="2:21" s="5" customFormat="1" x14ac:dyDescent="0.2">
      <c r="B805" s="3"/>
      <c r="C805" s="3"/>
      <c r="D805" s="3"/>
      <c r="E805" s="108"/>
      <c r="F805" s="3"/>
      <c r="G805" s="116"/>
      <c r="H805" s="116"/>
      <c r="I805" s="116"/>
      <c r="J805" s="116"/>
      <c r="K805" s="116"/>
      <c r="L805" s="116"/>
      <c r="M805" s="116"/>
      <c r="N805" s="116"/>
      <c r="O805" s="116"/>
      <c r="P805" s="116"/>
      <c r="Q805" s="52"/>
      <c r="R805" s="52"/>
      <c r="S805" s="52"/>
      <c r="T805" s="52"/>
      <c r="U805" s="44"/>
    </row>
    <row r="806" spans="2:21" s="5" customFormat="1" x14ac:dyDescent="0.2">
      <c r="B806" s="3"/>
      <c r="C806" s="3"/>
      <c r="D806" s="3"/>
      <c r="E806" s="108"/>
      <c r="F806" s="3"/>
      <c r="G806" s="116"/>
      <c r="H806" s="116"/>
      <c r="I806" s="116"/>
      <c r="J806" s="116"/>
      <c r="K806" s="116"/>
      <c r="L806" s="116"/>
      <c r="M806" s="116"/>
      <c r="N806" s="116"/>
      <c r="O806" s="116"/>
      <c r="P806" s="116"/>
      <c r="Q806" s="52"/>
      <c r="R806" s="52"/>
      <c r="S806" s="52"/>
      <c r="T806" s="52"/>
      <c r="U806" s="44"/>
    </row>
    <row r="807" spans="2:21" s="5" customFormat="1" x14ac:dyDescent="0.2">
      <c r="B807" s="3"/>
      <c r="C807" s="3"/>
      <c r="D807" s="3"/>
      <c r="E807" s="108"/>
      <c r="F807" s="3"/>
      <c r="G807" s="116"/>
      <c r="H807" s="116"/>
      <c r="I807" s="116"/>
      <c r="J807" s="116"/>
      <c r="K807" s="116"/>
      <c r="L807" s="116"/>
      <c r="M807" s="116"/>
      <c r="N807" s="116"/>
      <c r="O807" s="116"/>
      <c r="P807" s="116"/>
      <c r="Q807" s="52"/>
      <c r="R807" s="52"/>
      <c r="S807" s="52"/>
      <c r="T807" s="52"/>
      <c r="U807" s="44"/>
    </row>
    <row r="808" spans="2:21" s="5" customFormat="1" x14ac:dyDescent="0.2">
      <c r="B808" s="3"/>
      <c r="C808" s="3"/>
      <c r="D808" s="3"/>
      <c r="E808" s="108"/>
      <c r="F808" s="3"/>
      <c r="G808" s="116"/>
      <c r="H808" s="116"/>
      <c r="I808" s="116"/>
      <c r="J808" s="116"/>
      <c r="K808" s="116"/>
      <c r="L808" s="116"/>
      <c r="M808" s="116"/>
      <c r="N808" s="116"/>
      <c r="O808" s="116"/>
      <c r="P808" s="116"/>
      <c r="Q808" s="52"/>
      <c r="R808" s="52"/>
      <c r="S808" s="52"/>
      <c r="T808" s="52"/>
      <c r="U808" s="44"/>
    </row>
    <row r="809" spans="2:21" s="5" customFormat="1" x14ac:dyDescent="0.2">
      <c r="B809" s="3"/>
      <c r="C809" s="3"/>
      <c r="D809" s="3"/>
      <c r="E809" s="108"/>
      <c r="F809" s="3"/>
      <c r="G809" s="116"/>
      <c r="H809" s="116"/>
      <c r="I809" s="116"/>
      <c r="J809" s="116"/>
      <c r="K809" s="116"/>
      <c r="L809" s="116"/>
      <c r="M809" s="116"/>
      <c r="N809" s="116"/>
      <c r="O809" s="116"/>
      <c r="P809" s="116"/>
      <c r="Q809" s="52"/>
      <c r="R809" s="52"/>
      <c r="S809" s="52"/>
      <c r="T809" s="52"/>
      <c r="U809" s="44"/>
    </row>
    <row r="810" spans="2:21" s="5" customFormat="1" x14ac:dyDescent="0.2">
      <c r="B810" s="3"/>
      <c r="C810" s="3"/>
      <c r="D810" s="3"/>
      <c r="E810" s="108"/>
      <c r="F810" s="3"/>
      <c r="G810" s="116"/>
      <c r="H810" s="116"/>
      <c r="I810" s="116"/>
      <c r="J810" s="116"/>
      <c r="K810" s="116"/>
      <c r="L810" s="116"/>
      <c r="M810" s="116"/>
      <c r="N810" s="116"/>
      <c r="O810" s="116"/>
      <c r="P810" s="116"/>
      <c r="Q810" s="52"/>
      <c r="R810" s="52"/>
      <c r="S810" s="52"/>
      <c r="T810" s="52"/>
      <c r="U810" s="44"/>
    </row>
    <row r="811" spans="2:21" s="5" customFormat="1" x14ac:dyDescent="0.2">
      <c r="B811" s="3"/>
      <c r="C811" s="3"/>
      <c r="D811" s="3"/>
      <c r="E811" s="108"/>
      <c r="F811" s="3"/>
      <c r="G811" s="116"/>
      <c r="H811" s="116"/>
      <c r="I811" s="116"/>
      <c r="J811" s="116"/>
      <c r="K811" s="116"/>
      <c r="L811" s="116"/>
      <c r="M811" s="116"/>
      <c r="N811" s="116"/>
      <c r="O811" s="116"/>
      <c r="P811" s="116"/>
      <c r="Q811" s="52"/>
      <c r="R811" s="52"/>
      <c r="S811" s="52"/>
      <c r="T811" s="52"/>
      <c r="U811" s="44"/>
    </row>
    <row r="812" spans="2:21" s="5" customFormat="1" x14ac:dyDescent="0.2">
      <c r="B812" s="3"/>
      <c r="C812" s="3"/>
      <c r="D812" s="3"/>
      <c r="E812" s="108"/>
      <c r="F812" s="3"/>
      <c r="G812" s="116"/>
      <c r="H812" s="116"/>
      <c r="I812" s="116"/>
      <c r="J812" s="116"/>
      <c r="K812" s="116"/>
      <c r="L812" s="116"/>
      <c r="M812" s="116"/>
      <c r="N812" s="116"/>
      <c r="O812" s="116"/>
      <c r="P812" s="116"/>
      <c r="Q812" s="52"/>
      <c r="R812" s="52"/>
      <c r="S812" s="52"/>
      <c r="T812" s="52"/>
      <c r="U812" s="44"/>
    </row>
    <row r="813" spans="2:21" s="5" customFormat="1" x14ac:dyDescent="0.2">
      <c r="B813" s="3"/>
      <c r="C813" s="3"/>
      <c r="D813" s="3"/>
      <c r="E813" s="108"/>
      <c r="F813" s="3"/>
      <c r="G813" s="116"/>
      <c r="H813" s="116"/>
      <c r="I813" s="116"/>
      <c r="J813" s="116"/>
      <c r="K813" s="116"/>
      <c r="L813" s="116"/>
      <c r="M813" s="116"/>
      <c r="N813" s="116"/>
      <c r="O813" s="116"/>
      <c r="P813" s="116"/>
      <c r="Q813" s="52"/>
      <c r="R813" s="52"/>
      <c r="S813" s="52"/>
      <c r="T813" s="52"/>
      <c r="U813" s="44"/>
    </row>
    <row r="814" spans="2:21" s="5" customFormat="1" x14ac:dyDescent="0.2">
      <c r="B814" s="3"/>
      <c r="C814" s="3"/>
      <c r="D814" s="3"/>
      <c r="E814" s="108"/>
      <c r="F814" s="3"/>
      <c r="G814" s="116"/>
      <c r="H814" s="116"/>
      <c r="I814" s="116"/>
      <c r="J814" s="116"/>
      <c r="K814" s="116"/>
      <c r="L814" s="116"/>
      <c r="M814" s="116"/>
      <c r="N814" s="116"/>
      <c r="O814" s="116"/>
      <c r="P814" s="116"/>
      <c r="Q814" s="52"/>
      <c r="R814" s="52"/>
      <c r="S814" s="52"/>
      <c r="T814" s="52"/>
      <c r="U814" s="44"/>
    </row>
    <row r="815" spans="2:21" s="5" customFormat="1" x14ac:dyDescent="0.2">
      <c r="B815" s="3"/>
      <c r="C815" s="3"/>
      <c r="D815" s="3"/>
      <c r="E815" s="108"/>
      <c r="F815" s="3"/>
      <c r="G815" s="116"/>
      <c r="H815" s="116"/>
      <c r="I815" s="116"/>
      <c r="J815" s="116"/>
      <c r="K815" s="116"/>
      <c r="L815" s="116"/>
      <c r="M815" s="116"/>
      <c r="N815" s="116"/>
      <c r="O815" s="116"/>
      <c r="P815" s="116"/>
      <c r="Q815" s="52"/>
      <c r="R815" s="52"/>
      <c r="S815" s="52"/>
      <c r="T815" s="52"/>
      <c r="U815" s="44"/>
    </row>
    <row r="816" spans="2:21" s="5" customFormat="1" x14ac:dyDescent="0.2">
      <c r="B816" s="3"/>
      <c r="C816" s="3"/>
      <c r="D816" s="3"/>
      <c r="E816" s="108"/>
      <c r="F816" s="3"/>
      <c r="G816" s="116"/>
      <c r="H816" s="116"/>
      <c r="I816" s="116"/>
      <c r="J816" s="116"/>
      <c r="K816" s="116"/>
      <c r="L816" s="116"/>
      <c r="M816" s="116"/>
      <c r="N816" s="116"/>
      <c r="O816" s="116"/>
      <c r="P816" s="116"/>
      <c r="Q816" s="52"/>
      <c r="R816" s="52"/>
      <c r="S816" s="52"/>
      <c r="T816" s="52"/>
      <c r="U816" s="44"/>
    </row>
    <row r="817" spans="2:21" s="5" customFormat="1" x14ac:dyDescent="0.2">
      <c r="B817" s="3"/>
      <c r="C817" s="3"/>
      <c r="D817" s="3"/>
      <c r="E817" s="108"/>
      <c r="F817" s="3"/>
      <c r="G817" s="116"/>
      <c r="H817" s="116"/>
      <c r="I817" s="116"/>
      <c r="J817" s="116"/>
      <c r="K817" s="116"/>
      <c r="L817" s="116"/>
      <c r="M817" s="116"/>
      <c r="N817" s="116"/>
      <c r="O817" s="116"/>
      <c r="P817" s="116"/>
      <c r="Q817" s="52"/>
      <c r="R817" s="52"/>
      <c r="S817" s="52"/>
      <c r="T817" s="52"/>
      <c r="U817" s="44"/>
    </row>
    <row r="818" spans="2:21" s="5" customFormat="1" x14ac:dyDescent="0.2">
      <c r="B818" s="3"/>
      <c r="C818" s="3"/>
      <c r="D818" s="3"/>
      <c r="E818" s="108"/>
      <c r="F818" s="3"/>
      <c r="G818" s="116"/>
      <c r="H818" s="116"/>
      <c r="I818" s="116"/>
      <c r="J818" s="116"/>
      <c r="K818" s="116"/>
      <c r="L818" s="116"/>
      <c r="M818" s="116"/>
      <c r="N818" s="116"/>
      <c r="O818" s="116"/>
      <c r="P818" s="116"/>
      <c r="Q818" s="52"/>
      <c r="R818" s="52"/>
      <c r="S818" s="52"/>
      <c r="T818" s="52"/>
      <c r="U818" s="44"/>
    </row>
    <row r="819" spans="2:21" s="5" customFormat="1" x14ac:dyDescent="0.2">
      <c r="B819" s="3"/>
      <c r="C819" s="3"/>
      <c r="D819" s="3"/>
      <c r="E819" s="108"/>
      <c r="F819" s="3"/>
      <c r="G819" s="116"/>
      <c r="H819" s="116"/>
      <c r="I819" s="116"/>
      <c r="J819" s="116"/>
      <c r="K819" s="116"/>
      <c r="L819" s="116"/>
      <c r="M819" s="116"/>
      <c r="N819" s="116"/>
      <c r="O819" s="116"/>
      <c r="P819" s="116"/>
      <c r="Q819" s="52"/>
      <c r="R819" s="52"/>
      <c r="S819" s="52"/>
      <c r="T819" s="52"/>
      <c r="U819" s="44"/>
    </row>
    <row r="820" spans="2:21" s="5" customFormat="1" x14ac:dyDescent="0.2">
      <c r="B820" s="3"/>
      <c r="C820" s="3"/>
      <c r="D820" s="3"/>
      <c r="E820" s="108"/>
      <c r="F820" s="3"/>
      <c r="G820" s="116"/>
      <c r="H820" s="116"/>
      <c r="I820" s="116"/>
      <c r="J820" s="116"/>
      <c r="K820" s="116"/>
      <c r="L820" s="116"/>
      <c r="M820" s="116"/>
      <c r="N820" s="116"/>
      <c r="O820" s="116"/>
      <c r="P820" s="116"/>
      <c r="Q820" s="52"/>
      <c r="R820" s="52"/>
      <c r="S820" s="52"/>
      <c r="T820" s="52"/>
      <c r="U820" s="44"/>
    </row>
    <row r="821" spans="2:21" s="5" customFormat="1" x14ac:dyDescent="0.2">
      <c r="B821" s="3"/>
      <c r="C821" s="3"/>
      <c r="D821" s="3"/>
      <c r="E821" s="108"/>
      <c r="F821" s="3"/>
      <c r="G821" s="116"/>
      <c r="H821" s="116"/>
      <c r="I821" s="116"/>
      <c r="J821" s="116"/>
      <c r="K821" s="116"/>
      <c r="L821" s="116"/>
      <c r="M821" s="116"/>
      <c r="N821" s="116"/>
      <c r="O821" s="116"/>
      <c r="P821" s="116"/>
      <c r="Q821" s="52"/>
      <c r="R821" s="52"/>
      <c r="S821" s="52"/>
      <c r="T821" s="52"/>
      <c r="U821" s="44"/>
    </row>
    <row r="822" spans="2:21" s="5" customFormat="1" x14ac:dyDescent="0.2">
      <c r="B822" s="3"/>
      <c r="C822" s="3"/>
      <c r="D822" s="3"/>
      <c r="E822" s="108"/>
      <c r="F822" s="3"/>
      <c r="G822" s="116"/>
      <c r="H822" s="116"/>
      <c r="I822" s="116"/>
      <c r="J822" s="116"/>
      <c r="K822" s="116"/>
      <c r="L822" s="116"/>
      <c r="M822" s="116"/>
      <c r="N822" s="116"/>
      <c r="O822" s="116"/>
      <c r="P822" s="116"/>
      <c r="Q822" s="52"/>
      <c r="R822" s="52"/>
      <c r="S822" s="52"/>
      <c r="T822" s="52"/>
      <c r="U822" s="44"/>
    </row>
    <row r="823" spans="2:21" s="5" customFormat="1" x14ac:dyDescent="0.2">
      <c r="B823" s="3"/>
      <c r="C823" s="3"/>
      <c r="D823" s="3"/>
      <c r="E823" s="108"/>
      <c r="F823" s="3"/>
      <c r="G823" s="116"/>
      <c r="H823" s="116"/>
      <c r="I823" s="116"/>
      <c r="J823" s="116"/>
      <c r="K823" s="116"/>
      <c r="L823" s="116"/>
      <c r="M823" s="116"/>
      <c r="N823" s="116"/>
      <c r="O823" s="116"/>
      <c r="P823" s="116"/>
      <c r="Q823" s="52"/>
      <c r="R823" s="52"/>
      <c r="S823" s="52"/>
      <c r="T823" s="52"/>
      <c r="U823" s="44"/>
    </row>
    <row r="824" spans="2:21" s="5" customFormat="1" x14ac:dyDescent="0.2">
      <c r="B824" s="3"/>
      <c r="C824" s="3"/>
      <c r="D824" s="3"/>
      <c r="E824" s="108"/>
      <c r="F824" s="3"/>
      <c r="G824" s="116"/>
      <c r="H824" s="116"/>
      <c r="I824" s="116"/>
      <c r="J824" s="116"/>
      <c r="K824" s="116"/>
      <c r="L824" s="116"/>
      <c r="M824" s="116"/>
      <c r="N824" s="116"/>
      <c r="O824" s="116"/>
      <c r="P824" s="116"/>
      <c r="Q824" s="52"/>
      <c r="R824" s="52"/>
      <c r="S824" s="52"/>
      <c r="T824" s="52"/>
      <c r="U824" s="44"/>
    </row>
    <row r="825" spans="2:21" s="5" customFormat="1" x14ac:dyDescent="0.2">
      <c r="B825" s="3"/>
      <c r="C825" s="3"/>
      <c r="D825" s="3"/>
      <c r="E825" s="108"/>
      <c r="F825" s="3"/>
      <c r="G825" s="116"/>
      <c r="H825" s="116"/>
      <c r="I825" s="116"/>
      <c r="J825" s="116"/>
      <c r="K825" s="116"/>
      <c r="L825" s="116"/>
      <c r="M825" s="116"/>
      <c r="N825" s="116"/>
      <c r="O825" s="116"/>
      <c r="P825" s="116"/>
      <c r="Q825" s="52"/>
      <c r="R825" s="52"/>
      <c r="S825" s="52"/>
      <c r="T825" s="52"/>
      <c r="U825" s="44"/>
    </row>
    <row r="826" spans="2:21" s="5" customFormat="1" x14ac:dyDescent="0.2">
      <c r="B826" s="3"/>
      <c r="C826" s="3"/>
      <c r="D826" s="3"/>
      <c r="E826" s="108"/>
      <c r="F826" s="3"/>
      <c r="G826" s="116"/>
      <c r="H826" s="116"/>
      <c r="I826" s="116"/>
      <c r="J826" s="116"/>
      <c r="K826" s="116"/>
      <c r="L826" s="116"/>
      <c r="M826" s="116"/>
      <c r="N826" s="116"/>
      <c r="O826" s="116"/>
      <c r="P826" s="116"/>
      <c r="Q826" s="52"/>
      <c r="R826" s="52"/>
      <c r="S826" s="52"/>
      <c r="T826" s="52"/>
      <c r="U826" s="44"/>
    </row>
    <row r="827" spans="2:21" s="5" customFormat="1" x14ac:dyDescent="0.2">
      <c r="B827" s="3"/>
      <c r="C827" s="3"/>
      <c r="D827" s="3"/>
      <c r="E827" s="108"/>
      <c r="F827" s="3"/>
      <c r="G827" s="116"/>
      <c r="H827" s="116"/>
      <c r="I827" s="116"/>
      <c r="J827" s="116"/>
      <c r="K827" s="116"/>
      <c r="L827" s="116"/>
      <c r="M827" s="116"/>
      <c r="N827" s="116"/>
      <c r="O827" s="116"/>
      <c r="P827" s="116"/>
      <c r="Q827" s="52"/>
      <c r="R827" s="52"/>
      <c r="S827" s="52"/>
      <c r="T827" s="52"/>
      <c r="U827" s="44"/>
    </row>
    <row r="828" spans="2:21" s="5" customFormat="1" x14ac:dyDescent="0.2">
      <c r="B828" s="3"/>
      <c r="C828" s="3"/>
      <c r="D828" s="3"/>
      <c r="E828" s="108"/>
      <c r="F828" s="3"/>
      <c r="G828" s="116"/>
      <c r="H828" s="116"/>
      <c r="I828" s="116"/>
      <c r="J828" s="116"/>
      <c r="K828" s="116"/>
      <c r="L828" s="116"/>
      <c r="M828" s="116"/>
      <c r="N828" s="116"/>
      <c r="O828" s="116"/>
      <c r="P828" s="116"/>
      <c r="Q828" s="52"/>
      <c r="R828" s="52"/>
      <c r="S828" s="52"/>
      <c r="T828" s="52"/>
      <c r="U828" s="44"/>
    </row>
    <row r="829" spans="2:21" s="5" customFormat="1" x14ac:dyDescent="0.2">
      <c r="B829" s="3"/>
      <c r="C829" s="3"/>
      <c r="D829" s="3"/>
      <c r="E829" s="108"/>
      <c r="F829" s="3"/>
      <c r="G829" s="116"/>
      <c r="H829" s="116"/>
      <c r="I829" s="116"/>
      <c r="J829" s="116"/>
      <c r="K829" s="116"/>
      <c r="L829" s="116"/>
      <c r="M829" s="116"/>
      <c r="N829" s="116"/>
      <c r="O829" s="116"/>
      <c r="P829" s="116"/>
      <c r="Q829" s="52"/>
      <c r="R829" s="52"/>
      <c r="S829" s="52"/>
      <c r="T829" s="52"/>
      <c r="U829" s="44"/>
    </row>
    <row r="830" spans="2:21" s="5" customFormat="1" x14ac:dyDescent="0.2">
      <c r="B830" s="3"/>
      <c r="C830" s="3"/>
      <c r="D830" s="3"/>
      <c r="E830" s="108"/>
      <c r="F830" s="3"/>
      <c r="G830" s="116"/>
      <c r="H830" s="116"/>
      <c r="I830" s="116"/>
      <c r="J830" s="116"/>
      <c r="K830" s="116"/>
      <c r="L830" s="116"/>
      <c r="M830" s="116"/>
      <c r="N830" s="116"/>
      <c r="O830" s="116"/>
      <c r="P830" s="116"/>
      <c r="Q830" s="52"/>
      <c r="R830" s="52"/>
      <c r="S830" s="52"/>
      <c r="T830" s="52"/>
      <c r="U830" s="44"/>
    </row>
    <row r="831" spans="2:21" s="5" customFormat="1" x14ac:dyDescent="0.2">
      <c r="B831" s="3"/>
      <c r="C831" s="3"/>
      <c r="D831" s="3"/>
      <c r="E831" s="108"/>
      <c r="F831" s="3"/>
      <c r="G831" s="116"/>
      <c r="H831" s="116"/>
      <c r="I831" s="116"/>
      <c r="J831" s="116"/>
      <c r="K831" s="116"/>
      <c r="L831" s="116"/>
      <c r="M831" s="116"/>
      <c r="N831" s="116"/>
      <c r="O831" s="116"/>
      <c r="P831" s="116"/>
      <c r="Q831" s="52"/>
      <c r="R831" s="52"/>
      <c r="S831" s="52"/>
      <c r="T831" s="52"/>
      <c r="U831" s="44"/>
    </row>
    <row r="832" spans="2:21" s="5" customFormat="1" x14ac:dyDescent="0.2">
      <c r="B832" s="3"/>
      <c r="C832" s="3"/>
      <c r="D832" s="3"/>
      <c r="E832" s="108"/>
      <c r="F832" s="3"/>
      <c r="G832" s="116"/>
      <c r="H832" s="116"/>
      <c r="I832" s="116"/>
      <c r="J832" s="116"/>
      <c r="K832" s="116"/>
      <c r="L832" s="116"/>
      <c r="M832" s="116"/>
      <c r="N832" s="116"/>
      <c r="O832" s="116"/>
      <c r="P832" s="116"/>
      <c r="Q832" s="52"/>
      <c r="R832" s="52"/>
      <c r="S832" s="52"/>
      <c r="T832" s="52"/>
      <c r="U832" s="44"/>
    </row>
    <row r="833" spans="2:21" s="5" customFormat="1" x14ac:dyDescent="0.2">
      <c r="B833" s="3"/>
      <c r="C833" s="3"/>
      <c r="D833" s="3"/>
      <c r="E833" s="108"/>
      <c r="F833" s="3"/>
      <c r="G833" s="116"/>
      <c r="H833" s="116"/>
      <c r="I833" s="116"/>
      <c r="J833" s="116"/>
      <c r="K833" s="116"/>
      <c r="L833" s="116"/>
      <c r="M833" s="116"/>
      <c r="N833" s="116"/>
      <c r="O833" s="116"/>
      <c r="P833" s="116"/>
      <c r="Q833" s="52"/>
      <c r="R833" s="52"/>
      <c r="S833" s="52"/>
      <c r="T833" s="52"/>
      <c r="U833" s="44"/>
    </row>
    <row r="834" spans="2:21" s="5" customFormat="1" x14ac:dyDescent="0.2">
      <c r="B834" s="3"/>
      <c r="C834" s="3"/>
      <c r="D834" s="3"/>
      <c r="E834" s="108"/>
      <c r="F834" s="3"/>
      <c r="G834" s="116"/>
      <c r="H834" s="116"/>
      <c r="I834" s="116"/>
      <c r="J834" s="116"/>
      <c r="K834" s="116"/>
      <c r="L834" s="116"/>
      <c r="M834" s="116"/>
      <c r="N834" s="116"/>
      <c r="O834" s="116"/>
      <c r="P834" s="116"/>
      <c r="Q834" s="52"/>
      <c r="R834" s="52"/>
      <c r="S834" s="52"/>
      <c r="T834" s="52"/>
      <c r="U834" s="44"/>
    </row>
    <row r="835" spans="2:21" s="5" customFormat="1" x14ac:dyDescent="0.2">
      <c r="B835" s="3"/>
      <c r="C835" s="3"/>
      <c r="D835" s="3"/>
      <c r="E835" s="108"/>
      <c r="F835" s="3"/>
      <c r="G835" s="116"/>
      <c r="H835" s="116"/>
      <c r="I835" s="116"/>
      <c r="J835" s="116"/>
      <c r="K835" s="116"/>
      <c r="L835" s="116"/>
      <c r="M835" s="116"/>
      <c r="N835" s="116"/>
      <c r="O835" s="116"/>
      <c r="P835" s="116"/>
      <c r="Q835" s="52"/>
      <c r="R835" s="52"/>
      <c r="S835" s="52"/>
      <c r="T835" s="52"/>
      <c r="U835" s="44"/>
    </row>
    <row r="836" spans="2:21" s="5" customFormat="1" x14ac:dyDescent="0.2">
      <c r="B836" s="3"/>
      <c r="C836" s="3"/>
      <c r="D836" s="3"/>
      <c r="E836" s="108"/>
      <c r="F836" s="3"/>
      <c r="G836" s="116"/>
      <c r="H836" s="116"/>
      <c r="I836" s="116"/>
      <c r="J836" s="116"/>
      <c r="K836" s="116"/>
      <c r="L836" s="116"/>
      <c r="M836" s="116"/>
      <c r="N836" s="116"/>
      <c r="O836" s="116"/>
      <c r="P836" s="116"/>
      <c r="Q836" s="52"/>
      <c r="R836" s="52"/>
      <c r="S836" s="52"/>
      <c r="T836" s="52"/>
      <c r="U836" s="44"/>
    </row>
    <row r="837" spans="2:21" s="5" customFormat="1" x14ac:dyDescent="0.2">
      <c r="B837" s="3"/>
      <c r="C837" s="3"/>
      <c r="D837" s="3"/>
      <c r="E837" s="108"/>
      <c r="F837" s="3"/>
      <c r="G837" s="116"/>
      <c r="H837" s="116"/>
      <c r="I837" s="116"/>
      <c r="J837" s="116"/>
      <c r="K837" s="116"/>
      <c r="L837" s="116"/>
      <c r="M837" s="116"/>
      <c r="N837" s="116"/>
      <c r="O837" s="116"/>
      <c r="P837" s="116"/>
      <c r="Q837" s="52"/>
      <c r="R837" s="52"/>
      <c r="S837" s="52"/>
      <c r="T837" s="52"/>
      <c r="U837" s="44"/>
    </row>
    <row r="838" spans="2:21" s="5" customFormat="1" x14ac:dyDescent="0.2">
      <c r="B838" s="3"/>
      <c r="C838" s="3"/>
      <c r="D838" s="3"/>
      <c r="E838" s="108"/>
      <c r="F838" s="3"/>
      <c r="G838" s="116"/>
      <c r="H838" s="116"/>
      <c r="I838" s="116"/>
      <c r="J838" s="116"/>
      <c r="K838" s="116"/>
      <c r="L838" s="116"/>
      <c r="M838" s="116"/>
      <c r="N838" s="116"/>
      <c r="O838" s="116"/>
      <c r="P838" s="116"/>
      <c r="Q838" s="52"/>
      <c r="R838" s="52"/>
      <c r="S838" s="52"/>
      <c r="T838" s="52"/>
      <c r="U838" s="44"/>
    </row>
    <row r="839" spans="2:21" s="5" customFormat="1" x14ac:dyDescent="0.2">
      <c r="B839" s="3"/>
      <c r="C839" s="3"/>
      <c r="D839" s="3"/>
      <c r="E839" s="108"/>
      <c r="F839" s="3"/>
      <c r="G839" s="116"/>
      <c r="H839" s="116"/>
      <c r="I839" s="116"/>
      <c r="J839" s="116"/>
      <c r="K839" s="116"/>
      <c r="L839" s="116"/>
      <c r="M839" s="116"/>
      <c r="N839" s="116"/>
      <c r="O839" s="116"/>
      <c r="P839" s="116"/>
      <c r="Q839" s="52"/>
      <c r="R839" s="52"/>
      <c r="S839" s="52"/>
      <c r="T839" s="52"/>
      <c r="U839" s="44"/>
    </row>
    <row r="840" spans="2:21" s="5" customFormat="1" x14ac:dyDescent="0.2">
      <c r="B840" s="3"/>
      <c r="C840" s="3"/>
      <c r="D840" s="3"/>
      <c r="E840" s="108"/>
      <c r="F840" s="3"/>
      <c r="G840" s="116"/>
      <c r="H840" s="116"/>
      <c r="I840" s="116"/>
      <c r="J840" s="116"/>
      <c r="K840" s="116"/>
      <c r="L840" s="116"/>
      <c r="M840" s="116"/>
      <c r="N840" s="116"/>
      <c r="O840" s="116"/>
      <c r="P840" s="116"/>
      <c r="Q840" s="52"/>
      <c r="R840" s="52"/>
      <c r="S840" s="52"/>
      <c r="T840" s="52"/>
      <c r="U840" s="44"/>
    </row>
    <row r="841" spans="2:21" s="5" customFormat="1" x14ac:dyDescent="0.2">
      <c r="B841" s="3"/>
      <c r="C841" s="3"/>
      <c r="D841" s="3"/>
      <c r="E841" s="108"/>
      <c r="F841" s="3"/>
      <c r="G841" s="116"/>
      <c r="H841" s="116"/>
      <c r="I841" s="116"/>
      <c r="J841" s="116"/>
      <c r="K841" s="116"/>
      <c r="L841" s="116"/>
      <c r="M841" s="116"/>
      <c r="N841" s="116"/>
      <c r="O841" s="116"/>
      <c r="P841" s="116"/>
      <c r="Q841" s="52"/>
      <c r="R841" s="52"/>
      <c r="S841" s="52"/>
      <c r="T841" s="52"/>
      <c r="U841" s="44"/>
    </row>
    <row r="842" spans="2:21" s="5" customFormat="1" x14ac:dyDescent="0.2">
      <c r="B842" s="3"/>
      <c r="C842" s="3"/>
      <c r="D842" s="3"/>
      <c r="E842" s="108"/>
      <c r="F842" s="3"/>
      <c r="G842" s="116"/>
      <c r="H842" s="116"/>
      <c r="I842" s="116"/>
      <c r="J842" s="116"/>
      <c r="K842" s="116"/>
      <c r="L842" s="116"/>
      <c r="M842" s="116"/>
      <c r="N842" s="116"/>
      <c r="O842" s="116"/>
      <c r="P842" s="116"/>
      <c r="Q842" s="52"/>
      <c r="R842" s="52"/>
      <c r="S842" s="52"/>
      <c r="T842" s="52"/>
      <c r="U842" s="44"/>
    </row>
    <row r="843" spans="2:21" s="5" customFormat="1" x14ac:dyDescent="0.2">
      <c r="B843" s="3"/>
      <c r="C843" s="3"/>
      <c r="D843" s="3"/>
      <c r="E843" s="108"/>
      <c r="F843" s="3"/>
      <c r="G843" s="116"/>
      <c r="H843" s="116"/>
      <c r="I843" s="116"/>
      <c r="J843" s="116"/>
      <c r="K843" s="116"/>
      <c r="L843" s="116"/>
      <c r="M843" s="116"/>
      <c r="N843" s="116"/>
      <c r="O843" s="116"/>
      <c r="P843" s="116"/>
      <c r="Q843" s="52"/>
      <c r="R843" s="52"/>
      <c r="S843" s="52"/>
      <c r="T843" s="52"/>
      <c r="U843" s="44"/>
    </row>
    <row r="844" spans="2:21" s="5" customFormat="1" x14ac:dyDescent="0.2">
      <c r="B844" s="3"/>
      <c r="C844" s="3"/>
      <c r="D844" s="3"/>
      <c r="E844" s="108"/>
      <c r="F844" s="3"/>
      <c r="G844" s="116"/>
      <c r="H844" s="116"/>
      <c r="I844" s="116"/>
      <c r="J844" s="116"/>
      <c r="K844" s="116"/>
      <c r="L844" s="116"/>
      <c r="M844" s="116"/>
      <c r="N844" s="116"/>
      <c r="O844" s="116"/>
      <c r="P844" s="116"/>
      <c r="Q844" s="52"/>
      <c r="R844" s="52"/>
      <c r="S844" s="52"/>
      <c r="T844" s="52"/>
      <c r="U844" s="44"/>
    </row>
    <row r="845" spans="2:21" s="5" customFormat="1" x14ac:dyDescent="0.2">
      <c r="B845" s="3"/>
      <c r="C845" s="3"/>
      <c r="D845" s="3"/>
      <c r="E845" s="108"/>
      <c r="F845" s="3"/>
      <c r="G845" s="116"/>
      <c r="H845" s="116"/>
      <c r="I845" s="116"/>
      <c r="J845" s="116"/>
      <c r="K845" s="116"/>
      <c r="L845" s="116"/>
      <c r="M845" s="116"/>
      <c r="N845" s="116"/>
      <c r="O845" s="116"/>
      <c r="P845" s="116"/>
      <c r="Q845" s="52"/>
      <c r="R845" s="52"/>
      <c r="S845" s="52"/>
      <c r="T845" s="52"/>
      <c r="U845" s="44"/>
    </row>
    <row r="846" spans="2:21" s="5" customFormat="1" x14ac:dyDescent="0.2">
      <c r="B846" s="3"/>
      <c r="C846" s="3"/>
      <c r="D846" s="3"/>
      <c r="E846" s="108"/>
      <c r="F846" s="3"/>
      <c r="G846" s="116"/>
      <c r="H846" s="116"/>
      <c r="I846" s="116"/>
      <c r="J846" s="116"/>
      <c r="K846" s="116"/>
      <c r="L846" s="116"/>
      <c r="M846" s="116"/>
      <c r="N846" s="116"/>
      <c r="O846" s="116"/>
      <c r="P846" s="116"/>
      <c r="Q846" s="52"/>
      <c r="R846" s="52"/>
      <c r="S846" s="52"/>
      <c r="T846" s="52"/>
      <c r="U846" s="44"/>
    </row>
    <row r="847" spans="2:21" s="5" customFormat="1" x14ac:dyDescent="0.2">
      <c r="B847" s="3"/>
      <c r="C847" s="3"/>
      <c r="D847" s="3"/>
      <c r="E847" s="108"/>
      <c r="F847" s="3"/>
      <c r="G847" s="116"/>
      <c r="H847" s="116"/>
      <c r="I847" s="116"/>
      <c r="J847" s="116"/>
      <c r="K847" s="116"/>
      <c r="L847" s="116"/>
      <c r="M847" s="116"/>
      <c r="N847" s="116"/>
      <c r="O847" s="116"/>
      <c r="P847" s="116"/>
      <c r="Q847" s="52"/>
      <c r="R847" s="52"/>
      <c r="S847" s="52"/>
      <c r="T847" s="52"/>
      <c r="U847" s="44"/>
    </row>
    <row r="848" spans="2:21" s="5" customFormat="1" x14ac:dyDescent="0.2">
      <c r="B848" s="3"/>
      <c r="C848" s="3"/>
      <c r="D848" s="3"/>
      <c r="E848" s="108"/>
      <c r="F848" s="3"/>
      <c r="G848" s="116"/>
      <c r="H848" s="116"/>
      <c r="I848" s="116"/>
      <c r="J848" s="116"/>
      <c r="K848" s="116"/>
      <c r="L848" s="116"/>
      <c r="M848" s="116"/>
      <c r="N848" s="116"/>
      <c r="O848" s="116"/>
      <c r="P848" s="116"/>
      <c r="Q848" s="52"/>
      <c r="R848" s="52"/>
      <c r="S848" s="52"/>
      <c r="T848" s="52"/>
      <c r="U848" s="44"/>
    </row>
    <row r="849" spans="2:21" s="5" customFormat="1" x14ac:dyDescent="0.2">
      <c r="B849" s="3"/>
      <c r="C849" s="3"/>
      <c r="D849" s="3"/>
      <c r="E849" s="108"/>
      <c r="F849" s="3"/>
      <c r="G849" s="116"/>
      <c r="H849" s="116"/>
      <c r="I849" s="116"/>
      <c r="J849" s="116"/>
      <c r="K849" s="116"/>
      <c r="L849" s="116"/>
      <c r="M849" s="116"/>
      <c r="N849" s="116"/>
      <c r="O849" s="116"/>
      <c r="P849" s="116"/>
      <c r="Q849" s="52"/>
      <c r="R849" s="52"/>
      <c r="S849" s="52"/>
      <c r="T849" s="52"/>
      <c r="U849" s="44"/>
    </row>
    <row r="850" spans="2:21" s="5" customFormat="1" x14ac:dyDescent="0.2">
      <c r="B850" s="3"/>
      <c r="C850" s="3"/>
      <c r="D850" s="3"/>
      <c r="E850" s="108"/>
      <c r="F850" s="3"/>
      <c r="G850" s="116"/>
      <c r="H850" s="116"/>
      <c r="I850" s="116"/>
      <c r="J850" s="116"/>
      <c r="K850" s="116"/>
      <c r="L850" s="116"/>
      <c r="M850" s="116"/>
      <c r="N850" s="116"/>
      <c r="O850" s="116"/>
      <c r="P850" s="116"/>
      <c r="Q850" s="52"/>
      <c r="R850" s="52"/>
      <c r="S850" s="52"/>
      <c r="T850" s="52"/>
      <c r="U850" s="44"/>
    </row>
    <row r="851" spans="2:21" s="5" customFormat="1" x14ac:dyDescent="0.2">
      <c r="B851" s="3"/>
      <c r="C851" s="3"/>
      <c r="D851" s="3"/>
      <c r="E851" s="108"/>
      <c r="F851" s="3"/>
      <c r="G851" s="116"/>
      <c r="H851" s="116"/>
      <c r="I851" s="116"/>
      <c r="J851" s="116"/>
      <c r="K851" s="116"/>
      <c r="L851" s="116"/>
      <c r="M851" s="116"/>
      <c r="N851" s="116"/>
      <c r="O851" s="116"/>
      <c r="P851" s="116"/>
      <c r="Q851" s="52"/>
      <c r="R851" s="52"/>
      <c r="S851" s="52"/>
      <c r="T851" s="52"/>
      <c r="U851" s="44"/>
    </row>
    <row r="852" spans="2:21" s="5" customFormat="1" x14ac:dyDescent="0.2">
      <c r="B852" s="3"/>
      <c r="C852" s="3"/>
      <c r="D852" s="3"/>
      <c r="E852" s="108"/>
      <c r="F852" s="3"/>
      <c r="G852" s="116"/>
      <c r="H852" s="116"/>
      <c r="I852" s="116"/>
      <c r="J852" s="116"/>
      <c r="K852" s="116"/>
      <c r="L852" s="116"/>
      <c r="M852" s="116"/>
      <c r="N852" s="116"/>
      <c r="O852" s="116"/>
      <c r="P852" s="116"/>
      <c r="Q852" s="52"/>
      <c r="R852" s="52"/>
      <c r="S852" s="52"/>
      <c r="T852" s="52"/>
      <c r="U852" s="44"/>
    </row>
    <row r="853" spans="2:21" s="5" customFormat="1" x14ac:dyDescent="0.2">
      <c r="B853" s="3"/>
      <c r="C853" s="3"/>
      <c r="D853" s="3"/>
      <c r="E853" s="108"/>
      <c r="F853" s="3"/>
      <c r="G853" s="116"/>
      <c r="H853" s="116"/>
      <c r="I853" s="116"/>
      <c r="J853" s="116"/>
      <c r="K853" s="116"/>
      <c r="L853" s="116"/>
      <c r="M853" s="116"/>
      <c r="N853" s="116"/>
      <c r="O853" s="116"/>
      <c r="P853" s="116"/>
      <c r="Q853" s="52"/>
      <c r="R853" s="52"/>
      <c r="S853" s="52"/>
      <c r="T853" s="52"/>
      <c r="U853" s="44"/>
    </row>
    <row r="854" spans="2:21" s="5" customFormat="1" x14ac:dyDescent="0.2">
      <c r="B854" s="3"/>
      <c r="C854" s="3"/>
      <c r="D854" s="3"/>
      <c r="E854" s="108"/>
      <c r="F854" s="3"/>
      <c r="G854" s="116"/>
      <c r="H854" s="116"/>
      <c r="I854" s="116"/>
      <c r="J854" s="116"/>
      <c r="K854" s="116"/>
      <c r="L854" s="116"/>
      <c r="M854" s="116"/>
      <c r="N854" s="116"/>
      <c r="O854" s="116"/>
      <c r="P854" s="116"/>
      <c r="Q854" s="52"/>
      <c r="R854" s="52"/>
      <c r="S854" s="52"/>
      <c r="T854" s="52"/>
      <c r="U854" s="44"/>
    </row>
    <row r="855" spans="2:21" s="5" customFormat="1" x14ac:dyDescent="0.2">
      <c r="B855" s="3"/>
      <c r="C855" s="3"/>
      <c r="D855" s="3"/>
      <c r="E855" s="108"/>
      <c r="F855" s="3"/>
      <c r="G855" s="116"/>
      <c r="H855" s="116"/>
      <c r="I855" s="116"/>
      <c r="J855" s="116"/>
      <c r="K855" s="116"/>
      <c r="L855" s="116"/>
      <c r="M855" s="116"/>
      <c r="N855" s="116"/>
      <c r="O855" s="116"/>
      <c r="P855" s="116"/>
      <c r="Q855" s="52"/>
      <c r="R855" s="52"/>
      <c r="S855" s="52"/>
      <c r="T855" s="52"/>
      <c r="U855" s="44"/>
    </row>
    <row r="856" spans="2:21" s="5" customFormat="1" x14ac:dyDescent="0.2">
      <c r="B856" s="3"/>
      <c r="C856" s="3"/>
      <c r="D856" s="3"/>
      <c r="E856" s="108"/>
      <c r="F856" s="3"/>
      <c r="G856" s="116"/>
      <c r="H856" s="116"/>
      <c r="I856" s="116"/>
      <c r="J856" s="116"/>
      <c r="K856" s="116"/>
      <c r="L856" s="116"/>
      <c r="M856" s="116"/>
      <c r="N856" s="116"/>
      <c r="O856" s="116"/>
      <c r="P856" s="116"/>
      <c r="Q856" s="52"/>
      <c r="R856" s="52"/>
      <c r="S856" s="52"/>
      <c r="T856" s="52"/>
      <c r="U856" s="44"/>
    </row>
    <row r="857" spans="2:21" s="5" customFormat="1" x14ac:dyDescent="0.2">
      <c r="B857" s="3"/>
      <c r="C857" s="3"/>
      <c r="D857" s="3"/>
      <c r="E857" s="108"/>
      <c r="F857" s="3"/>
      <c r="G857" s="116"/>
      <c r="H857" s="116"/>
      <c r="I857" s="116"/>
      <c r="J857" s="116"/>
      <c r="K857" s="116"/>
      <c r="L857" s="116"/>
      <c r="M857" s="116"/>
      <c r="N857" s="116"/>
      <c r="O857" s="116"/>
      <c r="P857" s="116"/>
      <c r="Q857" s="52"/>
      <c r="R857" s="52"/>
      <c r="S857" s="52"/>
      <c r="T857" s="52"/>
      <c r="U857" s="44"/>
    </row>
    <row r="858" spans="2:21" s="5" customFormat="1" x14ac:dyDescent="0.2">
      <c r="B858" s="3"/>
      <c r="C858" s="3"/>
      <c r="D858" s="3"/>
      <c r="E858" s="108"/>
      <c r="F858" s="3"/>
      <c r="G858" s="116"/>
      <c r="H858" s="116"/>
      <c r="I858" s="116"/>
      <c r="J858" s="116"/>
      <c r="K858" s="116"/>
      <c r="L858" s="116"/>
      <c r="M858" s="116"/>
      <c r="N858" s="116"/>
      <c r="O858" s="116"/>
      <c r="P858" s="116"/>
      <c r="Q858" s="52"/>
      <c r="R858" s="52"/>
      <c r="S858" s="52"/>
      <c r="T858" s="52"/>
      <c r="U858" s="44"/>
    </row>
    <row r="859" spans="2:21" s="5" customFormat="1" x14ac:dyDescent="0.2">
      <c r="B859" s="3"/>
      <c r="C859" s="3"/>
      <c r="D859" s="3"/>
      <c r="E859" s="108"/>
      <c r="F859" s="3"/>
      <c r="G859" s="116"/>
      <c r="H859" s="116"/>
      <c r="I859" s="116"/>
      <c r="J859" s="116"/>
      <c r="K859" s="116"/>
      <c r="L859" s="116"/>
      <c r="M859" s="116"/>
      <c r="N859" s="116"/>
      <c r="O859" s="116"/>
      <c r="P859" s="116"/>
      <c r="Q859" s="52"/>
      <c r="R859" s="52"/>
      <c r="S859" s="52"/>
      <c r="T859" s="52"/>
      <c r="U859" s="44"/>
    </row>
    <row r="860" spans="2:21" s="5" customFormat="1" x14ac:dyDescent="0.2">
      <c r="B860" s="3"/>
      <c r="C860" s="3"/>
      <c r="D860" s="3"/>
      <c r="E860" s="108"/>
      <c r="F860" s="3"/>
      <c r="G860" s="116"/>
      <c r="H860" s="116"/>
      <c r="I860" s="116"/>
      <c r="J860" s="116"/>
      <c r="K860" s="116"/>
      <c r="L860" s="116"/>
      <c r="M860" s="116"/>
      <c r="N860" s="116"/>
      <c r="O860" s="116"/>
      <c r="P860" s="116"/>
      <c r="Q860" s="52"/>
      <c r="R860" s="52"/>
      <c r="S860" s="52"/>
      <c r="T860" s="52"/>
      <c r="U860" s="44"/>
    </row>
    <row r="861" spans="2:21" s="5" customFormat="1" x14ac:dyDescent="0.2">
      <c r="B861" s="3"/>
      <c r="C861" s="3"/>
      <c r="D861" s="3"/>
      <c r="E861" s="108"/>
      <c r="F861" s="3"/>
      <c r="G861" s="116"/>
      <c r="H861" s="116"/>
      <c r="I861" s="116"/>
      <c r="J861" s="116"/>
      <c r="K861" s="116"/>
      <c r="L861" s="116"/>
      <c r="M861" s="116"/>
      <c r="N861" s="116"/>
      <c r="O861" s="116"/>
      <c r="P861" s="116"/>
      <c r="Q861" s="52"/>
      <c r="R861" s="52"/>
      <c r="S861" s="52"/>
      <c r="T861" s="52"/>
      <c r="U861" s="44"/>
    </row>
    <row r="862" spans="2:21" s="5" customFormat="1" x14ac:dyDescent="0.2">
      <c r="B862" s="3"/>
      <c r="C862" s="3"/>
      <c r="D862" s="3"/>
      <c r="E862" s="108"/>
      <c r="F862" s="3"/>
      <c r="G862" s="116"/>
      <c r="H862" s="116"/>
      <c r="I862" s="116"/>
      <c r="J862" s="116"/>
      <c r="K862" s="116"/>
      <c r="L862" s="116"/>
      <c r="M862" s="116"/>
      <c r="N862" s="116"/>
      <c r="O862" s="116"/>
      <c r="P862" s="116"/>
      <c r="Q862" s="52"/>
      <c r="R862" s="52"/>
      <c r="S862" s="52"/>
      <c r="T862" s="52"/>
      <c r="U862" s="44"/>
    </row>
    <row r="863" spans="2:21" s="5" customFormat="1" x14ac:dyDescent="0.2">
      <c r="B863" s="3"/>
      <c r="C863" s="3"/>
      <c r="D863" s="3"/>
      <c r="E863" s="108"/>
      <c r="F863" s="3"/>
      <c r="G863" s="116"/>
      <c r="H863" s="116"/>
      <c r="I863" s="116"/>
      <c r="J863" s="116"/>
      <c r="K863" s="116"/>
      <c r="L863" s="116"/>
      <c r="M863" s="116"/>
      <c r="N863" s="116"/>
      <c r="O863" s="116"/>
      <c r="P863" s="116"/>
      <c r="Q863" s="52"/>
      <c r="R863" s="52"/>
      <c r="S863" s="52"/>
      <c r="T863" s="52"/>
      <c r="U863" s="44"/>
    </row>
    <row r="864" spans="2:21" s="5" customFormat="1" x14ac:dyDescent="0.2">
      <c r="B864" s="3"/>
      <c r="C864" s="3"/>
      <c r="D864" s="3"/>
      <c r="E864" s="108"/>
      <c r="F864" s="3"/>
      <c r="G864" s="116"/>
      <c r="H864" s="116"/>
      <c r="I864" s="116"/>
      <c r="J864" s="116"/>
      <c r="K864" s="116"/>
      <c r="L864" s="116"/>
      <c r="M864" s="116"/>
      <c r="N864" s="116"/>
      <c r="O864" s="116"/>
      <c r="P864" s="116"/>
      <c r="Q864" s="52"/>
      <c r="R864" s="52"/>
      <c r="S864" s="52"/>
      <c r="T864" s="52"/>
      <c r="U864" s="44"/>
    </row>
    <row r="865" spans="2:21" s="5" customFormat="1" x14ac:dyDescent="0.2">
      <c r="B865" s="3"/>
      <c r="C865" s="3"/>
      <c r="D865" s="3"/>
      <c r="E865" s="108"/>
      <c r="F865" s="3"/>
      <c r="G865" s="116"/>
      <c r="H865" s="116"/>
      <c r="I865" s="116"/>
      <c r="J865" s="116"/>
      <c r="K865" s="116"/>
      <c r="L865" s="116"/>
      <c r="M865" s="116"/>
      <c r="N865" s="116"/>
      <c r="O865" s="116"/>
      <c r="P865" s="116"/>
      <c r="Q865" s="52"/>
      <c r="R865" s="52"/>
      <c r="S865" s="52"/>
      <c r="T865" s="52"/>
      <c r="U865" s="44"/>
    </row>
    <row r="866" spans="2:21" s="5" customFormat="1" x14ac:dyDescent="0.2">
      <c r="B866" s="3"/>
      <c r="C866" s="3"/>
      <c r="D866" s="3"/>
      <c r="E866" s="108"/>
      <c r="F866" s="3"/>
      <c r="G866" s="116"/>
      <c r="H866" s="116"/>
      <c r="I866" s="116"/>
      <c r="J866" s="116"/>
      <c r="K866" s="116"/>
      <c r="L866" s="116"/>
      <c r="M866" s="116"/>
      <c r="N866" s="116"/>
      <c r="O866" s="116"/>
      <c r="P866" s="116"/>
      <c r="Q866" s="52"/>
      <c r="R866" s="52"/>
      <c r="S866" s="52"/>
      <c r="T866" s="52"/>
      <c r="U866" s="44"/>
    </row>
    <row r="867" spans="2:21" s="5" customFormat="1" x14ac:dyDescent="0.2">
      <c r="B867" s="3"/>
      <c r="C867" s="3"/>
      <c r="D867" s="3"/>
      <c r="E867" s="108"/>
      <c r="F867" s="3"/>
      <c r="G867" s="116"/>
      <c r="H867" s="116"/>
      <c r="I867" s="116"/>
      <c r="J867" s="116"/>
      <c r="K867" s="116"/>
      <c r="L867" s="116"/>
      <c r="M867" s="116"/>
      <c r="N867" s="116"/>
      <c r="O867" s="116"/>
      <c r="P867" s="116"/>
      <c r="Q867" s="52"/>
      <c r="R867" s="52"/>
      <c r="S867" s="52"/>
      <c r="T867" s="52"/>
      <c r="U867" s="44"/>
    </row>
    <row r="868" spans="2:21" s="5" customFormat="1" x14ac:dyDescent="0.2">
      <c r="B868" s="3"/>
      <c r="C868" s="3"/>
      <c r="D868" s="3"/>
      <c r="E868" s="108"/>
      <c r="F868" s="3"/>
      <c r="G868" s="116"/>
      <c r="H868" s="116"/>
      <c r="I868" s="116"/>
      <c r="J868" s="116"/>
      <c r="K868" s="116"/>
      <c r="L868" s="116"/>
      <c r="M868" s="116"/>
      <c r="N868" s="116"/>
      <c r="O868" s="116"/>
      <c r="P868" s="116"/>
      <c r="Q868" s="52"/>
      <c r="R868" s="52"/>
      <c r="S868" s="52"/>
      <c r="T868" s="52"/>
      <c r="U868" s="44"/>
    </row>
    <row r="869" spans="2:21" s="5" customFormat="1" x14ac:dyDescent="0.2">
      <c r="B869" s="3"/>
      <c r="C869" s="3"/>
      <c r="D869" s="3"/>
      <c r="E869" s="108"/>
      <c r="F869" s="3"/>
      <c r="G869" s="116"/>
      <c r="H869" s="116"/>
      <c r="I869" s="116"/>
      <c r="J869" s="116"/>
      <c r="K869" s="116"/>
      <c r="L869" s="116"/>
      <c r="M869" s="116"/>
      <c r="N869" s="116"/>
      <c r="O869" s="116"/>
      <c r="P869" s="116"/>
      <c r="Q869" s="52"/>
      <c r="R869" s="52"/>
      <c r="S869" s="52"/>
      <c r="T869" s="52"/>
      <c r="U869" s="44"/>
    </row>
    <row r="870" spans="2:21" s="5" customFormat="1" x14ac:dyDescent="0.2">
      <c r="B870" s="3"/>
      <c r="C870" s="3"/>
      <c r="D870" s="3"/>
      <c r="E870" s="108"/>
      <c r="F870" s="3"/>
      <c r="G870" s="116"/>
      <c r="H870" s="116"/>
      <c r="I870" s="116"/>
      <c r="J870" s="116"/>
      <c r="K870" s="116"/>
      <c r="L870" s="116"/>
      <c r="M870" s="116"/>
      <c r="N870" s="116"/>
      <c r="O870" s="116"/>
      <c r="P870" s="116"/>
      <c r="Q870" s="52"/>
      <c r="R870" s="52"/>
      <c r="S870" s="52"/>
      <c r="T870" s="52"/>
      <c r="U870" s="44"/>
    </row>
    <row r="871" spans="2:21" s="5" customFormat="1" x14ac:dyDescent="0.2">
      <c r="B871" s="3"/>
      <c r="C871" s="3"/>
      <c r="D871" s="3"/>
      <c r="E871" s="108"/>
      <c r="F871" s="3"/>
      <c r="G871" s="116"/>
      <c r="H871" s="116"/>
      <c r="I871" s="116"/>
      <c r="J871" s="116"/>
      <c r="K871" s="116"/>
      <c r="L871" s="116"/>
      <c r="M871" s="116"/>
      <c r="N871" s="116"/>
      <c r="O871" s="116"/>
      <c r="P871" s="116"/>
      <c r="Q871" s="52"/>
      <c r="R871" s="52"/>
      <c r="S871" s="52"/>
      <c r="T871" s="52"/>
      <c r="U871" s="44"/>
    </row>
    <row r="872" spans="2:21" s="5" customFormat="1" x14ac:dyDescent="0.2">
      <c r="B872" s="3"/>
      <c r="C872" s="3"/>
      <c r="D872" s="3"/>
      <c r="E872" s="108"/>
      <c r="F872" s="3"/>
      <c r="G872" s="116"/>
      <c r="H872" s="116"/>
      <c r="I872" s="116"/>
      <c r="J872" s="116"/>
      <c r="K872" s="116"/>
      <c r="L872" s="116"/>
      <c r="M872" s="116"/>
      <c r="N872" s="116"/>
      <c r="O872" s="116"/>
      <c r="P872" s="116"/>
      <c r="Q872" s="52"/>
      <c r="R872" s="52"/>
      <c r="S872" s="52"/>
      <c r="T872" s="52"/>
      <c r="U872" s="44"/>
    </row>
    <row r="873" spans="2:21" s="5" customFormat="1" x14ac:dyDescent="0.2">
      <c r="B873" s="3"/>
      <c r="C873" s="3"/>
      <c r="D873" s="3"/>
      <c r="E873" s="108"/>
      <c r="F873" s="3"/>
      <c r="G873" s="116"/>
      <c r="H873" s="116"/>
      <c r="I873" s="116"/>
      <c r="J873" s="116"/>
      <c r="K873" s="116"/>
      <c r="L873" s="116"/>
      <c r="M873" s="116"/>
      <c r="N873" s="116"/>
      <c r="O873" s="116"/>
      <c r="P873" s="116"/>
      <c r="Q873" s="52"/>
      <c r="R873" s="52"/>
      <c r="S873" s="52"/>
      <c r="T873" s="52"/>
      <c r="U873" s="44"/>
    </row>
    <row r="874" spans="2:21" s="5" customFormat="1" x14ac:dyDescent="0.2">
      <c r="B874" s="3"/>
      <c r="C874" s="3"/>
      <c r="D874" s="3"/>
      <c r="E874" s="108"/>
      <c r="F874" s="3"/>
      <c r="G874" s="116"/>
      <c r="H874" s="116"/>
      <c r="I874" s="116"/>
      <c r="J874" s="116"/>
      <c r="K874" s="116"/>
      <c r="L874" s="116"/>
      <c r="M874" s="116"/>
      <c r="N874" s="116"/>
      <c r="O874" s="116"/>
      <c r="P874" s="116"/>
      <c r="Q874" s="52"/>
      <c r="R874" s="52"/>
      <c r="S874" s="52"/>
      <c r="T874" s="52"/>
      <c r="U874" s="44"/>
    </row>
    <row r="875" spans="2:21" s="5" customFormat="1" x14ac:dyDescent="0.2">
      <c r="B875" s="3"/>
      <c r="C875" s="3"/>
      <c r="D875" s="3"/>
      <c r="E875" s="108"/>
      <c r="F875" s="3"/>
      <c r="G875" s="116"/>
      <c r="H875" s="116"/>
      <c r="I875" s="116"/>
      <c r="J875" s="116"/>
      <c r="K875" s="116"/>
      <c r="L875" s="116"/>
      <c r="M875" s="116"/>
      <c r="N875" s="116"/>
      <c r="O875" s="116"/>
      <c r="P875" s="116"/>
      <c r="Q875" s="52"/>
      <c r="R875" s="52"/>
      <c r="S875" s="52"/>
      <c r="T875" s="52"/>
      <c r="U875" s="44"/>
    </row>
    <row r="876" spans="2:21" s="5" customFormat="1" x14ac:dyDescent="0.2">
      <c r="B876" s="3"/>
      <c r="C876" s="3"/>
      <c r="D876" s="3"/>
      <c r="E876" s="108"/>
      <c r="F876" s="3"/>
      <c r="G876" s="116"/>
      <c r="H876" s="116"/>
      <c r="I876" s="116"/>
      <c r="J876" s="116"/>
      <c r="K876" s="116"/>
      <c r="L876" s="116"/>
      <c r="M876" s="116"/>
      <c r="N876" s="116"/>
      <c r="O876" s="116"/>
      <c r="P876" s="116"/>
      <c r="Q876" s="52"/>
      <c r="R876" s="52"/>
      <c r="S876" s="52"/>
      <c r="T876" s="52"/>
      <c r="U876" s="44"/>
    </row>
    <row r="877" spans="2:21" s="5" customFormat="1" x14ac:dyDescent="0.2">
      <c r="B877" s="3"/>
      <c r="C877" s="3"/>
      <c r="D877" s="3"/>
      <c r="E877" s="108"/>
      <c r="F877" s="3"/>
      <c r="G877" s="116"/>
      <c r="H877" s="116"/>
      <c r="I877" s="116"/>
      <c r="J877" s="116"/>
      <c r="K877" s="116"/>
      <c r="L877" s="116"/>
      <c r="M877" s="116"/>
      <c r="N877" s="116"/>
      <c r="O877" s="116"/>
      <c r="P877" s="116"/>
      <c r="Q877" s="52"/>
      <c r="R877" s="52"/>
      <c r="S877" s="52"/>
      <c r="T877" s="52"/>
      <c r="U877" s="44"/>
    </row>
    <row r="878" spans="2:21" s="5" customFormat="1" x14ac:dyDescent="0.2">
      <c r="B878" s="3"/>
      <c r="C878" s="3"/>
      <c r="D878" s="3"/>
      <c r="E878" s="108"/>
      <c r="F878" s="3"/>
      <c r="G878" s="116"/>
      <c r="H878" s="116"/>
      <c r="I878" s="116"/>
      <c r="J878" s="116"/>
      <c r="K878" s="116"/>
      <c r="L878" s="116"/>
      <c r="M878" s="116"/>
      <c r="N878" s="116"/>
      <c r="O878" s="116"/>
      <c r="P878" s="116"/>
      <c r="Q878" s="52"/>
      <c r="R878" s="52"/>
      <c r="S878" s="52"/>
      <c r="T878" s="52"/>
      <c r="U878" s="44"/>
    </row>
    <row r="879" spans="2:21" s="5" customFormat="1" x14ac:dyDescent="0.2">
      <c r="B879" s="3"/>
      <c r="C879" s="3"/>
      <c r="D879" s="3"/>
      <c r="E879" s="108"/>
      <c r="F879" s="3"/>
      <c r="G879" s="116"/>
      <c r="H879" s="116"/>
      <c r="I879" s="116"/>
      <c r="J879" s="116"/>
      <c r="K879" s="116"/>
      <c r="L879" s="116"/>
      <c r="M879" s="116"/>
      <c r="N879" s="116"/>
      <c r="O879" s="116"/>
      <c r="P879" s="116"/>
      <c r="Q879" s="52"/>
      <c r="R879" s="52"/>
      <c r="S879" s="52"/>
      <c r="T879" s="52"/>
      <c r="U879" s="44"/>
    </row>
    <row r="880" spans="2:21" s="5" customFormat="1" x14ac:dyDescent="0.2">
      <c r="B880" s="3"/>
      <c r="C880" s="3"/>
      <c r="D880" s="3"/>
      <c r="E880" s="108"/>
      <c r="F880" s="3"/>
      <c r="G880" s="116"/>
      <c r="H880" s="116"/>
      <c r="I880" s="116"/>
      <c r="J880" s="116"/>
      <c r="K880" s="116"/>
      <c r="L880" s="116"/>
      <c r="M880" s="116"/>
      <c r="N880" s="116"/>
      <c r="O880" s="116"/>
      <c r="P880" s="116"/>
      <c r="Q880" s="52"/>
      <c r="R880" s="52"/>
      <c r="S880" s="52"/>
      <c r="T880" s="52"/>
      <c r="U880" s="44"/>
    </row>
    <row r="881" spans="2:21" s="5" customFormat="1" x14ac:dyDescent="0.2">
      <c r="B881" s="3"/>
      <c r="C881" s="3"/>
      <c r="D881" s="3"/>
      <c r="E881" s="108"/>
      <c r="F881" s="3"/>
      <c r="G881" s="116"/>
      <c r="H881" s="116"/>
      <c r="I881" s="116"/>
      <c r="J881" s="116"/>
      <c r="K881" s="116"/>
      <c r="L881" s="116"/>
      <c r="M881" s="116"/>
      <c r="N881" s="116"/>
      <c r="O881" s="116"/>
      <c r="P881" s="116"/>
      <c r="Q881" s="52"/>
      <c r="R881" s="52"/>
      <c r="S881" s="52"/>
      <c r="T881" s="52"/>
      <c r="U881" s="44"/>
    </row>
    <row r="882" spans="2:21" s="5" customFormat="1" x14ac:dyDescent="0.2">
      <c r="B882" s="3"/>
      <c r="C882" s="3"/>
      <c r="D882" s="3"/>
      <c r="E882" s="108"/>
      <c r="F882" s="3"/>
      <c r="G882" s="116"/>
      <c r="H882" s="116"/>
      <c r="I882" s="116"/>
      <c r="J882" s="116"/>
      <c r="K882" s="116"/>
      <c r="L882" s="116"/>
      <c r="M882" s="116"/>
      <c r="N882" s="116"/>
      <c r="O882" s="116"/>
      <c r="P882" s="116"/>
      <c r="Q882" s="52"/>
      <c r="R882" s="52"/>
      <c r="S882" s="52"/>
      <c r="T882" s="52"/>
      <c r="U882" s="44"/>
    </row>
    <row r="883" spans="2:21" s="5" customFormat="1" x14ac:dyDescent="0.2">
      <c r="B883" s="3"/>
      <c r="C883" s="3"/>
      <c r="D883" s="3"/>
      <c r="E883" s="108"/>
      <c r="F883" s="3"/>
      <c r="G883" s="116"/>
      <c r="H883" s="116"/>
      <c r="I883" s="116"/>
      <c r="J883" s="116"/>
      <c r="K883" s="116"/>
      <c r="L883" s="116"/>
      <c r="M883" s="116"/>
      <c r="N883" s="116"/>
      <c r="O883" s="116"/>
      <c r="P883" s="116"/>
      <c r="Q883" s="52"/>
      <c r="R883" s="52"/>
      <c r="S883" s="52"/>
      <c r="T883" s="52"/>
      <c r="U883" s="44"/>
    </row>
    <row r="884" spans="2:21" s="5" customFormat="1" x14ac:dyDescent="0.2">
      <c r="B884" s="3"/>
      <c r="C884" s="3"/>
      <c r="D884" s="3"/>
      <c r="E884" s="108"/>
      <c r="F884" s="3"/>
      <c r="G884" s="116"/>
      <c r="H884" s="116"/>
      <c r="I884" s="116"/>
      <c r="J884" s="116"/>
      <c r="K884" s="116"/>
      <c r="L884" s="116"/>
      <c r="M884" s="116"/>
      <c r="N884" s="116"/>
      <c r="O884" s="116"/>
      <c r="P884" s="116"/>
      <c r="Q884" s="52"/>
      <c r="R884" s="52"/>
      <c r="S884" s="52"/>
      <c r="T884" s="52"/>
      <c r="U884" s="44"/>
    </row>
    <row r="885" spans="2:21" s="5" customFormat="1" x14ac:dyDescent="0.2">
      <c r="B885" s="3"/>
      <c r="C885" s="3"/>
      <c r="D885" s="3"/>
      <c r="E885" s="108"/>
      <c r="F885" s="3"/>
      <c r="G885" s="116"/>
      <c r="H885" s="116"/>
      <c r="I885" s="116"/>
      <c r="J885" s="116"/>
      <c r="K885" s="116"/>
      <c r="L885" s="116"/>
      <c r="M885" s="116"/>
      <c r="N885" s="116"/>
      <c r="O885" s="116"/>
      <c r="P885" s="116"/>
      <c r="Q885" s="52"/>
      <c r="R885" s="52"/>
      <c r="S885" s="52"/>
      <c r="T885" s="52"/>
      <c r="U885" s="44"/>
    </row>
    <row r="886" spans="2:21" s="5" customFormat="1" x14ac:dyDescent="0.2">
      <c r="B886" s="3"/>
      <c r="C886" s="3"/>
      <c r="D886" s="3"/>
      <c r="E886" s="108"/>
      <c r="F886" s="3"/>
      <c r="G886" s="116"/>
      <c r="H886" s="116"/>
      <c r="I886" s="116"/>
      <c r="J886" s="116"/>
      <c r="K886" s="116"/>
      <c r="L886" s="116"/>
      <c r="M886" s="116"/>
      <c r="N886" s="116"/>
      <c r="O886" s="116"/>
      <c r="P886" s="116"/>
      <c r="Q886" s="52"/>
      <c r="R886" s="52"/>
      <c r="S886" s="52"/>
      <c r="T886" s="52"/>
      <c r="U886" s="44"/>
    </row>
    <row r="887" spans="2:21" s="5" customFormat="1" x14ac:dyDescent="0.2">
      <c r="B887" s="3"/>
      <c r="C887" s="3"/>
      <c r="D887" s="3"/>
      <c r="E887" s="108"/>
      <c r="F887" s="3"/>
      <c r="G887" s="116"/>
      <c r="H887" s="116"/>
      <c r="I887" s="116"/>
      <c r="J887" s="116"/>
      <c r="K887" s="116"/>
      <c r="L887" s="116"/>
      <c r="M887" s="116"/>
      <c r="N887" s="116"/>
      <c r="O887" s="116"/>
      <c r="P887" s="116"/>
      <c r="Q887" s="52"/>
      <c r="R887" s="52"/>
      <c r="S887" s="52"/>
      <c r="T887" s="52"/>
      <c r="U887" s="44"/>
    </row>
    <row r="888" spans="2:21" s="5" customFormat="1" x14ac:dyDescent="0.2">
      <c r="B888" s="3"/>
      <c r="C888" s="3"/>
      <c r="D888" s="3"/>
      <c r="E888" s="108"/>
      <c r="F888" s="3"/>
      <c r="G888" s="116"/>
      <c r="H888" s="116"/>
      <c r="I888" s="116"/>
      <c r="J888" s="116"/>
      <c r="K888" s="116"/>
      <c r="L888" s="116"/>
      <c r="M888" s="116"/>
      <c r="N888" s="116"/>
      <c r="O888" s="116"/>
      <c r="P888" s="116"/>
      <c r="Q888" s="52"/>
      <c r="R888" s="52"/>
      <c r="S888" s="52"/>
      <c r="T888" s="52"/>
      <c r="U888" s="44"/>
    </row>
    <row r="889" spans="2:21" s="5" customFormat="1" x14ac:dyDescent="0.2">
      <c r="B889" s="3"/>
      <c r="C889" s="3"/>
      <c r="D889" s="3"/>
      <c r="E889" s="108"/>
      <c r="F889" s="3"/>
      <c r="G889" s="116"/>
      <c r="H889" s="116"/>
      <c r="I889" s="116"/>
      <c r="J889" s="116"/>
      <c r="K889" s="116"/>
      <c r="L889" s="116"/>
      <c r="M889" s="116"/>
      <c r="N889" s="116"/>
      <c r="O889" s="116"/>
      <c r="P889" s="116"/>
      <c r="Q889" s="52"/>
      <c r="R889" s="52"/>
      <c r="S889" s="52"/>
      <c r="T889" s="52"/>
      <c r="U889" s="44"/>
    </row>
    <row r="890" spans="2:21" s="5" customFormat="1" x14ac:dyDescent="0.2">
      <c r="B890" s="3"/>
      <c r="C890" s="3"/>
      <c r="D890" s="3"/>
      <c r="E890" s="108"/>
      <c r="F890" s="3"/>
      <c r="G890" s="116"/>
      <c r="H890" s="116"/>
      <c r="I890" s="116"/>
      <c r="J890" s="116"/>
      <c r="K890" s="116"/>
      <c r="L890" s="116"/>
      <c r="M890" s="116"/>
      <c r="N890" s="116"/>
      <c r="O890" s="116"/>
      <c r="P890" s="116"/>
      <c r="Q890" s="52"/>
      <c r="R890" s="52"/>
      <c r="S890" s="52"/>
      <c r="T890" s="52"/>
      <c r="U890" s="44"/>
    </row>
    <row r="891" spans="2:21" s="5" customFormat="1" x14ac:dyDescent="0.2">
      <c r="B891" s="3"/>
      <c r="C891" s="3"/>
      <c r="D891" s="3"/>
      <c r="E891" s="108"/>
      <c r="F891" s="3"/>
      <c r="G891" s="116"/>
      <c r="H891" s="116"/>
      <c r="I891" s="116"/>
      <c r="J891" s="116"/>
      <c r="K891" s="116"/>
      <c r="L891" s="116"/>
      <c r="M891" s="116"/>
      <c r="N891" s="116"/>
      <c r="O891" s="116"/>
      <c r="P891" s="116"/>
      <c r="Q891" s="52"/>
      <c r="R891" s="52"/>
      <c r="S891" s="52"/>
      <c r="T891" s="52"/>
      <c r="U891" s="44"/>
    </row>
    <row r="892" spans="2:21" s="5" customFormat="1" x14ac:dyDescent="0.2">
      <c r="B892" s="3"/>
      <c r="C892" s="3"/>
      <c r="D892" s="3"/>
      <c r="E892" s="108"/>
      <c r="F892" s="3"/>
      <c r="G892" s="116"/>
      <c r="H892" s="116"/>
      <c r="I892" s="116"/>
      <c r="J892" s="116"/>
      <c r="K892" s="116"/>
      <c r="L892" s="116"/>
      <c r="M892" s="116"/>
      <c r="N892" s="116"/>
      <c r="O892" s="116"/>
      <c r="P892" s="116"/>
      <c r="Q892" s="52"/>
      <c r="R892" s="52"/>
      <c r="S892" s="52"/>
      <c r="T892" s="52"/>
      <c r="U892" s="44"/>
    </row>
    <row r="893" spans="2:21" s="5" customFormat="1" x14ac:dyDescent="0.2">
      <c r="B893" s="3"/>
      <c r="C893" s="3"/>
      <c r="D893" s="3"/>
      <c r="E893" s="108"/>
      <c r="F893" s="3"/>
      <c r="G893" s="116"/>
      <c r="H893" s="116"/>
      <c r="I893" s="116"/>
      <c r="J893" s="116"/>
      <c r="K893" s="116"/>
      <c r="L893" s="116"/>
      <c r="M893" s="116"/>
      <c r="N893" s="116"/>
      <c r="O893" s="116"/>
      <c r="P893" s="116"/>
      <c r="Q893" s="52"/>
      <c r="R893" s="52"/>
      <c r="S893" s="52"/>
      <c r="T893" s="52"/>
      <c r="U893" s="44"/>
    </row>
    <row r="894" spans="2:21" s="5" customFormat="1" x14ac:dyDescent="0.2">
      <c r="B894" s="3"/>
      <c r="C894" s="3"/>
      <c r="D894" s="3"/>
      <c r="E894" s="108"/>
      <c r="F894" s="3"/>
      <c r="G894" s="116"/>
      <c r="H894" s="116"/>
      <c r="I894" s="116"/>
      <c r="J894" s="116"/>
      <c r="K894" s="116"/>
      <c r="L894" s="116"/>
      <c r="M894" s="116"/>
      <c r="N894" s="116"/>
      <c r="O894" s="116"/>
      <c r="P894" s="116"/>
      <c r="Q894" s="52"/>
      <c r="R894" s="52"/>
      <c r="S894" s="52"/>
      <c r="T894" s="52"/>
      <c r="U894" s="44"/>
    </row>
    <row r="895" spans="2:21" s="5" customFormat="1" x14ac:dyDescent="0.2">
      <c r="B895" s="3"/>
      <c r="C895" s="3"/>
      <c r="D895" s="3"/>
      <c r="E895" s="108"/>
      <c r="F895" s="3"/>
      <c r="G895" s="116"/>
      <c r="H895" s="116"/>
      <c r="I895" s="116"/>
      <c r="J895" s="116"/>
      <c r="K895" s="116"/>
      <c r="L895" s="116"/>
      <c r="M895" s="116"/>
      <c r="N895" s="116"/>
      <c r="O895" s="116"/>
      <c r="P895" s="116"/>
      <c r="Q895" s="52"/>
      <c r="R895" s="52"/>
      <c r="S895" s="52"/>
      <c r="T895" s="52"/>
      <c r="U895" s="44"/>
    </row>
    <row r="896" spans="2:21" s="5" customFormat="1" x14ac:dyDescent="0.2">
      <c r="B896" s="3"/>
      <c r="C896" s="3"/>
      <c r="D896" s="3"/>
      <c r="E896" s="108"/>
      <c r="F896" s="3"/>
      <c r="G896" s="116"/>
      <c r="H896" s="116"/>
      <c r="I896" s="116"/>
      <c r="J896" s="116"/>
      <c r="K896" s="116"/>
      <c r="L896" s="116"/>
      <c r="M896" s="116"/>
      <c r="N896" s="116"/>
      <c r="O896" s="116"/>
      <c r="P896" s="116"/>
      <c r="Q896" s="52"/>
      <c r="R896" s="52"/>
      <c r="S896" s="52"/>
      <c r="T896" s="52"/>
      <c r="U896" s="44"/>
    </row>
    <row r="897" spans="2:21" s="5" customFormat="1" x14ac:dyDescent="0.2">
      <c r="B897" s="3"/>
      <c r="C897" s="3"/>
      <c r="D897" s="3"/>
      <c r="E897" s="108"/>
      <c r="F897" s="3"/>
      <c r="G897" s="116"/>
      <c r="H897" s="116"/>
      <c r="I897" s="116"/>
      <c r="J897" s="116"/>
      <c r="K897" s="116"/>
      <c r="L897" s="116"/>
      <c r="M897" s="116"/>
      <c r="N897" s="116"/>
      <c r="O897" s="116"/>
      <c r="P897" s="116"/>
      <c r="Q897" s="52"/>
      <c r="R897" s="52"/>
      <c r="S897" s="52"/>
      <c r="T897" s="52"/>
      <c r="U897" s="44"/>
    </row>
    <row r="898" spans="2:21" s="5" customFormat="1" x14ac:dyDescent="0.2">
      <c r="B898" s="3"/>
      <c r="C898" s="3"/>
      <c r="D898" s="3"/>
      <c r="E898" s="108"/>
      <c r="F898" s="3"/>
      <c r="G898" s="116"/>
      <c r="H898" s="116"/>
      <c r="I898" s="116"/>
      <c r="J898" s="116"/>
      <c r="K898" s="116"/>
      <c r="L898" s="116"/>
      <c r="M898" s="116"/>
      <c r="N898" s="116"/>
      <c r="O898" s="116"/>
      <c r="P898" s="116"/>
      <c r="Q898" s="52"/>
      <c r="R898" s="52"/>
      <c r="S898" s="52"/>
      <c r="T898" s="52"/>
      <c r="U898" s="44"/>
    </row>
    <row r="899" spans="2:21" s="5" customFormat="1" x14ac:dyDescent="0.2">
      <c r="B899" s="3"/>
      <c r="C899" s="3"/>
      <c r="D899" s="3"/>
      <c r="E899" s="108"/>
      <c r="F899" s="3"/>
      <c r="G899" s="116"/>
      <c r="H899" s="116"/>
      <c r="I899" s="116"/>
      <c r="J899" s="116"/>
      <c r="K899" s="116"/>
      <c r="L899" s="116"/>
      <c r="M899" s="116"/>
      <c r="N899" s="116"/>
      <c r="O899" s="116"/>
      <c r="P899" s="116"/>
      <c r="Q899" s="52"/>
      <c r="R899" s="52"/>
      <c r="S899" s="52"/>
      <c r="T899" s="52"/>
      <c r="U899" s="44"/>
    </row>
    <row r="900" spans="2:21" s="5" customFormat="1" x14ac:dyDescent="0.2">
      <c r="B900" s="3"/>
      <c r="C900" s="3"/>
      <c r="D900" s="3"/>
      <c r="E900" s="108"/>
      <c r="F900" s="3"/>
      <c r="G900" s="116"/>
      <c r="H900" s="116"/>
      <c r="I900" s="116"/>
      <c r="J900" s="116"/>
      <c r="K900" s="116"/>
      <c r="L900" s="116"/>
      <c r="M900" s="116"/>
      <c r="N900" s="116"/>
      <c r="O900" s="116"/>
      <c r="P900" s="116"/>
      <c r="Q900" s="52"/>
      <c r="R900" s="52"/>
      <c r="S900" s="52"/>
      <c r="T900" s="52"/>
      <c r="U900" s="44"/>
    </row>
    <row r="901" spans="2:21" s="5" customFormat="1" x14ac:dyDescent="0.2">
      <c r="B901" s="3"/>
      <c r="C901" s="3"/>
      <c r="D901" s="3"/>
      <c r="E901" s="108"/>
      <c r="F901" s="3"/>
      <c r="G901" s="116"/>
      <c r="H901" s="116"/>
      <c r="I901" s="116"/>
      <c r="J901" s="116"/>
      <c r="K901" s="116"/>
      <c r="L901" s="116"/>
      <c r="M901" s="116"/>
      <c r="N901" s="116"/>
      <c r="O901" s="116"/>
      <c r="P901" s="116"/>
      <c r="Q901" s="52"/>
      <c r="R901" s="52"/>
      <c r="S901" s="52"/>
      <c r="T901" s="52"/>
      <c r="U901" s="44"/>
    </row>
    <row r="902" spans="2:21" s="5" customFormat="1" x14ac:dyDescent="0.2">
      <c r="B902" s="3"/>
      <c r="C902" s="3"/>
      <c r="D902" s="3"/>
      <c r="E902" s="108"/>
      <c r="F902" s="3"/>
      <c r="G902" s="116"/>
      <c r="H902" s="116"/>
      <c r="I902" s="116"/>
      <c r="J902" s="116"/>
      <c r="K902" s="116"/>
      <c r="L902" s="116"/>
      <c r="M902" s="116"/>
      <c r="N902" s="116"/>
      <c r="O902" s="116"/>
      <c r="P902" s="116"/>
      <c r="Q902" s="52"/>
      <c r="R902" s="52"/>
      <c r="S902" s="52"/>
      <c r="T902" s="52"/>
      <c r="U902" s="44"/>
    </row>
    <row r="903" spans="2:21" s="5" customFormat="1" x14ac:dyDescent="0.2">
      <c r="B903" s="3"/>
      <c r="C903" s="3"/>
      <c r="D903" s="3"/>
      <c r="E903" s="108"/>
      <c r="F903" s="3"/>
      <c r="G903" s="116"/>
      <c r="H903" s="116"/>
      <c r="I903" s="116"/>
      <c r="J903" s="116"/>
      <c r="K903" s="116"/>
      <c r="L903" s="116"/>
      <c r="M903" s="116"/>
      <c r="N903" s="116"/>
      <c r="O903" s="116"/>
      <c r="P903" s="116"/>
      <c r="Q903" s="52"/>
      <c r="R903" s="52"/>
      <c r="S903" s="52"/>
      <c r="T903" s="52"/>
      <c r="U903" s="44"/>
    </row>
    <row r="904" spans="2:21" s="5" customFormat="1" x14ac:dyDescent="0.2">
      <c r="B904" s="3"/>
      <c r="C904" s="3"/>
      <c r="D904" s="3"/>
      <c r="E904" s="108"/>
      <c r="F904" s="3"/>
      <c r="G904" s="116"/>
      <c r="H904" s="116"/>
      <c r="I904" s="116"/>
      <c r="J904" s="116"/>
      <c r="K904" s="116"/>
      <c r="L904" s="116"/>
      <c r="M904" s="116"/>
      <c r="N904" s="116"/>
      <c r="O904" s="116"/>
      <c r="P904" s="116"/>
      <c r="Q904" s="52"/>
      <c r="R904" s="52"/>
      <c r="S904" s="52"/>
      <c r="T904" s="52"/>
      <c r="U904" s="44"/>
    </row>
    <row r="905" spans="2:21" s="5" customFormat="1" x14ac:dyDescent="0.2">
      <c r="B905" s="3"/>
      <c r="C905" s="3"/>
      <c r="D905" s="3"/>
      <c r="E905" s="108"/>
      <c r="F905" s="3"/>
      <c r="G905" s="116"/>
      <c r="H905" s="116"/>
      <c r="I905" s="116"/>
      <c r="J905" s="116"/>
      <c r="K905" s="116"/>
      <c r="L905" s="116"/>
      <c r="M905" s="116"/>
      <c r="N905" s="116"/>
      <c r="O905" s="116"/>
      <c r="P905" s="116"/>
      <c r="Q905" s="52"/>
      <c r="R905" s="52"/>
      <c r="S905" s="52"/>
      <c r="T905" s="52"/>
      <c r="U905" s="44"/>
    </row>
    <row r="906" spans="2:21" s="5" customFormat="1" x14ac:dyDescent="0.2">
      <c r="B906" s="3"/>
      <c r="C906" s="3"/>
      <c r="D906" s="3"/>
      <c r="E906" s="108"/>
      <c r="F906" s="3"/>
      <c r="G906" s="116"/>
      <c r="H906" s="116"/>
      <c r="I906" s="116"/>
      <c r="J906" s="116"/>
      <c r="K906" s="116"/>
      <c r="L906" s="116"/>
      <c r="M906" s="116"/>
      <c r="N906" s="116"/>
      <c r="O906" s="116"/>
      <c r="P906" s="116"/>
      <c r="Q906" s="52"/>
      <c r="R906" s="52"/>
      <c r="S906" s="52"/>
      <c r="T906" s="52"/>
      <c r="U906" s="44"/>
    </row>
    <row r="907" spans="2:21" s="5" customFormat="1" x14ac:dyDescent="0.2">
      <c r="B907" s="3"/>
      <c r="C907" s="3"/>
      <c r="D907" s="3"/>
      <c r="E907" s="108"/>
      <c r="F907" s="3"/>
      <c r="G907" s="116"/>
      <c r="H907" s="116"/>
      <c r="I907" s="116"/>
      <c r="J907" s="116"/>
      <c r="K907" s="116"/>
      <c r="L907" s="116"/>
      <c r="M907" s="116"/>
      <c r="N907" s="116"/>
      <c r="O907" s="116"/>
      <c r="P907" s="116"/>
      <c r="Q907" s="52"/>
      <c r="R907" s="52"/>
      <c r="S907" s="52"/>
      <c r="T907" s="52"/>
      <c r="U907" s="44"/>
    </row>
    <row r="908" spans="2:21" s="5" customFormat="1" x14ac:dyDescent="0.2">
      <c r="B908" s="3"/>
      <c r="C908" s="3"/>
      <c r="D908" s="3"/>
      <c r="E908" s="108"/>
      <c r="F908" s="3"/>
      <c r="G908" s="116"/>
      <c r="H908" s="116"/>
      <c r="I908" s="116"/>
      <c r="J908" s="116"/>
      <c r="K908" s="116"/>
      <c r="L908" s="116"/>
      <c r="M908" s="116"/>
      <c r="N908" s="116"/>
      <c r="O908" s="116"/>
      <c r="P908" s="116"/>
      <c r="Q908" s="52"/>
      <c r="R908" s="52"/>
      <c r="S908" s="52"/>
      <c r="T908" s="52"/>
      <c r="U908" s="44"/>
    </row>
    <row r="909" spans="2:21" s="5" customFormat="1" x14ac:dyDescent="0.2">
      <c r="B909" s="3"/>
      <c r="C909" s="3"/>
      <c r="D909" s="3"/>
      <c r="E909" s="108"/>
      <c r="F909" s="3"/>
      <c r="G909" s="116"/>
      <c r="H909" s="116"/>
      <c r="I909" s="116"/>
      <c r="J909" s="116"/>
      <c r="K909" s="116"/>
      <c r="L909" s="116"/>
      <c r="M909" s="116"/>
      <c r="N909" s="116"/>
      <c r="O909" s="116"/>
      <c r="P909" s="116"/>
      <c r="Q909" s="52"/>
      <c r="R909" s="52"/>
      <c r="S909" s="52"/>
      <c r="T909" s="52"/>
      <c r="U909" s="44"/>
    </row>
    <row r="910" spans="2:21" s="5" customFormat="1" x14ac:dyDescent="0.2">
      <c r="B910" s="3"/>
      <c r="C910" s="3"/>
      <c r="D910" s="3"/>
      <c r="E910" s="108"/>
      <c r="F910" s="3"/>
      <c r="G910" s="116"/>
      <c r="H910" s="116"/>
      <c r="I910" s="116"/>
      <c r="J910" s="116"/>
      <c r="K910" s="116"/>
      <c r="L910" s="116"/>
      <c r="M910" s="116"/>
      <c r="N910" s="116"/>
      <c r="O910" s="116"/>
      <c r="P910" s="116"/>
      <c r="Q910" s="52"/>
      <c r="R910" s="52"/>
      <c r="S910" s="52"/>
      <c r="T910" s="52"/>
      <c r="U910" s="44"/>
    </row>
    <row r="911" spans="2:21" s="5" customFormat="1" x14ac:dyDescent="0.2">
      <c r="B911" s="3"/>
      <c r="C911" s="3"/>
      <c r="D911" s="3"/>
      <c r="E911" s="108"/>
      <c r="F911" s="3"/>
      <c r="G911" s="116"/>
      <c r="H911" s="116"/>
      <c r="I911" s="116"/>
      <c r="J911" s="116"/>
      <c r="K911" s="116"/>
      <c r="L911" s="116"/>
      <c r="M911" s="116"/>
      <c r="N911" s="116"/>
      <c r="O911" s="116"/>
      <c r="P911" s="116"/>
      <c r="Q911" s="52"/>
      <c r="R911" s="52"/>
      <c r="S911" s="52"/>
      <c r="T911" s="52"/>
      <c r="U911" s="44"/>
    </row>
    <row r="912" spans="2:21" s="5" customFormat="1" x14ac:dyDescent="0.2">
      <c r="B912" s="3"/>
      <c r="C912" s="3"/>
      <c r="D912" s="3"/>
      <c r="E912" s="108"/>
      <c r="F912" s="3"/>
      <c r="G912" s="116"/>
      <c r="H912" s="116"/>
      <c r="I912" s="116"/>
      <c r="J912" s="116"/>
      <c r="K912" s="116"/>
      <c r="L912" s="116"/>
      <c r="M912" s="116"/>
      <c r="N912" s="116"/>
      <c r="O912" s="116"/>
      <c r="P912" s="116"/>
      <c r="Q912" s="52"/>
      <c r="R912" s="52"/>
      <c r="S912" s="52"/>
      <c r="T912" s="52"/>
      <c r="U912" s="44"/>
    </row>
    <row r="913" spans="2:21" s="5" customFormat="1" x14ac:dyDescent="0.2">
      <c r="B913" s="3"/>
      <c r="C913" s="3"/>
      <c r="D913" s="3"/>
      <c r="E913" s="108"/>
      <c r="F913" s="3"/>
      <c r="G913" s="116"/>
      <c r="H913" s="116"/>
      <c r="I913" s="116"/>
      <c r="J913" s="116"/>
      <c r="K913" s="116"/>
      <c r="L913" s="116"/>
      <c r="M913" s="116"/>
      <c r="N913" s="116"/>
      <c r="O913" s="116"/>
      <c r="P913" s="116"/>
      <c r="Q913" s="52"/>
      <c r="R913" s="52"/>
      <c r="S913" s="52"/>
      <c r="T913" s="52"/>
      <c r="U913" s="44"/>
    </row>
    <row r="914" spans="2:21" s="5" customFormat="1" x14ac:dyDescent="0.2">
      <c r="B914" s="3"/>
      <c r="C914" s="3"/>
      <c r="D914" s="3"/>
      <c r="E914" s="108"/>
      <c r="F914" s="3"/>
      <c r="G914" s="116"/>
      <c r="H914" s="116"/>
      <c r="I914" s="116"/>
      <c r="J914" s="116"/>
      <c r="K914" s="116"/>
      <c r="L914" s="116"/>
      <c r="M914" s="116"/>
      <c r="N914" s="116"/>
      <c r="O914" s="116"/>
      <c r="P914" s="116"/>
      <c r="Q914" s="52"/>
      <c r="R914" s="52"/>
      <c r="S914" s="52"/>
      <c r="T914" s="52"/>
      <c r="U914" s="44"/>
    </row>
    <row r="915" spans="2:21" s="5" customFormat="1" x14ac:dyDescent="0.2">
      <c r="B915" s="3"/>
      <c r="C915" s="3"/>
      <c r="D915" s="3"/>
      <c r="E915" s="108"/>
      <c r="F915" s="3"/>
      <c r="G915" s="116"/>
      <c r="H915" s="116"/>
      <c r="I915" s="116"/>
      <c r="J915" s="116"/>
      <c r="K915" s="116"/>
      <c r="L915" s="116"/>
      <c r="M915" s="116"/>
      <c r="N915" s="116"/>
      <c r="O915" s="116"/>
      <c r="P915" s="116"/>
      <c r="Q915" s="52"/>
      <c r="R915" s="52"/>
      <c r="S915" s="52"/>
      <c r="T915" s="52"/>
      <c r="U915" s="44"/>
    </row>
    <row r="916" spans="2:21" s="5" customFormat="1" x14ac:dyDescent="0.2">
      <c r="B916" s="3"/>
      <c r="C916" s="3"/>
      <c r="D916" s="3"/>
      <c r="E916" s="108"/>
      <c r="F916" s="3"/>
      <c r="G916" s="116"/>
      <c r="H916" s="116"/>
      <c r="I916" s="116"/>
      <c r="J916" s="116"/>
      <c r="K916" s="116"/>
      <c r="L916" s="116"/>
      <c r="M916" s="116"/>
      <c r="N916" s="116"/>
      <c r="O916" s="116"/>
      <c r="P916" s="116"/>
      <c r="Q916" s="52"/>
      <c r="R916" s="52"/>
      <c r="S916" s="52"/>
      <c r="T916" s="52"/>
      <c r="U916" s="44"/>
    </row>
    <row r="917" spans="2:21" s="5" customFormat="1" x14ac:dyDescent="0.2">
      <c r="B917" s="3"/>
      <c r="C917" s="3"/>
      <c r="D917" s="3"/>
      <c r="E917" s="108"/>
      <c r="F917" s="3"/>
      <c r="G917" s="116"/>
      <c r="H917" s="116"/>
      <c r="I917" s="116"/>
      <c r="J917" s="116"/>
      <c r="K917" s="116"/>
      <c r="L917" s="116"/>
      <c r="M917" s="116"/>
      <c r="N917" s="116"/>
      <c r="O917" s="116"/>
      <c r="P917" s="116"/>
      <c r="Q917" s="52"/>
      <c r="R917" s="52"/>
      <c r="S917" s="52"/>
      <c r="T917" s="52"/>
      <c r="U917" s="44"/>
    </row>
    <row r="918" spans="2:21" s="5" customFormat="1" x14ac:dyDescent="0.2">
      <c r="B918" s="3"/>
      <c r="C918" s="3"/>
      <c r="D918" s="3"/>
      <c r="E918" s="108"/>
      <c r="F918" s="3"/>
      <c r="G918" s="116"/>
      <c r="H918" s="116"/>
      <c r="I918" s="116"/>
      <c r="J918" s="116"/>
      <c r="K918" s="116"/>
      <c r="L918" s="116"/>
      <c r="M918" s="116"/>
      <c r="N918" s="116"/>
      <c r="O918" s="116"/>
      <c r="P918" s="116"/>
      <c r="Q918" s="52"/>
      <c r="R918" s="52"/>
      <c r="S918" s="52"/>
      <c r="T918" s="52"/>
      <c r="U918" s="44"/>
    </row>
    <row r="919" spans="2:21" s="5" customFormat="1" x14ac:dyDescent="0.2">
      <c r="B919" s="3"/>
      <c r="C919" s="3"/>
      <c r="D919" s="3"/>
      <c r="E919" s="108"/>
      <c r="F919" s="3"/>
      <c r="G919" s="116"/>
      <c r="H919" s="116"/>
      <c r="I919" s="116"/>
      <c r="J919" s="116"/>
      <c r="K919" s="116"/>
      <c r="L919" s="116"/>
      <c r="M919" s="116"/>
      <c r="N919" s="116"/>
      <c r="O919" s="116"/>
      <c r="P919" s="116"/>
      <c r="Q919" s="52"/>
      <c r="R919" s="52"/>
      <c r="S919" s="52"/>
      <c r="T919" s="52"/>
      <c r="U919" s="44"/>
    </row>
    <row r="920" spans="2:21" s="5" customFormat="1" x14ac:dyDescent="0.2">
      <c r="B920" s="3"/>
      <c r="C920" s="3"/>
      <c r="D920" s="3"/>
      <c r="E920" s="108"/>
      <c r="F920" s="3"/>
      <c r="G920" s="116"/>
      <c r="H920" s="116"/>
      <c r="I920" s="116"/>
      <c r="J920" s="116"/>
      <c r="K920" s="116"/>
      <c r="L920" s="116"/>
      <c r="M920" s="116"/>
      <c r="N920" s="116"/>
      <c r="O920" s="116"/>
      <c r="P920" s="116"/>
      <c r="Q920" s="52"/>
      <c r="R920" s="52"/>
      <c r="S920" s="52"/>
      <c r="T920" s="52"/>
      <c r="U920" s="44"/>
    </row>
    <row r="921" spans="2:21" s="5" customFormat="1" x14ac:dyDescent="0.2">
      <c r="B921" s="3"/>
      <c r="C921" s="3"/>
      <c r="D921" s="3"/>
      <c r="E921" s="108"/>
      <c r="F921" s="3"/>
      <c r="G921" s="116"/>
      <c r="H921" s="116"/>
      <c r="I921" s="116"/>
      <c r="J921" s="116"/>
      <c r="K921" s="116"/>
      <c r="L921" s="116"/>
      <c r="M921" s="116"/>
      <c r="N921" s="116"/>
      <c r="O921" s="116"/>
      <c r="P921" s="116"/>
      <c r="Q921" s="52"/>
      <c r="R921" s="52"/>
      <c r="S921" s="52"/>
      <c r="T921" s="52"/>
      <c r="U921" s="44"/>
    </row>
    <row r="922" spans="2:21" s="5" customFormat="1" x14ac:dyDescent="0.2">
      <c r="B922" s="3"/>
      <c r="C922" s="3"/>
      <c r="D922" s="3"/>
      <c r="E922" s="108"/>
      <c r="F922" s="3"/>
      <c r="G922" s="116"/>
      <c r="H922" s="116"/>
      <c r="I922" s="116"/>
      <c r="J922" s="116"/>
      <c r="K922" s="116"/>
      <c r="L922" s="116"/>
      <c r="M922" s="116"/>
      <c r="N922" s="116"/>
      <c r="O922" s="116"/>
      <c r="P922" s="116"/>
      <c r="Q922" s="52"/>
      <c r="R922" s="52"/>
      <c r="S922" s="52"/>
      <c r="T922" s="52"/>
      <c r="U922" s="44"/>
    </row>
    <row r="923" spans="2:21" s="5" customFormat="1" x14ac:dyDescent="0.2">
      <c r="B923" s="3"/>
      <c r="C923" s="3"/>
      <c r="D923" s="3"/>
      <c r="E923" s="108"/>
      <c r="F923" s="3"/>
      <c r="G923" s="116"/>
      <c r="H923" s="116"/>
      <c r="I923" s="116"/>
      <c r="J923" s="116"/>
      <c r="K923" s="116"/>
      <c r="L923" s="116"/>
      <c r="M923" s="116"/>
      <c r="N923" s="116"/>
      <c r="O923" s="116"/>
      <c r="P923" s="116"/>
      <c r="Q923" s="52"/>
      <c r="R923" s="52"/>
      <c r="S923" s="52"/>
      <c r="T923" s="52"/>
      <c r="U923" s="44"/>
    </row>
    <row r="924" spans="2:21" s="5" customFormat="1" x14ac:dyDescent="0.2">
      <c r="B924" s="3"/>
      <c r="C924" s="3"/>
      <c r="D924" s="3"/>
      <c r="E924" s="108"/>
      <c r="F924" s="3"/>
      <c r="G924" s="116"/>
      <c r="H924" s="116"/>
      <c r="I924" s="116"/>
      <c r="J924" s="116"/>
      <c r="K924" s="116"/>
      <c r="L924" s="116"/>
      <c r="M924" s="116"/>
      <c r="N924" s="116"/>
      <c r="O924" s="116"/>
      <c r="P924" s="116"/>
      <c r="Q924" s="52"/>
      <c r="R924" s="52"/>
      <c r="S924" s="52"/>
      <c r="T924" s="52"/>
      <c r="U924" s="44"/>
    </row>
    <row r="925" spans="2:21" s="5" customFormat="1" x14ac:dyDescent="0.2">
      <c r="B925" s="3"/>
      <c r="C925" s="3"/>
      <c r="D925" s="3"/>
      <c r="E925" s="108"/>
      <c r="F925" s="3"/>
      <c r="G925" s="116"/>
      <c r="H925" s="116"/>
      <c r="I925" s="116"/>
      <c r="J925" s="116"/>
      <c r="K925" s="116"/>
      <c r="L925" s="116"/>
      <c r="M925" s="116"/>
      <c r="N925" s="116"/>
      <c r="O925" s="116"/>
      <c r="P925" s="116"/>
      <c r="Q925" s="52"/>
      <c r="R925" s="52"/>
      <c r="S925" s="52"/>
      <c r="T925" s="52"/>
      <c r="U925" s="44"/>
    </row>
    <row r="926" spans="2:21" s="5" customFormat="1" x14ac:dyDescent="0.2">
      <c r="B926" s="3"/>
      <c r="C926" s="3"/>
      <c r="D926" s="3"/>
      <c r="E926" s="108"/>
      <c r="F926" s="3"/>
      <c r="G926" s="116"/>
      <c r="H926" s="116"/>
      <c r="I926" s="116"/>
      <c r="J926" s="116"/>
      <c r="K926" s="116"/>
      <c r="L926" s="116"/>
      <c r="M926" s="116"/>
      <c r="N926" s="116"/>
      <c r="O926" s="116"/>
      <c r="P926" s="116"/>
      <c r="Q926" s="52"/>
      <c r="R926" s="52"/>
      <c r="S926" s="52"/>
      <c r="T926" s="52"/>
      <c r="U926" s="44"/>
    </row>
    <row r="927" spans="2:21" s="5" customFormat="1" x14ac:dyDescent="0.2">
      <c r="B927" s="3"/>
      <c r="C927" s="3"/>
      <c r="D927" s="3"/>
      <c r="E927" s="108"/>
      <c r="F927" s="3"/>
      <c r="G927" s="116"/>
      <c r="H927" s="116"/>
      <c r="I927" s="116"/>
      <c r="J927" s="116"/>
      <c r="K927" s="116"/>
      <c r="L927" s="116"/>
      <c r="M927" s="116"/>
      <c r="N927" s="116"/>
      <c r="O927" s="116"/>
      <c r="P927" s="116"/>
      <c r="Q927" s="52"/>
      <c r="R927" s="52"/>
      <c r="S927" s="52"/>
      <c r="T927" s="52"/>
      <c r="U927" s="44"/>
    </row>
    <row r="928" spans="2:21" s="5" customFormat="1" x14ac:dyDescent="0.2">
      <c r="B928" s="3"/>
      <c r="C928" s="3"/>
      <c r="D928" s="3"/>
      <c r="E928" s="108"/>
      <c r="F928" s="3"/>
      <c r="G928" s="116"/>
      <c r="H928" s="116"/>
      <c r="I928" s="116"/>
      <c r="J928" s="116"/>
      <c r="K928" s="116"/>
      <c r="L928" s="116"/>
      <c r="M928" s="116"/>
      <c r="N928" s="116"/>
      <c r="O928" s="116"/>
      <c r="P928" s="116"/>
      <c r="Q928" s="52"/>
      <c r="R928" s="52"/>
      <c r="S928" s="52"/>
      <c r="T928" s="52"/>
      <c r="U928" s="44"/>
    </row>
    <row r="929" spans="2:21" s="5" customFormat="1" x14ac:dyDescent="0.2">
      <c r="B929" s="3"/>
      <c r="C929" s="3"/>
      <c r="D929" s="3"/>
      <c r="E929" s="108"/>
      <c r="F929" s="3"/>
      <c r="G929" s="116"/>
      <c r="H929" s="116"/>
      <c r="I929" s="116"/>
      <c r="J929" s="116"/>
      <c r="K929" s="116"/>
      <c r="L929" s="116"/>
      <c r="M929" s="116"/>
      <c r="N929" s="116"/>
      <c r="O929" s="116"/>
      <c r="P929" s="116"/>
      <c r="Q929" s="52"/>
      <c r="R929" s="52"/>
      <c r="S929" s="52"/>
      <c r="T929" s="52"/>
      <c r="U929" s="44"/>
    </row>
    <row r="930" spans="2:21" s="5" customFormat="1" x14ac:dyDescent="0.2">
      <c r="B930" s="3"/>
      <c r="C930" s="3"/>
      <c r="D930" s="3"/>
      <c r="E930" s="108"/>
      <c r="F930" s="3"/>
      <c r="G930" s="116"/>
      <c r="H930" s="116"/>
      <c r="I930" s="116"/>
      <c r="J930" s="116"/>
      <c r="K930" s="116"/>
      <c r="L930" s="116"/>
      <c r="M930" s="116"/>
      <c r="N930" s="116"/>
      <c r="O930" s="116"/>
      <c r="P930" s="116"/>
      <c r="Q930" s="52"/>
      <c r="R930" s="52"/>
      <c r="S930" s="52"/>
      <c r="T930" s="52"/>
      <c r="U930" s="44"/>
    </row>
    <row r="931" spans="2:21" s="5" customFormat="1" x14ac:dyDescent="0.2">
      <c r="B931" s="3"/>
      <c r="C931" s="3"/>
      <c r="D931" s="3"/>
      <c r="E931" s="108"/>
      <c r="F931" s="3"/>
      <c r="G931" s="116"/>
      <c r="H931" s="116"/>
      <c r="I931" s="116"/>
      <c r="J931" s="116"/>
      <c r="K931" s="116"/>
      <c r="L931" s="116"/>
      <c r="M931" s="116"/>
      <c r="N931" s="116"/>
      <c r="O931" s="116"/>
      <c r="P931" s="116"/>
      <c r="Q931" s="52"/>
      <c r="R931" s="52"/>
      <c r="S931" s="52"/>
      <c r="T931" s="52"/>
      <c r="U931" s="44"/>
    </row>
    <row r="932" spans="2:21" s="5" customFormat="1" x14ac:dyDescent="0.2">
      <c r="B932" s="3"/>
      <c r="C932" s="3"/>
      <c r="D932" s="3"/>
      <c r="E932" s="108"/>
      <c r="F932" s="3"/>
      <c r="G932" s="116"/>
      <c r="H932" s="116"/>
      <c r="I932" s="116"/>
      <c r="J932" s="116"/>
      <c r="K932" s="116"/>
      <c r="L932" s="116"/>
      <c r="M932" s="116"/>
      <c r="N932" s="116"/>
      <c r="O932" s="116"/>
      <c r="P932" s="116"/>
      <c r="Q932" s="52"/>
      <c r="R932" s="52"/>
      <c r="S932" s="52"/>
      <c r="T932" s="52"/>
      <c r="U932" s="44"/>
    </row>
    <row r="933" spans="2:21" s="5" customFormat="1" x14ac:dyDescent="0.2">
      <c r="B933" s="3"/>
      <c r="C933" s="3"/>
      <c r="D933" s="3"/>
      <c r="E933" s="108"/>
      <c r="F933" s="3"/>
      <c r="G933" s="116"/>
      <c r="H933" s="116"/>
      <c r="I933" s="116"/>
      <c r="J933" s="116"/>
      <c r="K933" s="116"/>
      <c r="L933" s="116"/>
      <c r="M933" s="116"/>
      <c r="N933" s="116"/>
      <c r="O933" s="116"/>
      <c r="P933" s="116"/>
      <c r="Q933" s="52"/>
      <c r="R933" s="52"/>
      <c r="S933" s="52"/>
      <c r="T933" s="52"/>
      <c r="U933" s="44"/>
    </row>
    <row r="934" spans="2:21" s="5" customFormat="1" x14ac:dyDescent="0.2">
      <c r="B934" s="3"/>
      <c r="C934" s="3"/>
      <c r="D934" s="3"/>
      <c r="E934" s="108"/>
      <c r="F934" s="3"/>
      <c r="G934" s="116"/>
      <c r="H934" s="116"/>
      <c r="I934" s="116"/>
      <c r="J934" s="116"/>
      <c r="K934" s="116"/>
      <c r="L934" s="116"/>
      <c r="M934" s="116"/>
      <c r="N934" s="116"/>
      <c r="O934" s="116"/>
      <c r="P934" s="116"/>
      <c r="Q934" s="52"/>
      <c r="R934" s="52"/>
      <c r="S934" s="52"/>
      <c r="T934" s="52"/>
      <c r="U934" s="44"/>
    </row>
    <row r="935" spans="2:21" s="5" customFormat="1" x14ac:dyDescent="0.2">
      <c r="B935" s="3"/>
      <c r="C935" s="3"/>
      <c r="D935" s="3"/>
      <c r="E935" s="108"/>
      <c r="F935" s="3"/>
      <c r="G935" s="116"/>
      <c r="H935" s="116"/>
      <c r="I935" s="116"/>
      <c r="J935" s="116"/>
      <c r="K935" s="116"/>
      <c r="L935" s="116"/>
      <c r="M935" s="116"/>
      <c r="N935" s="116"/>
      <c r="O935" s="116"/>
      <c r="P935" s="116"/>
      <c r="Q935" s="52"/>
      <c r="R935" s="52"/>
      <c r="S935" s="52"/>
      <c r="T935" s="52"/>
      <c r="U935" s="44"/>
    </row>
    <row r="936" spans="2:21" s="5" customFormat="1" x14ac:dyDescent="0.2">
      <c r="B936" s="3"/>
      <c r="C936" s="3"/>
      <c r="D936" s="3"/>
      <c r="E936" s="108"/>
      <c r="F936" s="3"/>
      <c r="G936" s="116"/>
      <c r="H936" s="116"/>
      <c r="I936" s="116"/>
      <c r="J936" s="116"/>
      <c r="K936" s="116"/>
      <c r="L936" s="116"/>
      <c r="M936" s="116"/>
      <c r="N936" s="116"/>
      <c r="O936" s="116"/>
      <c r="P936" s="116"/>
      <c r="Q936" s="52"/>
      <c r="R936" s="52"/>
      <c r="S936" s="52"/>
      <c r="T936" s="52"/>
      <c r="U936" s="44"/>
    </row>
    <row r="937" spans="2:21" s="5" customFormat="1" x14ac:dyDescent="0.2">
      <c r="B937" s="3"/>
      <c r="C937" s="3"/>
      <c r="D937" s="3"/>
      <c r="E937" s="108"/>
      <c r="F937" s="3"/>
      <c r="G937" s="116"/>
      <c r="H937" s="116"/>
      <c r="I937" s="116"/>
      <c r="J937" s="116"/>
      <c r="K937" s="116"/>
      <c r="L937" s="116"/>
      <c r="M937" s="116"/>
      <c r="N937" s="116"/>
      <c r="O937" s="116"/>
      <c r="P937" s="116"/>
      <c r="Q937" s="52"/>
      <c r="R937" s="52"/>
      <c r="S937" s="52"/>
      <c r="T937" s="52"/>
      <c r="U937" s="44"/>
    </row>
    <row r="938" spans="2:21" s="5" customFormat="1" x14ac:dyDescent="0.2">
      <c r="B938" s="3"/>
      <c r="C938" s="3"/>
      <c r="D938" s="3"/>
      <c r="E938" s="108"/>
      <c r="F938" s="3"/>
      <c r="G938" s="116"/>
      <c r="H938" s="116"/>
      <c r="I938" s="116"/>
      <c r="J938" s="116"/>
      <c r="K938" s="116"/>
      <c r="L938" s="116"/>
      <c r="M938" s="116"/>
      <c r="N938" s="116"/>
      <c r="O938" s="116"/>
      <c r="P938" s="116"/>
      <c r="Q938" s="52"/>
      <c r="R938" s="52"/>
      <c r="S938" s="52"/>
      <c r="T938" s="52"/>
      <c r="U938" s="44"/>
    </row>
    <row r="939" spans="2:21" s="5" customFormat="1" x14ac:dyDescent="0.2">
      <c r="B939" s="3"/>
      <c r="C939" s="3"/>
      <c r="D939" s="3"/>
      <c r="E939" s="108"/>
      <c r="F939" s="3"/>
      <c r="G939" s="116"/>
      <c r="H939" s="116"/>
      <c r="I939" s="116"/>
      <c r="J939" s="116"/>
      <c r="K939" s="116"/>
      <c r="L939" s="116"/>
      <c r="M939" s="116"/>
      <c r="N939" s="116"/>
      <c r="O939" s="116"/>
      <c r="P939" s="116"/>
      <c r="Q939" s="52"/>
      <c r="R939" s="52"/>
      <c r="S939" s="52"/>
      <c r="T939" s="52"/>
      <c r="U939" s="44"/>
    </row>
    <row r="940" spans="2:21" s="5" customFormat="1" x14ac:dyDescent="0.2">
      <c r="B940" s="3"/>
      <c r="C940" s="3"/>
      <c r="D940" s="3"/>
      <c r="E940" s="108"/>
      <c r="F940" s="3"/>
      <c r="G940" s="116"/>
      <c r="H940" s="116"/>
      <c r="I940" s="116"/>
      <c r="J940" s="116"/>
      <c r="K940" s="116"/>
      <c r="L940" s="116"/>
      <c r="M940" s="116"/>
      <c r="N940" s="116"/>
      <c r="O940" s="116"/>
      <c r="P940" s="116"/>
      <c r="Q940" s="52"/>
      <c r="R940" s="52"/>
      <c r="S940" s="52"/>
      <c r="T940" s="52"/>
      <c r="U940" s="44"/>
    </row>
    <row r="941" spans="2:21" s="5" customFormat="1" x14ac:dyDescent="0.2">
      <c r="B941" s="3"/>
      <c r="C941" s="3"/>
      <c r="D941" s="3"/>
      <c r="E941" s="108"/>
      <c r="F941" s="3"/>
      <c r="G941" s="116"/>
      <c r="H941" s="116"/>
      <c r="I941" s="116"/>
      <c r="J941" s="116"/>
      <c r="K941" s="116"/>
      <c r="L941" s="116"/>
      <c r="M941" s="116"/>
      <c r="N941" s="116"/>
      <c r="O941" s="116"/>
      <c r="P941" s="116"/>
      <c r="Q941" s="52"/>
      <c r="R941" s="52"/>
      <c r="S941" s="52"/>
      <c r="T941" s="52"/>
      <c r="U941" s="44"/>
    </row>
    <row r="942" spans="2:21" s="5" customFormat="1" x14ac:dyDescent="0.2">
      <c r="B942" s="3"/>
      <c r="C942" s="3"/>
      <c r="D942" s="3"/>
      <c r="E942" s="108"/>
      <c r="F942" s="3"/>
      <c r="G942" s="116"/>
      <c r="H942" s="116"/>
      <c r="I942" s="116"/>
      <c r="J942" s="116"/>
      <c r="K942" s="116"/>
      <c r="L942" s="116"/>
      <c r="M942" s="116"/>
      <c r="N942" s="116"/>
      <c r="O942" s="116"/>
      <c r="P942" s="116"/>
      <c r="Q942" s="52"/>
      <c r="R942" s="52"/>
      <c r="S942" s="52"/>
      <c r="T942" s="52"/>
      <c r="U942" s="44"/>
    </row>
    <row r="943" spans="2:21" s="5" customFormat="1" x14ac:dyDescent="0.2">
      <c r="B943" s="3"/>
      <c r="C943" s="3"/>
      <c r="D943" s="3"/>
      <c r="E943" s="108"/>
      <c r="F943" s="3"/>
      <c r="G943" s="116"/>
      <c r="H943" s="116"/>
      <c r="I943" s="116"/>
      <c r="J943" s="116"/>
      <c r="K943" s="116"/>
      <c r="L943" s="116"/>
      <c r="M943" s="116"/>
      <c r="N943" s="116"/>
      <c r="O943" s="116"/>
      <c r="P943" s="116"/>
      <c r="Q943" s="52"/>
      <c r="R943" s="52"/>
      <c r="S943" s="52"/>
      <c r="T943" s="52"/>
      <c r="U943" s="44"/>
    </row>
    <row r="944" spans="2:21" s="5" customFormat="1" x14ac:dyDescent="0.2">
      <c r="B944" s="3"/>
      <c r="C944" s="3"/>
      <c r="D944" s="3"/>
      <c r="E944" s="108"/>
      <c r="F944" s="3"/>
      <c r="G944" s="116"/>
      <c r="H944" s="116"/>
      <c r="I944" s="116"/>
      <c r="J944" s="116"/>
      <c r="K944" s="116"/>
      <c r="L944" s="116"/>
      <c r="M944" s="116"/>
      <c r="N944" s="116"/>
      <c r="O944" s="116"/>
      <c r="P944" s="116"/>
      <c r="Q944" s="52"/>
      <c r="R944" s="52"/>
      <c r="S944" s="52"/>
      <c r="T944" s="52"/>
      <c r="U944" s="44"/>
    </row>
    <row r="945" spans="2:21" s="5" customFormat="1" x14ac:dyDescent="0.2">
      <c r="B945" s="3"/>
      <c r="C945" s="3"/>
      <c r="D945" s="3"/>
      <c r="E945" s="108"/>
      <c r="F945" s="3"/>
      <c r="G945" s="116"/>
      <c r="H945" s="116"/>
      <c r="I945" s="116"/>
      <c r="J945" s="116"/>
      <c r="K945" s="116"/>
      <c r="L945" s="116"/>
      <c r="M945" s="116"/>
      <c r="N945" s="116"/>
      <c r="O945" s="116"/>
      <c r="P945" s="116"/>
      <c r="Q945" s="52"/>
      <c r="R945" s="52"/>
      <c r="S945" s="52"/>
      <c r="T945" s="52"/>
      <c r="U945" s="44"/>
    </row>
    <row r="946" spans="2:21" s="5" customFormat="1" x14ac:dyDescent="0.2">
      <c r="B946" s="3"/>
      <c r="C946" s="3"/>
      <c r="D946" s="3"/>
      <c r="E946" s="108"/>
      <c r="F946" s="3"/>
      <c r="G946" s="116"/>
      <c r="H946" s="116"/>
      <c r="I946" s="116"/>
      <c r="J946" s="116"/>
      <c r="K946" s="116"/>
      <c r="L946" s="116"/>
      <c r="M946" s="116"/>
      <c r="N946" s="116"/>
      <c r="O946" s="116"/>
      <c r="P946" s="116"/>
      <c r="Q946" s="52"/>
      <c r="R946" s="52"/>
      <c r="S946" s="52"/>
      <c r="T946" s="52"/>
      <c r="U946" s="44"/>
    </row>
    <row r="947" spans="2:21" s="5" customFormat="1" x14ac:dyDescent="0.2">
      <c r="B947" s="3"/>
      <c r="C947" s="3"/>
      <c r="D947" s="3"/>
      <c r="E947" s="108"/>
      <c r="F947" s="3"/>
      <c r="G947" s="116"/>
      <c r="H947" s="116"/>
      <c r="I947" s="116"/>
      <c r="J947" s="116"/>
      <c r="K947" s="116"/>
      <c r="L947" s="116"/>
      <c r="M947" s="116"/>
      <c r="N947" s="116"/>
      <c r="O947" s="116"/>
      <c r="P947" s="116"/>
      <c r="Q947" s="52"/>
      <c r="R947" s="52"/>
      <c r="S947" s="52"/>
      <c r="T947" s="52"/>
      <c r="U947" s="44"/>
    </row>
    <row r="948" spans="2:21" s="5" customFormat="1" x14ac:dyDescent="0.2">
      <c r="B948" s="3"/>
      <c r="C948" s="3"/>
      <c r="D948" s="3"/>
      <c r="E948" s="108"/>
      <c r="F948" s="3"/>
      <c r="G948" s="116"/>
      <c r="H948" s="116"/>
      <c r="I948" s="116"/>
      <c r="J948" s="116"/>
      <c r="K948" s="116"/>
      <c r="L948" s="116"/>
      <c r="M948" s="116"/>
      <c r="N948" s="116"/>
      <c r="O948" s="116"/>
      <c r="P948" s="116"/>
      <c r="Q948" s="52"/>
      <c r="R948" s="52"/>
      <c r="S948" s="52"/>
      <c r="T948" s="52"/>
      <c r="U948" s="44"/>
    </row>
    <row r="949" spans="2:21" s="5" customFormat="1" x14ac:dyDescent="0.2">
      <c r="B949" s="3"/>
      <c r="C949" s="3"/>
      <c r="D949" s="3"/>
      <c r="E949" s="108"/>
      <c r="F949" s="3"/>
      <c r="G949" s="116"/>
      <c r="H949" s="116"/>
      <c r="I949" s="116"/>
      <c r="J949" s="116"/>
      <c r="K949" s="116"/>
      <c r="L949" s="116"/>
      <c r="M949" s="116"/>
      <c r="N949" s="116"/>
      <c r="O949" s="116"/>
      <c r="P949" s="116"/>
      <c r="Q949" s="52"/>
      <c r="R949" s="52"/>
      <c r="S949" s="52"/>
      <c r="T949" s="52"/>
      <c r="U949" s="44"/>
    </row>
    <row r="950" spans="2:21" s="5" customFormat="1" x14ac:dyDescent="0.2">
      <c r="B950" s="3"/>
      <c r="C950" s="3"/>
      <c r="D950" s="3"/>
      <c r="E950" s="108"/>
      <c r="F950" s="3"/>
      <c r="G950" s="116"/>
      <c r="H950" s="116"/>
      <c r="I950" s="116"/>
      <c r="J950" s="116"/>
      <c r="K950" s="116"/>
      <c r="L950" s="116"/>
      <c r="M950" s="116"/>
      <c r="N950" s="116"/>
      <c r="O950" s="116"/>
      <c r="P950" s="116"/>
      <c r="Q950" s="52"/>
      <c r="R950" s="52"/>
      <c r="S950" s="52"/>
      <c r="T950" s="52"/>
      <c r="U950" s="44"/>
    </row>
    <row r="951" spans="2:21" s="5" customFormat="1" x14ac:dyDescent="0.2">
      <c r="B951" s="3"/>
      <c r="C951" s="3"/>
      <c r="D951" s="3"/>
      <c r="E951" s="108"/>
      <c r="F951" s="3"/>
      <c r="G951" s="116"/>
      <c r="H951" s="116"/>
      <c r="I951" s="116"/>
      <c r="J951" s="116"/>
      <c r="K951" s="116"/>
      <c r="L951" s="116"/>
      <c r="M951" s="116"/>
      <c r="N951" s="116"/>
      <c r="O951" s="116"/>
      <c r="P951" s="116"/>
      <c r="Q951" s="52"/>
      <c r="R951" s="52"/>
      <c r="S951" s="52"/>
      <c r="T951" s="52"/>
      <c r="U951" s="44"/>
    </row>
    <row r="952" spans="2:21" s="5" customFormat="1" x14ac:dyDescent="0.2">
      <c r="B952" s="3"/>
      <c r="C952" s="3"/>
      <c r="D952" s="3"/>
      <c r="E952" s="108"/>
      <c r="F952" s="3"/>
      <c r="G952" s="116"/>
      <c r="H952" s="116"/>
      <c r="I952" s="116"/>
      <c r="J952" s="116"/>
      <c r="K952" s="116"/>
      <c r="L952" s="116"/>
      <c r="M952" s="116"/>
      <c r="N952" s="116"/>
      <c r="O952" s="116"/>
      <c r="P952" s="116"/>
      <c r="Q952" s="52"/>
      <c r="R952" s="52"/>
      <c r="S952" s="52"/>
      <c r="T952" s="52"/>
      <c r="U952" s="44"/>
    </row>
    <row r="953" spans="2:21" s="5" customFormat="1" x14ac:dyDescent="0.2">
      <c r="B953" s="3"/>
      <c r="C953" s="3"/>
      <c r="D953" s="3"/>
      <c r="E953" s="108"/>
      <c r="F953" s="3"/>
      <c r="G953" s="116"/>
      <c r="H953" s="116"/>
      <c r="I953" s="116"/>
      <c r="J953" s="116"/>
      <c r="K953" s="116"/>
      <c r="L953" s="116"/>
      <c r="M953" s="116"/>
      <c r="N953" s="116"/>
      <c r="O953" s="116"/>
      <c r="P953" s="116"/>
      <c r="Q953" s="52"/>
      <c r="R953" s="52"/>
      <c r="S953" s="52"/>
      <c r="T953" s="52"/>
      <c r="U953" s="44"/>
    </row>
    <row r="954" spans="2:21" s="5" customFormat="1" x14ac:dyDescent="0.2">
      <c r="B954" s="3"/>
      <c r="C954" s="3"/>
      <c r="D954" s="3"/>
      <c r="E954" s="108"/>
      <c r="F954" s="3"/>
      <c r="G954" s="116"/>
      <c r="H954" s="116"/>
      <c r="I954" s="116"/>
      <c r="J954" s="116"/>
      <c r="K954" s="116"/>
      <c r="L954" s="116"/>
      <c r="M954" s="116"/>
      <c r="N954" s="116"/>
      <c r="O954" s="116"/>
      <c r="P954" s="116"/>
      <c r="Q954" s="52"/>
      <c r="R954" s="52"/>
      <c r="S954" s="52"/>
      <c r="T954" s="52"/>
      <c r="U954" s="44"/>
    </row>
    <row r="955" spans="2:21" s="5" customFormat="1" x14ac:dyDescent="0.2">
      <c r="B955" s="3"/>
      <c r="C955" s="3"/>
      <c r="D955" s="3"/>
      <c r="E955" s="108"/>
      <c r="F955" s="3"/>
      <c r="G955" s="116"/>
      <c r="H955" s="116"/>
      <c r="I955" s="116"/>
      <c r="J955" s="116"/>
      <c r="K955" s="116"/>
      <c r="L955" s="116"/>
      <c r="M955" s="116"/>
      <c r="N955" s="116"/>
      <c r="O955" s="116"/>
      <c r="P955" s="116"/>
      <c r="Q955" s="52"/>
      <c r="R955" s="52"/>
      <c r="S955" s="52"/>
      <c r="T955" s="52"/>
      <c r="U955" s="44"/>
    </row>
    <row r="956" spans="2:21" s="5" customFormat="1" x14ac:dyDescent="0.2">
      <c r="B956" s="3"/>
      <c r="C956" s="3"/>
      <c r="D956" s="3"/>
      <c r="E956" s="108"/>
      <c r="F956" s="3"/>
      <c r="G956" s="116"/>
      <c r="H956" s="116"/>
      <c r="I956" s="116"/>
      <c r="J956" s="116"/>
      <c r="K956" s="116"/>
      <c r="L956" s="116"/>
      <c r="M956" s="116"/>
      <c r="N956" s="116"/>
      <c r="O956" s="116"/>
      <c r="P956" s="116"/>
      <c r="Q956" s="52"/>
      <c r="R956" s="52"/>
      <c r="S956" s="52"/>
      <c r="T956" s="52"/>
      <c r="U956" s="44"/>
    </row>
    <row r="957" spans="2:21" s="5" customFormat="1" x14ac:dyDescent="0.2">
      <c r="B957" s="3"/>
      <c r="C957" s="3"/>
      <c r="D957" s="3"/>
      <c r="E957" s="108"/>
      <c r="F957" s="3"/>
      <c r="G957" s="116"/>
      <c r="H957" s="116"/>
      <c r="I957" s="116"/>
      <c r="J957" s="116"/>
      <c r="K957" s="116"/>
      <c r="L957" s="116"/>
      <c r="M957" s="116"/>
      <c r="N957" s="116"/>
      <c r="O957" s="116"/>
      <c r="P957" s="116"/>
      <c r="Q957" s="52"/>
      <c r="R957" s="52"/>
      <c r="S957" s="52"/>
      <c r="T957" s="52"/>
      <c r="U957" s="44"/>
    </row>
    <row r="958" spans="2:21" s="5" customFormat="1" x14ac:dyDescent="0.2">
      <c r="B958" s="3"/>
      <c r="C958" s="3"/>
      <c r="D958" s="3"/>
      <c r="E958" s="108"/>
      <c r="F958" s="3"/>
      <c r="G958" s="116"/>
      <c r="H958" s="116"/>
      <c r="I958" s="116"/>
      <c r="J958" s="116"/>
      <c r="K958" s="116"/>
      <c r="L958" s="116"/>
      <c r="M958" s="116"/>
      <c r="N958" s="116"/>
      <c r="O958" s="116"/>
      <c r="P958" s="116"/>
      <c r="Q958" s="52"/>
      <c r="R958" s="52"/>
      <c r="S958" s="52"/>
      <c r="T958" s="52"/>
      <c r="U958" s="44"/>
    </row>
    <row r="959" spans="2:21" s="5" customFormat="1" x14ac:dyDescent="0.2">
      <c r="B959" s="3"/>
      <c r="C959" s="3"/>
      <c r="D959" s="3"/>
      <c r="E959" s="108"/>
      <c r="F959" s="3"/>
      <c r="G959" s="116"/>
      <c r="H959" s="116"/>
      <c r="I959" s="116"/>
      <c r="J959" s="116"/>
      <c r="K959" s="116"/>
      <c r="L959" s="116"/>
      <c r="M959" s="116"/>
      <c r="N959" s="116"/>
      <c r="O959" s="116"/>
      <c r="P959" s="116"/>
      <c r="Q959" s="52"/>
      <c r="R959" s="52"/>
      <c r="S959" s="52"/>
      <c r="T959" s="52"/>
      <c r="U959" s="44"/>
    </row>
    <row r="960" spans="2:21" s="5" customFormat="1" x14ac:dyDescent="0.2">
      <c r="B960" s="3"/>
      <c r="C960" s="3"/>
      <c r="D960" s="3"/>
      <c r="E960" s="108"/>
      <c r="F960" s="3"/>
      <c r="G960" s="116"/>
      <c r="H960" s="116"/>
      <c r="I960" s="116"/>
      <c r="J960" s="116"/>
      <c r="K960" s="116"/>
      <c r="L960" s="116"/>
      <c r="M960" s="116"/>
      <c r="N960" s="116"/>
      <c r="O960" s="116"/>
      <c r="P960" s="116"/>
      <c r="Q960" s="52"/>
      <c r="R960" s="52"/>
      <c r="S960" s="52"/>
      <c r="T960" s="52"/>
      <c r="U960" s="44"/>
    </row>
    <row r="961" spans="2:21" s="5" customFormat="1" x14ac:dyDescent="0.2">
      <c r="B961" s="3"/>
      <c r="C961" s="3"/>
      <c r="D961" s="3"/>
      <c r="E961" s="108"/>
      <c r="F961" s="3"/>
      <c r="G961" s="116"/>
      <c r="H961" s="116"/>
      <c r="I961" s="116"/>
      <c r="J961" s="116"/>
      <c r="K961" s="116"/>
      <c r="L961" s="116"/>
      <c r="M961" s="116"/>
      <c r="N961" s="116"/>
      <c r="O961" s="116"/>
      <c r="P961" s="116"/>
      <c r="Q961" s="52"/>
      <c r="R961" s="52"/>
      <c r="S961" s="52"/>
      <c r="T961" s="52"/>
      <c r="U961" s="44"/>
    </row>
    <row r="962" spans="2:21" s="5" customFormat="1" x14ac:dyDescent="0.2">
      <c r="B962" s="3"/>
      <c r="C962" s="3"/>
      <c r="D962" s="3"/>
      <c r="E962" s="108"/>
      <c r="F962" s="3"/>
      <c r="G962" s="116"/>
      <c r="H962" s="116"/>
      <c r="I962" s="116"/>
      <c r="J962" s="116"/>
      <c r="K962" s="116"/>
      <c r="L962" s="116"/>
      <c r="M962" s="116"/>
      <c r="N962" s="116"/>
      <c r="O962" s="116"/>
      <c r="P962" s="116"/>
      <c r="Q962" s="52"/>
      <c r="R962" s="52"/>
      <c r="S962" s="52"/>
      <c r="T962" s="52"/>
      <c r="U962" s="44"/>
    </row>
    <row r="963" spans="2:21" s="5" customFormat="1" x14ac:dyDescent="0.2">
      <c r="B963" s="3"/>
      <c r="C963" s="3"/>
      <c r="D963" s="3"/>
      <c r="E963" s="108"/>
      <c r="F963" s="3"/>
      <c r="G963" s="116"/>
      <c r="H963" s="116"/>
      <c r="I963" s="116"/>
      <c r="J963" s="116"/>
      <c r="K963" s="116"/>
      <c r="L963" s="116"/>
      <c r="M963" s="116"/>
      <c r="N963" s="116"/>
      <c r="O963" s="116"/>
      <c r="P963" s="116"/>
      <c r="Q963" s="52"/>
      <c r="R963" s="52"/>
      <c r="S963" s="52"/>
      <c r="T963" s="52"/>
      <c r="U963" s="44"/>
    </row>
    <row r="964" spans="2:21" s="5" customFormat="1" x14ac:dyDescent="0.2">
      <c r="B964" s="3"/>
      <c r="C964" s="3"/>
      <c r="D964" s="3"/>
      <c r="E964" s="108"/>
      <c r="F964" s="3"/>
      <c r="G964" s="116"/>
      <c r="H964" s="116"/>
      <c r="I964" s="116"/>
      <c r="J964" s="116"/>
      <c r="K964" s="116"/>
      <c r="L964" s="116"/>
      <c r="M964" s="116"/>
      <c r="N964" s="116"/>
      <c r="O964" s="116"/>
      <c r="P964" s="116"/>
      <c r="Q964" s="52"/>
      <c r="R964" s="52"/>
      <c r="S964" s="52"/>
      <c r="T964" s="52"/>
      <c r="U964" s="44"/>
    </row>
    <row r="965" spans="2:21" s="5" customFormat="1" x14ac:dyDescent="0.2">
      <c r="B965" s="3"/>
      <c r="C965" s="3"/>
      <c r="D965" s="3"/>
      <c r="E965" s="108"/>
      <c r="F965" s="3"/>
      <c r="G965" s="116"/>
      <c r="H965" s="116"/>
      <c r="I965" s="116"/>
      <c r="J965" s="116"/>
      <c r="K965" s="116"/>
      <c r="L965" s="116"/>
      <c r="M965" s="116"/>
      <c r="N965" s="116"/>
      <c r="O965" s="116"/>
      <c r="P965" s="116"/>
      <c r="Q965" s="52"/>
      <c r="R965" s="52"/>
      <c r="S965" s="52"/>
      <c r="T965" s="52"/>
      <c r="U965" s="44"/>
    </row>
    <row r="966" spans="2:21" s="5" customFormat="1" x14ac:dyDescent="0.2">
      <c r="B966" s="3"/>
      <c r="C966" s="3"/>
      <c r="D966" s="3"/>
      <c r="E966" s="108"/>
      <c r="F966" s="3"/>
      <c r="G966" s="116"/>
      <c r="H966" s="116"/>
      <c r="I966" s="116"/>
      <c r="J966" s="116"/>
      <c r="K966" s="116"/>
      <c r="L966" s="116"/>
      <c r="M966" s="116"/>
      <c r="N966" s="116"/>
      <c r="O966" s="116"/>
      <c r="P966" s="116"/>
      <c r="Q966" s="52"/>
      <c r="R966" s="52"/>
      <c r="S966" s="52"/>
      <c r="T966" s="52"/>
      <c r="U966" s="44"/>
    </row>
    <row r="967" spans="2:21" s="5" customFormat="1" x14ac:dyDescent="0.2">
      <c r="B967" s="3"/>
      <c r="C967" s="3"/>
      <c r="D967" s="3"/>
      <c r="E967" s="108"/>
      <c r="F967" s="3"/>
      <c r="G967" s="116"/>
      <c r="H967" s="116"/>
      <c r="I967" s="116"/>
      <c r="J967" s="116"/>
      <c r="K967" s="116"/>
      <c r="L967" s="116"/>
      <c r="M967" s="116"/>
      <c r="N967" s="116"/>
      <c r="O967" s="116"/>
      <c r="P967" s="116"/>
      <c r="Q967" s="52"/>
      <c r="R967" s="52"/>
      <c r="S967" s="52"/>
      <c r="T967" s="52"/>
      <c r="U967" s="44"/>
    </row>
    <row r="968" spans="2:21" s="5" customFormat="1" x14ac:dyDescent="0.2">
      <c r="B968" s="3"/>
      <c r="C968" s="3"/>
      <c r="D968" s="3"/>
      <c r="E968" s="108"/>
      <c r="F968" s="3"/>
      <c r="G968" s="116"/>
      <c r="H968" s="116"/>
      <c r="I968" s="116"/>
      <c r="J968" s="116"/>
      <c r="K968" s="116"/>
      <c r="L968" s="116"/>
      <c r="M968" s="116"/>
      <c r="N968" s="116"/>
      <c r="O968" s="116"/>
      <c r="P968" s="116"/>
      <c r="Q968" s="52"/>
      <c r="R968" s="52"/>
      <c r="S968" s="52"/>
      <c r="T968" s="52"/>
      <c r="U968" s="44"/>
    </row>
    <row r="969" spans="2:21" s="5" customFormat="1" x14ac:dyDescent="0.2">
      <c r="B969" s="3"/>
      <c r="C969" s="3"/>
      <c r="D969" s="3"/>
      <c r="E969" s="108"/>
      <c r="F969" s="3"/>
      <c r="G969" s="116"/>
      <c r="H969" s="116"/>
      <c r="I969" s="116"/>
      <c r="J969" s="116"/>
      <c r="K969" s="116"/>
      <c r="L969" s="116"/>
      <c r="M969" s="116"/>
      <c r="N969" s="116"/>
      <c r="O969" s="116"/>
      <c r="P969" s="116"/>
      <c r="Q969" s="52"/>
      <c r="R969" s="52"/>
      <c r="S969" s="52"/>
      <c r="T969" s="52"/>
      <c r="U969" s="44"/>
    </row>
    <row r="970" spans="2:21" s="5" customFormat="1" x14ac:dyDescent="0.2">
      <c r="B970" s="3"/>
      <c r="C970" s="3"/>
      <c r="D970" s="3"/>
      <c r="E970" s="108"/>
      <c r="F970" s="3"/>
      <c r="G970" s="116"/>
      <c r="H970" s="116"/>
      <c r="I970" s="116"/>
      <c r="J970" s="116"/>
      <c r="K970" s="116"/>
      <c r="L970" s="116"/>
      <c r="M970" s="116"/>
      <c r="N970" s="116"/>
      <c r="O970" s="116"/>
      <c r="P970" s="116"/>
      <c r="Q970" s="52"/>
      <c r="R970" s="52"/>
      <c r="S970" s="52"/>
      <c r="T970" s="52"/>
      <c r="U970" s="44"/>
    </row>
    <row r="971" spans="2:21" s="5" customFormat="1" x14ac:dyDescent="0.2">
      <c r="B971" s="3"/>
      <c r="C971" s="3"/>
      <c r="D971" s="3"/>
      <c r="E971" s="108"/>
      <c r="F971" s="3"/>
      <c r="G971" s="116"/>
      <c r="H971" s="116"/>
      <c r="I971" s="116"/>
      <c r="J971" s="116"/>
      <c r="K971" s="116"/>
      <c r="L971" s="116"/>
      <c r="M971" s="116"/>
      <c r="N971" s="116"/>
      <c r="O971" s="116"/>
      <c r="P971" s="116"/>
      <c r="Q971" s="52"/>
      <c r="R971" s="52"/>
      <c r="S971" s="52"/>
      <c r="T971" s="52"/>
      <c r="U971" s="44"/>
    </row>
    <row r="972" spans="2:21" s="5" customFormat="1" x14ac:dyDescent="0.2">
      <c r="B972" s="3"/>
      <c r="C972" s="3"/>
      <c r="D972" s="3"/>
      <c r="E972" s="108"/>
      <c r="F972" s="3"/>
      <c r="G972" s="116"/>
      <c r="H972" s="116"/>
      <c r="I972" s="116"/>
      <c r="J972" s="116"/>
      <c r="K972" s="116"/>
      <c r="L972" s="116"/>
      <c r="M972" s="116"/>
      <c r="N972" s="116"/>
      <c r="O972" s="116"/>
      <c r="P972" s="116"/>
      <c r="Q972" s="52"/>
      <c r="R972" s="52"/>
      <c r="S972" s="52"/>
      <c r="T972" s="52"/>
      <c r="U972" s="44"/>
    </row>
    <row r="973" spans="2:21" s="5" customFormat="1" x14ac:dyDescent="0.2">
      <c r="B973" s="3"/>
      <c r="C973" s="3"/>
      <c r="D973" s="3"/>
      <c r="E973" s="108"/>
      <c r="F973" s="3"/>
      <c r="G973" s="116"/>
      <c r="H973" s="116"/>
      <c r="I973" s="116"/>
      <c r="J973" s="116"/>
      <c r="K973" s="116"/>
      <c r="L973" s="116"/>
      <c r="M973" s="116"/>
      <c r="N973" s="116"/>
      <c r="O973" s="116"/>
      <c r="P973" s="116"/>
      <c r="Q973" s="52"/>
      <c r="R973" s="52"/>
      <c r="S973" s="52"/>
      <c r="T973" s="52"/>
      <c r="U973" s="44"/>
    </row>
    <row r="974" spans="2:21" s="5" customFormat="1" x14ac:dyDescent="0.2">
      <c r="B974" s="3"/>
      <c r="C974" s="3"/>
      <c r="D974" s="3"/>
      <c r="E974" s="108"/>
      <c r="F974" s="3"/>
      <c r="G974" s="116"/>
      <c r="H974" s="116"/>
      <c r="I974" s="116"/>
      <c r="J974" s="116"/>
      <c r="K974" s="116"/>
      <c r="L974" s="116"/>
      <c r="M974" s="116"/>
      <c r="N974" s="116"/>
      <c r="O974" s="116"/>
      <c r="P974" s="116"/>
      <c r="Q974" s="52"/>
      <c r="R974" s="52"/>
      <c r="S974" s="52"/>
      <c r="T974" s="52"/>
      <c r="U974" s="44"/>
    </row>
    <row r="975" spans="2:21" s="5" customFormat="1" x14ac:dyDescent="0.2">
      <c r="B975" s="3"/>
      <c r="C975" s="3"/>
      <c r="D975" s="3"/>
      <c r="E975" s="108"/>
      <c r="F975" s="3"/>
      <c r="G975" s="116"/>
      <c r="H975" s="116"/>
      <c r="I975" s="116"/>
      <c r="J975" s="116"/>
      <c r="K975" s="116"/>
      <c r="L975" s="116"/>
      <c r="M975" s="116"/>
      <c r="N975" s="116"/>
      <c r="O975" s="116"/>
      <c r="P975" s="116"/>
      <c r="Q975" s="52"/>
      <c r="R975" s="52"/>
      <c r="S975" s="52"/>
      <c r="T975" s="52"/>
      <c r="U975" s="44"/>
    </row>
    <row r="976" spans="2:21" s="5" customFormat="1" x14ac:dyDescent="0.2">
      <c r="B976" s="3"/>
      <c r="C976" s="3"/>
      <c r="D976" s="3"/>
      <c r="E976" s="108"/>
      <c r="F976" s="3"/>
      <c r="G976" s="116"/>
      <c r="H976" s="116"/>
      <c r="I976" s="116"/>
      <c r="J976" s="116"/>
      <c r="K976" s="116"/>
      <c r="L976" s="116"/>
      <c r="M976" s="116"/>
      <c r="N976" s="116"/>
      <c r="O976" s="116"/>
      <c r="P976" s="116"/>
      <c r="Q976" s="52"/>
      <c r="R976" s="52"/>
      <c r="S976" s="52"/>
      <c r="T976" s="52"/>
      <c r="U976" s="44"/>
    </row>
    <row r="977" spans="2:21" s="5" customFormat="1" x14ac:dyDescent="0.2">
      <c r="B977" s="3"/>
      <c r="C977" s="3"/>
      <c r="D977" s="3"/>
      <c r="E977" s="108"/>
      <c r="F977" s="3"/>
      <c r="G977" s="116"/>
      <c r="H977" s="116"/>
      <c r="I977" s="116"/>
      <c r="J977" s="116"/>
      <c r="K977" s="116"/>
      <c r="L977" s="116"/>
      <c r="M977" s="116"/>
      <c r="N977" s="116"/>
      <c r="O977" s="116"/>
      <c r="P977" s="116"/>
      <c r="Q977" s="52"/>
      <c r="R977" s="52"/>
      <c r="S977" s="52"/>
      <c r="T977" s="52"/>
      <c r="U977" s="44"/>
    </row>
    <row r="978" spans="2:21" s="5" customFormat="1" x14ac:dyDescent="0.2">
      <c r="B978" s="3"/>
      <c r="C978" s="3"/>
      <c r="D978" s="3"/>
      <c r="E978" s="108"/>
      <c r="F978" s="3"/>
      <c r="G978" s="116"/>
      <c r="H978" s="116"/>
      <c r="I978" s="116"/>
      <c r="J978" s="116"/>
      <c r="K978" s="116"/>
      <c r="L978" s="116"/>
      <c r="M978" s="116"/>
      <c r="N978" s="116"/>
      <c r="O978" s="116"/>
      <c r="P978" s="116"/>
      <c r="Q978" s="52"/>
      <c r="R978" s="52"/>
      <c r="S978" s="52"/>
      <c r="T978" s="52"/>
      <c r="U978" s="44"/>
    </row>
    <row r="979" spans="2:21" s="5" customFormat="1" x14ac:dyDescent="0.2">
      <c r="B979" s="3"/>
      <c r="C979" s="3"/>
      <c r="D979" s="3"/>
      <c r="E979" s="108"/>
      <c r="F979" s="3"/>
      <c r="G979" s="116"/>
      <c r="H979" s="116"/>
      <c r="I979" s="116"/>
      <c r="J979" s="116"/>
      <c r="K979" s="116"/>
      <c r="L979" s="116"/>
      <c r="M979" s="116"/>
      <c r="N979" s="116"/>
      <c r="O979" s="116"/>
      <c r="P979" s="116"/>
      <c r="Q979" s="52"/>
      <c r="R979" s="52"/>
      <c r="S979" s="52"/>
      <c r="T979" s="52"/>
      <c r="U979" s="44"/>
    </row>
    <row r="980" spans="2:21" s="5" customFormat="1" x14ac:dyDescent="0.2">
      <c r="B980" s="3"/>
      <c r="C980" s="3"/>
      <c r="D980" s="3"/>
      <c r="E980" s="108"/>
      <c r="F980" s="3"/>
      <c r="G980" s="116"/>
      <c r="H980" s="116"/>
      <c r="I980" s="116"/>
      <c r="J980" s="116"/>
      <c r="K980" s="116"/>
      <c r="L980" s="116"/>
      <c r="M980" s="116"/>
      <c r="N980" s="116"/>
      <c r="O980" s="116"/>
      <c r="P980" s="116"/>
      <c r="Q980" s="52"/>
      <c r="R980" s="52"/>
      <c r="S980" s="52"/>
      <c r="T980" s="52"/>
      <c r="U980" s="44"/>
    </row>
    <row r="981" spans="2:21" s="5" customFormat="1" x14ac:dyDescent="0.2">
      <c r="B981" s="3"/>
      <c r="C981" s="3"/>
      <c r="D981" s="3"/>
      <c r="E981" s="108"/>
      <c r="F981" s="3"/>
      <c r="G981" s="116"/>
      <c r="H981" s="116"/>
      <c r="I981" s="116"/>
      <c r="J981" s="116"/>
      <c r="K981" s="116"/>
      <c r="L981" s="116"/>
      <c r="M981" s="116"/>
      <c r="N981" s="116"/>
      <c r="O981" s="116"/>
      <c r="P981" s="116"/>
      <c r="Q981" s="52"/>
      <c r="R981" s="52"/>
      <c r="S981" s="52"/>
      <c r="T981" s="52"/>
      <c r="U981" s="44"/>
    </row>
    <row r="982" spans="2:21" s="5" customFormat="1" x14ac:dyDescent="0.2">
      <c r="B982" s="3"/>
      <c r="C982" s="3"/>
      <c r="D982" s="3"/>
      <c r="E982" s="108"/>
      <c r="F982" s="3"/>
      <c r="G982" s="116"/>
      <c r="H982" s="116"/>
      <c r="I982" s="116"/>
      <c r="J982" s="116"/>
      <c r="K982" s="116"/>
      <c r="L982" s="116"/>
      <c r="M982" s="116"/>
      <c r="N982" s="116"/>
      <c r="O982" s="116"/>
      <c r="P982" s="116"/>
      <c r="Q982" s="52"/>
      <c r="R982" s="52"/>
      <c r="S982" s="52"/>
      <c r="T982" s="52"/>
      <c r="U982" s="44"/>
    </row>
    <row r="983" spans="2:21" s="5" customFormat="1" x14ac:dyDescent="0.2">
      <c r="B983" s="3"/>
      <c r="C983" s="3"/>
      <c r="D983" s="3"/>
      <c r="E983" s="108"/>
      <c r="F983" s="3"/>
      <c r="G983" s="116"/>
      <c r="H983" s="116"/>
      <c r="I983" s="116"/>
      <c r="J983" s="116"/>
      <c r="K983" s="116"/>
      <c r="L983" s="116"/>
      <c r="M983" s="116"/>
      <c r="N983" s="116"/>
      <c r="O983" s="116"/>
      <c r="P983" s="116"/>
      <c r="Q983" s="52"/>
      <c r="R983" s="52"/>
      <c r="S983" s="52"/>
      <c r="T983" s="52"/>
      <c r="U983" s="44"/>
    </row>
    <row r="984" spans="2:21" s="5" customFormat="1" x14ac:dyDescent="0.2">
      <c r="B984" s="3"/>
      <c r="C984" s="3"/>
      <c r="D984" s="3"/>
      <c r="E984" s="108"/>
      <c r="F984" s="3"/>
      <c r="G984" s="116"/>
      <c r="H984" s="116"/>
      <c r="I984" s="116"/>
      <c r="J984" s="116"/>
      <c r="K984" s="116"/>
      <c r="L984" s="116"/>
      <c r="M984" s="116"/>
      <c r="N984" s="116"/>
      <c r="O984" s="116"/>
      <c r="P984" s="116"/>
      <c r="Q984" s="52"/>
      <c r="R984" s="52"/>
      <c r="S984" s="52"/>
      <c r="T984" s="52"/>
      <c r="U984" s="44"/>
    </row>
    <row r="985" spans="2:21" s="5" customFormat="1" x14ac:dyDescent="0.2">
      <c r="B985" s="3"/>
      <c r="C985" s="3"/>
      <c r="D985" s="3"/>
      <c r="E985" s="108"/>
      <c r="F985" s="3"/>
      <c r="G985" s="116"/>
      <c r="H985" s="116"/>
      <c r="I985" s="116"/>
      <c r="J985" s="116"/>
      <c r="K985" s="116"/>
      <c r="L985" s="116"/>
      <c r="M985" s="116"/>
      <c r="N985" s="116"/>
      <c r="O985" s="116"/>
      <c r="P985" s="116"/>
      <c r="Q985" s="52"/>
      <c r="R985" s="52"/>
      <c r="S985" s="52"/>
      <c r="T985" s="52"/>
      <c r="U985" s="44"/>
    </row>
    <row r="986" spans="2:21" s="5" customFormat="1" x14ac:dyDescent="0.2">
      <c r="B986" s="3"/>
      <c r="C986" s="3"/>
      <c r="D986" s="3"/>
      <c r="E986" s="108"/>
      <c r="F986" s="3"/>
      <c r="G986" s="116"/>
      <c r="H986" s="116"/>
      <c r="I986" s="116"/>
      <c r="J986" s="116"/>
      <c r="K986" s="116"/>
      <c r="L986" s="116"/>
      <c r="M986" s="116"/>
      <c r="N986" s="116"/>
      <c r="O986" s="116"/>
      <c r="P986" s="116"/>
      <c r="Q986" s="52"/>
      <c r="R986" s="52"/>
      <c r="S986" s="52"/>
      <c r="T986" s="52"/>
      <c r="U986" s="44"/>
    </row>
    <row r="987" spans="2:21" s="5" customFormat="1" x14ac:dyDescent="0.2">
      <c r="B987" s="3"/>
      <c r="C987" s="3"/>
      <c r="D987" s="3"/>
      <c r="E987" s="108"/>
      <c r="F987" s="3"/>
      <c r="G987" s="116"/>
      <c r="H987" s="116"/>
      <c r="I987" s="116"/>
      <c r="J987" s="116"/>
      <c r="K987" s="116"/>
      <c r="L987" s="116"/>
      <c r="M987" s="116"/>
      <c r="N987" s="116"/>
      <c r="O987" s="116"/>
      <c r="P987" s="116"/>
      <c r="Q987" s="52"/>
      <c r="R987" s="52"/>
      <c r="S987" s="52"/>
      <c r="T987" s="52"/>
      <c r="U987" s="44"/>
    </row>
    <row r="988" spans="2:21" s="5" customFormat="1" x14ac:dyDescent="0.2">
      <c r="B988" s="3"/>
      <c r="C988" s="3"/>
      <c r="D988" s="3"/>
      <c r="E988" s="108"/>
      <c r="F988" s="3"/>
      <c r="G988" s="116"/>
      <c r="H988" s="116"/>
      <c r="I988" s="116"/>
      <c r="J988" s="116"/>
      <c r="K988" s="116"/>
      <c r="L988" s="116"/>
      <c r="M988" s="116"/>
      <c r="N988" s="116"/>
      <c r="O988" s="116"/>
      <c r="P988" s="116"/>
      <c r="Q988" s="52"/>
      <c r="R988" s="52"/>
      <c r="S988" s="52"/>
      <c r="T988" s="52"/>
      <c r="U988" s="44"/>
    </row>
    <row r="989" spans="2:21" s="5" customFormat="1" x14ac:dyDescent="0.2">
      <c r="B989" s="3"/>
      <c r="C989" s="3"/>
      <c r="D989" s="3"/>
      <c r="E989" s="108"/>
      <c r="F989" s="3"/>
      <c r="G989" s="116"/>
      <c r="H989" s="116"/>
      <c r="I989" s="116"/>
      <c r="J989" s="116"/>
      <c r="K989" s="116"/>
      <c r="L989" s="116"/>
      <c r="M989" s="116"/>
      <c r="N989" s="116"/>
      <c r="O989" s="116"/>
      <c r="P989" s="116"/>
      <c r="Q989" s="52"/>
      <c r="R989" s="52"/>
      <c r="S989" s="52"/>
      <c r="T989" s="52"/>
      <c r="U989" s="44"/>
    </row>
    <row r="990" spans="2:21" s="5" customFormat="1" x14ac:dyDescent="0.2">
      <c r="B990" s="3"/>
      <c r="C990" s="3"/>
      <c r="D990" s="3"/>
      <c r="E990" s="108"/>
      <c r="F990" s="3"/>
      <c r="G990" s="116"/>
      <c r="H990" s="116"/>
      <c r="I990" s="116"/>
      <c r="J990" s="116"/>
      <c r="K990" s="116"/>
      <c r="L990" s="116"/>
      <c r="M990" s="116"/>
      <c r="N990" s="116"/>
      <c r="O990" s="116"/>
      <c r="P990" s="116"/>
      <c r="Q990" s="52"/>
      <c r="R990" s="52"/>
      <c r="S990" s="52"/>
      <c r="T990" s="52"/>
      <c r="U990" s="44"/>
    </row>
    <row r="991" spans="2:21" s="5" customFormat="1" x14ac:dyDescent="0.2">
      <c r="B991" s="3"/>
      <c r="C991" s="3"/>
      <c r="D991" s="3"/>
      <c r="E991" s="108"/>
      <c r="F991" s="3"/>
      <c r="G991" s="116"/>
      <c r="H991" s="116"/>
      <c r="I991" s="116"/>
      <c r="J991" s="116"/>
      <c r="K991" s="116"/>
      <c r="L991" s="116"/>
      <c r="M991" s="116"/>
      <c r="N991" s="116"/>
      <c r="O991" s="116"/>
      <c r="P991" s="116"/>
      <c r="Q991" s="52"/>
      <c r="R991" s="52"/>
      <c r="S991" s="52"/>
      <c r="T991" s="52"/>
      <c r="U991" s="44"/>
    </row>
    <row r="992" spans="2:21" s="5" customFormat="1" x14ac:dyDescent="0.2">
      <c r="B992" s="3"/>
      <c r="C992" s="3"/>
      <c r="D992" s="3"/>
      <c r="E992" s="108"/>
      <c r="F992" s="3"/>
      <c r="G992" s="116"/>
      <c r="H992" s="116"/>
      <c r="I992" s="116"/>
      <c r="J992" s="116"/>
      <c r="K992" s="116"/>
      <c r="L992" s="116"/>
      <c r="M992" s="116"/>
      <c r="N992" s="116"/>
      <c r="O992" s="116"/>
      <c r="P992" s="116"/>
      <c r="Q992" s="52"/>
      <c r="R992" s="52"/>
      <c r="S992" s="52"/>
      <c r="T992" s="52"/>
      <c r="U992" s="44"/>
    </row>
    <row r="993" spans="2:21" s="5" customFormat="1" x14ac:dyDescent="0.2">
      <c r="B993" s="3"/>
      <c r="C993" s="3"/>
      <c r="D993" s="3"/>
      <c r="E993" s="108"/>
      <c r="F993" s="3"/>
      <c r="G993" s="116"/>
      <c r="H993" s="116"/>
      <c r="I993" s="116"/>
      <c r="J993" s="116"/>
      <c r="K993" s="116"/>
      <c r="L993" s="116"/>
      <c r="M993" s="116"/>
      <c r="N993" s="116"/>
      <c r="O993" s="116"/>
      <c r="P993" s="116"/>
      <c r="Q993" s="52"/>
      <c r="R993" s="52"/>
      <c r="S993" s="52"/>
      <c r="T993" s="52"/>
      <c r="U993" s="44"/>
    </row>
    <row r="994" spans="2:21" s="5" customFormat="1" x14ac:dyDescent="0.2">
      <c r="B994" s="3"/>
      <c r="C994" s="3"/>
      <c r="D994" s="3"/>
      <c r="E994" s="108"/>
      <c r="F994" s="3"/>
      <c r="G994" s="116"/>
      <c r="H994" s="116"/>
      <c r="I994" s="116"/>
      <c r="J994" s="116"/>
      <c r="K994" s="116"/>
      <c r="L994" s="116"/>
      <c r="M994" s="116"/>
      <c r="N994" s="116"/>
      <c r="O994" s="116"/>
      <c r="P994" s="116"/>
      <c r="Q994" s="52"/>
      <c r="R994" s="52"/>
      <c r="S994" s="52"/>
      <c r="T994" s="52"/>
      <c r="U994" s="44"/>
    </row>
    <row r="995" spans="2:21" s="5" customFormat="1" x14ac:dyDescent="0.2">
      <c r="B995" s="3"/>
      <c r="C995" s="3"/>
      <c r="D995" s="3"/>
      <c r="E995" s="108"/>
      <c r="F995" s="3"/>
      <c r="G995" s="116"/>
      <c r="H995" s="116"/>
      <c r="I995" s="116"/>
      <c r="J995" s="116"/>
      <c r="K995" s="116"/>
      <c r="L995" s="116"/>
      <c r="M995" s="116"/>
      <c r="N995" s="116"/>
      <c r="O995" s="116"/>
      <c r="P995" s="116"/>
      <c r="Q995" s="52"/>
      <c r="R995" s="52"/>
      <c r="S995" s="52"/>
      <c r="T995" s="52"/>
      <c r="U995" s="44"/>
    </row>
    <row r="996" spans="2:21" s="5" customFormat="1" x14ac:dyDescent="0.2">
      <c r="B996" s="3"/>
      <c r="C996" s="3"/>
      <c r="D996" s="3"/>
      <c r="E996" s="108"/>
      <c r="F996" s="3"/>
      <c r="G996" s="116"/>
      <c r="H996" s="116"/>
      <c r="I996" s="116"/>
      <c r="J996" s="116"/>
      <c r="K996" s="116"/>
      <c r="L996" s="116"/>
      <c r="M996" s="116"/>
      <c r="N996" s="116"/>
      <c r="O996" s="116"/>
      <c r="P996" s="116"/>
      <c r="Q996" s="52"/>
      <c r="R996" s="52"/>
      <c r="S996" s="52"/>
      <c r="T996" s="52"/>
      <c r="U996" s="44"/>
    </row>
    <row r="997" spans="2:21" s="5" customFormat="1" x14ac:dyDescent="0.2">
      <c r="B997" s="3"/>
      <c r="C997" s="3"/>
      <c r="D997" s="3"/>
      <c r="E997" s="108"/>
      <c r="F997" s="3"/>
      <c r="G997" s="116"/>
      <c r="H997" s="116"/>
      <c r="I997" s="116"/>
      <c r="J997" s="116"/>
      <c r="K997" s="116"/>
      <c r="L997" s="116"/>
      <c r="M997" s="116"/>
      <c r="N997" s="116"/>
      <c r="O997" s="116"/>
      <c r="P997" s="116"/>
      <c r="Q997" s="52"/>
      <c r="R997" s="52"/>
      <c r="S997" s="52"/>
      <c r="T997" s="52"/>
      <c r="U997" s="44"/>
    </row>
    <row r="998" spans="2:21" s="5" customFormat="1" x14ac:dyDescent="0.2">
      <c r="B998" s="3"/>
      <c r="C998" s="3"/>
      <c r="D998" s="3"/>
      <c r="E998" s="108"/>
      <c r="F998" s="3"/>
      <c r="G998" s="116"/>
      <c r="H998" s="116"/>
      <c r="I998" s="116"/>
      <c r="J998" s="116"/>
      <c r="K998" s="116"/>
      <c r="L998" s="116"/>
      <c r="M998" s="116"/>
      <c r="N998" s="116"/>
      <c r="O998" s="116"/>
      <c r="P998" s="116"/>
      <c r="Q998" s="52"/>
      <c r="R998" s="52"/>
      <c r="S998" s="52"/>
      <c r="T998" s="52"/>
      <c r="U998" s="44"/>
    </row>
    <row r="999" spans="2:21" s="5" customFormat="1" x14ac:dyDescent="0.2">
      <c r="B999" s="3"/>
      <c r="C999" s="3"/>
      <c r="D999" s="3"/>
      <c r="E999" s="108"/>
      <c r="F999" s="3"/>
      <c r="G999" s="116"/>
      <c r="H999" s="116"/>
      <c r="I999" s="116"/>
      <c r="J999" s="116"/>
      <c r="K999" s="116"/>
      <c r="L999" s="116"/>
      <c r="M999" s="116"/>
      <c r="N999" s="116"/>
      <c r="O999" s="116"/>
      <c r="P999" s="116"/>
      <c r="Q999" s="52"/>
      <c r="R999" s="52"/>
      <c r="S999" s="52"/>
      <c r="T999" s="52"/>
      <c r="U999" s="44"/>
    </row>
    <row r="1000" spans="2:21" s="5" customFormat="1" x14ac:dyDescent="0.2">
      <c r="B1000" s="3"/>
      <c r="C1000" s="3"/>
      <c r="D1000" s="3"/>
      <c r="E1000" s="108"/>
      <c r="F1000" s="3"/>
      <c r="G1000" s="116"/>
      <c r="H1000" s="116"/>
      <c r="I1000" s="116"/>
      <c r="J1000" s="116"/>
      <c r="K1000" s="116"/>
      <c r="L1000" s="116"/>
      <c r="M1000" s="116"/>
      <c r="N1000" s="116"/>
      <c r="O1000" s="116"/>
      <c r="P1000" s="116"/>
      <c r="Q1000" s="52"/>
      <c r="R1000" s="52"/>
      <c r="S1000" s="52"/>
      <c r="T1000" s="52"/>
      <c r="U1000" s="44"/>
    </row>
    <row r="1001" spans="2:21" s="5" customFormat="1" x14ac:dyDescent="0.2">
      <c r="B1001" s="3"/>
      <c r="C1001" s="3"/>
      <c r="D1001" s="3"/>
      <c r="E1001" s="108"/>
      <c r="F1001" s="3"/>
      <c r="G1001" s="116"/>
      <c r="H1001" s="116"/>
      <c r="I1001" s="116"/>
      <c r="J1001" s="116"/>
      <c r="K1001" s="116"/>
      <c r="L1001" s="116"/>
      <c r="M1001" s="116"/>
      <c r="N1001" s="116"/>
      <c r="O1001" s="116"/>
      <c r="P1001" s="116"/>
      <c r="Q1001" s="52"/>
      <c r="R1001" s="52"/>
      <c r="S1001" s="52"/>
      <c r="T1001" s="52"/>
      <c r="U1001" s="44"/>
    </row>
    <row r="1002" spans="2:21" s="5" customFormat="1" x14ac:dyDescent="0.2">
      <c r="B1002" s="3"/>
      <c r="C1002" s="3"/>
      <c r="D1002" s="3"/>
      <c r="E1002" s="108"/>
      <c r="F1002" s="3"/>
      <c r="G1002" s="116"/>
      <c r="H1002" s="116"/>
      <c r="I1002" s="116"/>
      <c r="J1002" s="116"/>
      <c r="K1002" s="116"/>
      <c r="L1002" s="116"/>
      <c r="M1002" s="116"/>
      <c r="N1002" s="116"/>
      <c r="O1002" s="116"/>
      <c r="P1002" s="116"/>
      <c r="Q1002" s="52"/>
      <c r="R1002" s="52"/>
      <c r="S1002" s="52"/>
      <c r="T1002" s="52"/>
      <c r="U1002" s="44"/>
    </row>
    <row r="1003" spans="2:21" s="5" customFormat="1" x14ac:dyDescent="0.2">
      <c r="B1003" s="3"/>
      <c r="C1003" s="3"/>
      <c r="D1003" s="3"/>
      <c r="E1003" s="108"/>
      <c r="F1003" s="3"/>
      <c r="G1003" s="116"/>
      <c r="H1003" s="116"/>
      <c r="I1003" s="116"/>
      <c r="J1003" s="116"/>
      <c r="K1003" s="116"/>
      <c r="L1003" s="116"/>
      <c r="M1003" s="116"/>
      <c r="N1003" s="116"/>
      <c r="O1003" s="116"/>
      <c r="P1003" s="116"/>
      <c r="Q1003" s="52"/>
      <c r="R1003" s="52"/>
      <c r="S1003" s="52"/>
      <c r="T1003" s="52"/>
      <c r="U1003" s="44"/>
    </row>
    <row r="1004" spans="2:21" s="5" customFormat="1" x14ac:dyDescent="0.2">
      <c r="B1004" s="3"/>
      <c r="C1004" s="3"/>
      <c r="D1004" s="3"/>
      <c r="E1004" s="108"/>
      <c r="F1004" s="3"/>
      <c r="G1004" s="116"/>
      <c r="H1004" s="116"/>
      <c r="I1004" s="116"/>
      <c r="J1004" s="116"/>
      <c r="K1004" s="116"/>
      <c r="L1004" s="116"/>
      <c r="M1004" s="116"/>
      <c r="N1004" s="116"/>
      <c r="O1004" s="116"/>
      <c r="P1004" s="116"/>
      <c r="Q1004" s="52"/>
      <c r="R1004" s="52"/>
      <c r="S1004" s="52"/>
      <c r="T1004" s="52"/>
      <c r="U1004" s="44"/>
    </row>
    <row r="1005" spans="2:21" s="5" customFormat="1" x14ac:dyDescent="0.2">
      <c r="B1005" s="3"/>
      <c r="C1005" s="3"/>
      <c r="D1005" s="3"/>
      <c r="E1005" s="108"/>
      <c r="F1005" s="3"/>
      <c r="G1005" s="116"/>
      <c r="H1005" s="116"/>
      <c r="I1005" s="116"/>
      <c r="J1005" s="116"/>
      <c r="K1005" s="116"/>
      <c r="L1005" s="116"/>
      <c r="M1005" s="116"/>
      <c r="N1005" s="116"/>
      <c r="O1005" s="116"/>
      <c r="P1005" s="116"/>
      <c r="Q1005" s="52"/>
      <c r="R1005" s="52"/>
      <c r="S1005" s="52"/>
      <c r="T1005" s="52"/>
      <c r="U1005" s="44"/>
    </row>
    <row r="1006" spans="2:21" s="5" customFormat="1" x14ac:dyDescent="0.2">
      <c r="B1006" s="3"/>
      <c r="C1006" s="3"/>
      <c r="D1006" s="3"/>
      <c r="E1006" s="108"/>
      <c r="F1006" s="3"/>
      <c r="G1006" s="116"/>
      <c r="H1006" s="116"/>
      <c r="I1006" s="116"/>
      <c r="J1006" s="116"/>
      <c r="K1006" s="116"/>
      <c r="L1006" s="116"/>
      <c r="M1006" s="116"/>
      <c r="N1006" s="116"/>
      <c r="O1006" s="116"/>
      <c r="P1006" s="116"/>
      <c r="Q1006" s="52"/>
      <c r="R1006" s="52"/>
      <c r="S1006" s="52"/>
      <c r="T1006" s="52"/>
      <c r="U1006" s="44"/>
    </row>
    <row r="1007" spans="2:21" s="5" customFormat="1" x14ac:dyDescent="0.2">
      <c r="B1007" s="3"/>
      <c r="C1007" s="3"/>
      <c r="D1007" s="3"/>
      <c r="E1007" s="108"/>
      <c r="F1007" s="3"/>
      <c r="G1007" s="116"/>
      <c r="H1007" s="116"/>
      <c r="I1007" s="116"/>
      <c r="J1007" s="116"/>
      <c r="K1007" s="116"/>
      <c r="L1007" s="116"/>
      <c r="M1007" s="116"/>
      <c r="N1007" s="116"/>
      <c r="O1007" s="116"/>
      <c r="P1007" s="116"/>
      <c r="Q1007" s="52"/>
      <c r="R1007" s="52"/>
      <c r="S1007" s="52"/>
      <c r="T1007" s="52"/>
      <c r="U1007" s="44"/>
    </row>
    <row r="1008" spans="2:21" s="5" customFormat="1" x14ac:dyDescent="0.2">
      <c r="B1008" s="3"/>
      <c r="C1008" s="3"/>
      <c r="D1008" s="3"/>
      <c r="E1008" s="108"/>
      <c r="F1008" s="3"/>
      <c r="G1008" s="116"/>
      <c r="H1008" s="116"/>
      <c r="I1008" s="116"/>
      <c r="J1008" s="116"/>
      <c r="K1008" s="116"/>
      <c r="L1008" s="116"/>
      <c r="M1008" s="116"/>
      <c r="N1008" s="116"/>
      <c r="O1008" s="116"/>
      <c r="P1008" s="116"/>
      <c r="Q1008" s="52"/>
      <c r="R1008" s="52"/>
      <c r="S1008" s="52"/>
      <c r="T1008" s="52"/>
      <c r="U1008" s="44"/>
    </row>
    <row r="1009" spans="2:21" s="5" customFormat="1" x14ac:dyDescent="0.2">
      <c r="B1009" s="3"/>
      <c r="C1009" s="3"/>
      <c r="D1009" s="3"/>
      <c r="E1009" s="108"/>
      <c r="F1009" s="3"/>
      <c r="G1009" s="116"/>
      <c r="H1009" s="116"/>
      <c r="I1009" s="116"/>
      <c r="J1009" s="116"/>
      <c r="K1009" s="116"/>
      <c r="L1009" s="116"/>
      <c r="M1009" s="116"/>
      <c r="N1009" s="116"/>
      <c r="O1009" s="116"/>
      <c r="P1009" s="116"/>
      <c r="Q1009" s="52"/>
      <c r="R1009" s="52"/>
      <c r="S1009" s="52"/>
      <c r="T1009" s="52"/>
      <c r="U1009" s="44"/>
    </row>
    <row r="1010" spans="2:21" s="5" customFormat="1" x14ac:dyDescent="0.2">
      <c r="B1010" s="3"/>
      <c r="C1010" s="3"/>
      <c r="D1010" s="3"/>
      <c r="E1010" s="108"/>
      <c r="F1010" s="3"/>
      <c r="G1010" s="116"/>
      <c r="H1010" s="116"/>
      <c r="I1010" s="116"/>
      <c r="J1010" s="116"/>
      <c r="K1010" s="116"/>
      <c r="L1010" s="116"/>
      <c r="M1010" s="116"/>
      <c r="N1010" s="116"/>
      <c r="O1010" s="116"/>
      <c r="P1010" s="116"/>
      <c r="Q1010" s="52"/>
      <c r="R1010" s="52"/>
      <c r="S1010" s="52"/>
      <c r="T1010" s="52"/>
      <c r="U1010" s="44"/>
    </row>
    <row r="1011" spans="2:21" s="5" customFormat="1" x14ac:dyDescent="0.2">
      <c r="B1011" s="3"/>
      <c r="C1011" s="3"/>
      <c r="D1011" s="3"/>
      <c r="E1011" s="108"/>
      <c r="F1011" s="3"/>
      <c r="G1011" s="116"/>
      <c r="H1011" s="116"/>
      <c r="I1011" s="116"/>
      <c r="J1011" s="116"/>
      <c r="K1011" s="116"/>
      <c r="L1011" s="116"/>
      <c r="M1011" s="116"/>
      <c r="N1011" s="116"/>
      <c r="O1011" s="116"/>
      <c r="P1011" s="116"/>
      <c r="Q1011" s="52"/>
      <c r="R1011" s="52"/>
      <c r="S1011" s="52"/>
      <c r="T1011" s="52"/>
      <c r="U1011" s="44"/>
    </row>
    <row r="1012" spans="2:21" s="5" customFormat="1" x14ac:dyDescent="0.2">
      <c r="B1012" s="3"/>
      <c r="C1012" s="3"/>
      <c r="D1012" s="3"/>
      <c r="E1012" s="108"/>
      <c r="F1012" s="3"/>
      <c r="G1012" s="116"/>
      <c r="H1012" s="116"/>
      <c r="I1012" s="116"/>
      <c r="J1012" s="116"/>
      <c r="K1012" s="116"/>
      <c r="L1012" s="116"/>
      <c r="M1012" s="116"/>
      <c r="N1012" s="116"/>
      <c r="O1012" s="116"/>
      <c r="P1012" s="116"/>
      <c r="Q1012" s="52"/>
      <c r="R1012" s="52"/>
      <c r="S1012" s="52"/>
      <c r="T1012" s="52"/>
      <c r="U1012" s="44"/>
    </row>
    <row r="1013" spans="2:21" s="5" customFormat="1" x14ac:dyDescent="0.2">
      <c r="B1013" s="3"/>
      <c r="C1013" s="3"/>
      <c r="D1013" s="3"/>
      <c r="E1013" s="108"/>
      <c r="F1013" s="3"/>
      <c r="G1013" s="116"/>
      <c r="H1013" s="116"/>
      <c r="I1013" s="116"/>
      <c r="J1013" s="116"/>
      <c r="K1013" s="116"/>
      <c r="L1013" s="116"/>
      <c r="M1013" s="116"/>
      <c r="N1013" s="116"/>
      <c r="O1013" s="116"/>
      <c r="P1013" s="116"/>
      <c r="Q1013" s="52"/>
      <c r="R1013" s="52"/>
      <c r="S1013" s="52"/>
      <c r="T1013" s="52"/>
      <c r="U1013" s="44"/>
    </row>
    <row r="1014" spans="2:21" s="5" customFormat="1" x14ac:dyDescent="0.2">
      <c r="B1014" s="3"/>
      <c r="C1014" s="3"/>
      <c r="D1014" s="3"/>
      <c r="E1014" s="108"/>
      <c r="F1014" s="3"/>
      <c r="G1014" s="116"/>
      <c r="H1014" s="116"/>
      <c r="I1014" s="116"/>
      <c r="J1014" s="116"/>
      <c r="K1014" s="116"/>
      <c r="L1014" s="116"/>
      <c r="M1014" s="116"/>
      <c r="N1014" s="116"/>
      <c r="O1014" s="116"/>
      <c r="P1014" s="116"/>
      <c r="Q1014" s="52"/>
      <c r="R1014" s="52"/>
      <c r="S1014" s="52"/>
      <c r="T1014" s="52"/>
      <c r="U1014" s="44"/>
    </row>
    <row r="1015" spans="2:21" s="5" customFormat="1" x14ac:dyDescent="0.2">
      <c r="B1015" s="3"/>
      <c r="C1015" s="3"/>
      <c r="D1015" s="3"/>
      <c r="E1015" s="108"/>
      <c r="F1015" s="3"/>
      <c r="G1015" s="116"/>
      <c r="H1015" s="116"/>
      <c r="I1015" s="116"/>
      <c r="J1015" s="116"/>
      <c r="K1015" s="116"/>
      <c r="L1015" s="116"/>
      <c r="M1015" s="116"/>
      <c r="N1015" s="116"/>
      <c r="O1015" s="116"/>
      <c r="P1015" s="116"/>
      <c r="Q1015" s="52"/>
      <c r="R1015" s="52"/>
      <c r="S1015" s="52"/>
      <c r="T1015" s="52"/>
      <c r="U1015" s="44"/>
    </row>
    <row r="1016" spans="2:21" s="5" customFormat="1" x14ac:dyDescent="0.2">
      <c r="B1016" s="3"/>
      <c r="C1016" s="3"/>
      <c r="D1016" s="3"/>
      <c r="E1016" s="108"/>
      <c r="F1016" s="3"/>
      <c r="G1016" s="116"/>
      <c r="H1016" s="116"/>
      <c r="I1016" s="116"/>
      <c r="J1016" s="116"/>
      <c r="K1016" s="116"/>
      <c r="L1016" s="116"/>
      <c r="M1016" s="116"/>
      <c r="N1016" s="116"/>
      <c r="O1016" s="116"/>
      <c r="P1016" s="116"/>
      <c r="Q1016" s="52"/>
      <c r="R1016" s="52"/>
      <c r="S1016" s="52"/>
      <c r="T1016" s="52"/>
      <c r="U1016" s="44"/>
    </row>
    <row r="1017" spans="2:21" s="5" customFormat="1" x14ac:dyDescent="0.2">
      <c r="B1017" s="3"/>
      <c r="C1017" s="3"/>
      <c r="D1017" s="3"/>
      <c r="E1017" s="108"/>
      <c r="F1017" s="3"/>
      <c r="G1017" s="116"/>
      <c r="H1017" s="116"/>
      <c r="I1017" s="116"/>
      <c r="J1017" s="116"/>
      <c r="K1017" s="116"/>
      <c r="L1017" s="116"/>
      <c r="M1017" s="116"/>
      <c r="N1017" s="116"/>
      <c r="O1017" s="116"/>
      <c r="P1017" s="116"/>
      <c r="Q1017" s="52"/>
      <c r="R1017" s="52"/>
      <c r="S1017" s="52"/>
      <c r="T1017" s="52"/>
      <c r="U1017" s="44"/>
    </row>
    <row r="1018" spans="2:21" s="5" customFormat="1" x14ac:dyDescent="0.2">
      <c r="B1018" s="3"/>
      <c r="C1018" s="3"/>
      <c r="D1018" s="3"/>
      <c r="E1018" s="108"/>
      <c r="F1018" s="3"/>
      <c r="G1018" s="116"/>
      <c r="H1018" s="116"/>
      <c r="I1018" s="116"/>
      <c r="J1018" s="116"/>
      <c r="K1018" s="116"/>
      <c r="L1018" s="116"/>
      <c r="M1018" s="116"/>
      <c r="N1018" s="116"/>
      <c r="O1018" s="116"/>
      <c r="P1018" s="116"/>
      <c r="Q1018" s="52"/>
      <c r="R1018" s="52"/>
      <c r="S1018" s="52"/>
      <c r="T1018" s="52"/>
      <c r="U1018" s="44"/>
    </row>
    <row r="1019" spans="2:21" s="5" customFormat="1" x14ac:dyDescent="0.2">
      <c r="B1019" s="3"/>
      <c r="C1019" s="3"/>
      <c r="D1019" s="3"/>
      <c r="E1019" s="108"/>
      <c r="F1019" s="3"/>
      <c r="G1019" s="116"/>
      <c r="H1019" s="116"/>
      <c r="I1019" s="116"/>
      <c r="J1019" s="116"/>
      <c r="K1019" s="116"/>
      <c r="L1019" s="116"/>
      <c r="M1019" s="116"/>
      <c r="N1019" s="116"/>
      <c r="O1019" s="116"/>
      <c r="P1019" s="116"/>
      <c r="Q1019" s="52"/>
      <c r="R1019" s="52"/>
      <c r="S1019" s="52"/>
      <c r="T1019" s="52"/>
      <c r="U1019" s="44"/>
    </row>
    <row r="1020" spans="2:21" s="5" customFormat="1" x14ac:dyDescent="0.2">
      <c r="B1020" s="3"/>
      <c r="C1020" s="3"/>
      <c r="D1020" s="3"/>
      <c r="E1020" s="108"/>
      <c r="F1020" s="3"/>
      <c r="G1020" s="116"/>
      <c r="H1020" s="116"/>
      <c r="I1020" s="116"/>
      <c r="J1020" s="116"/>
      <c r="K1020" s="116"/>
      <c r="L1020" s="116"/>
      <c r="M1020" s="116"/>
      <c r="N1020" s="116"/>
      <c r="O1020" s="116"/>
      <c r="P1020" s="116"/>
      <c r="Q1020" s="52"/>
      <c r="R1020" s="52"/>
      <c r="S1020" s="52"/>
      <c r="T1020" s="52"/>
      <c r="U1020" s="44"/>
    </row>
    <row r="1021" spans="2:21" s="5" customFormat="1" x14ac:dyDescent="0.2">
      <c r="B1021" s="3"/>
      <c r="C1021" s="3"/>
      <c r="D1021" s="3"/>
      <c r="E1021" s="108"/>
      <c r="F1021" s="3"/>
      <c r="G1021" s="116"/>
      <c r="H1021" s="116"/>
      <c r="I1021" s="116"/>
      <c r="J1021" s="116"/>
      <c r="K1021" s="116"/>
      <c r="L1021" s="116"/>
      <c r="M1021" s="116"/>
      <c r="N1021" s="116"/>
      <c r="O1021" s="116"/>
      <c r="P1021" s="116"/>
      <c r="Q1021" s="52"/>
      <c r="R1021" s="52"/>
      <c r="S1021" s="52"/>
      <c r="T1021" s="52"/>
      <c r="U1021" s="44"/>
    </row>
    <row r="1022" spans="2:21" s="5" customFormat="1" x14ac:dyDescent="0.2">
      <c r="B1022" s="3"/>
      <c r="C1022" s="3"/>
      <c r="D1022" s="3"/>
      <c r="E1022" s="108"/>
      <c r="F1022" s="3"/>
      <c r="G1022" s="116"/>
      <c r="H1022" s="116"/>
      <c r="I1022" s="116"/>
      <c r="J1022" s="116"/>
      <c r="K1022" s="116"/>
      <c r="L1022" s="116"/>
      <c r="M1022" s="116"/>
      <c r="N1022" s="116"/>
      <c r="O1022" s="116"/>
      <c r="P1022" s="116"/>
      <c r="Q1022" s="52"/>
      <c r="R1022" s="52"/>
      <c r="S1022" s="52"/>
      <c r="T1022" s="52"/>
      <c r="U1022" s="44"/>
    </row>
    <row r="1023" spans="2:21" s="5" customFormat="1" x14ac:dyDescent="0.2">
      <c r="B1023" s="3"/>
      <c r="C1023" s="3"/>
      <c r="D1023" s="3"/>
      <c r="E1023" s="108"/>
      <c r="F1023" s="3"/>
      <c r="G1023" s="116"/>
      <c r="H1023" s="116"/>
      <c r="I1023" s="116"/>
      <c r="J1023" s="116"/>
      <c r="K1023" s="116"/>
      <c r="L1023" s="116"/>
      <c r="M1023" s="116"/>
      <c r="N1023" s="116"/>
      <c r="O1023" s="116"/>
      <c r="P1023" s="116"/>
      <c r="Q1023" s="52"/>
      <c r="R1023" s="52"/>
      <c r="S1023" s="52"/>
      <c r="T1023" s="52"/>
      <c r="U1023" s="44"/>
    </row>
    <row r="1024" spans="2:21" s="5" customFormat="1" x14ac:dyDescent="0.2">
      <c r="B1024" s="3"/>
      <c r="C1024" s="3"/>
      <c r="D1024" s="3"/>
      <c r="E1024" s="108"/>
      <c r="F1024" s="3"/>
      <c r="G1024" s="116"/>
      <c r="H1024" s="116"/>
      <c r="I1024" s="116"/>
      <c r="J1024" s="116"/>
      <c r="K1024" s="116"/>
      <c r="L1024" s="116"/>
      <c r="M1024" s="116"/>
      <c r="N1024" s="116"/>
      <c r="O1024" s="116"/>
      <c r="P1024" s="116"/>
      <c r="Q1024" s="52"/>
      <c r="R1024" s="52"/>
      <c r="S1024" s="52"/>
      <c r="T1024" s="52"/>
      <c r="U1024" s="44"/>
    </row>
    <row r="1025" spans="2:21" s="5" customFormat="1" x14ac:dyDescent="0.2">
      <c r="B1025" s="3"/>
      <c r="C1025" s="3"/>
      <c r="D1025" s="3"/>
      <c r="E1025" s="108"/>
      <c r="F1025" s="3"/>
      <c r="G1025" s="116"/>
      <c r="H1025" s="116"/>
      <c r="I1025" s="116"/>
      <c r="J1025" s="116"/>
      <c r="K1025" s="116"/>
      <c r="L1025" s="116"/>
      <c r="M1025" s="116"/>
      <c r="N1025" s="116"/>
      <c r="O1025" s="116"/>
      <c r="P1025" s="116"/>
      <c r="Q1025" s="52"/>
      <c r="R1025" s="52"/>
      <c r="S1025" s="52"/>
      <c r="T1025" s="52"/>
      <c r="U1025" s="44"/>
    </row>
    <row r="1026" spans="2:21" s="5" customFormat="1" x14ac:dyDescent="0.2">
      <c r="B1026" s="3"/>
      <c r="C1026" s="3"/>
      <c r="D1026" s="3"/>
      <c r="E1026" s="108"/>
      <c r="F1026" s="3"/>
      <c r="G1026" s="116"/>
      <c r="H1026" s="116"/>
      <c r="I1026" s="116"/>
      <c r="J1026" s="116"/>
      <c r="K1026" s="116"/>
      <c r="L1026" s="116"/>
      <c r="M1026" s="116"/>
      <c r="N1026" s="116"/>
      <c r="O1026" s="116"/>
      <c r="P1026" s="116"/>
      <c r="Q1026" s="52"/>
      <c r="R1026" s="52"/>
      <c r="S1026" s="52"/>
      <c r="T1026" s="52"/>
      <c r="U1026" s="44"/>
    </row>
    <row r="1027" spans="2:21" s="5" customFormat="1" x14ac:dyDescent="0.2">
      <c r="B1027" s="3"/>
      <c r="C1027" s="3"/>
      <c r="D1027" s="3"/>
      <c r="E1027" s="108"/>
      <c r="F1027" s="3"/>
      <c r="G1027" s="116"/>
      <c r="H1027" s="116"/>
      <c r="I1027" s="116"/>
      <c r="J1027" s="116"/>
      <c r="K1027" s="116"/>
      <c r="L1027" s="116"/>
      <c r="M1027" s="116"/>
      <c r="N1027" s="116"/>
      <c r="O1027" s="116"/>
      <c r="P1027" s="116"/>
      <c r="Q1027" s="52"/>
      <c r="R1027" s="52"/>
      <c r="S1027" s="52"/>
      <c r="T1027" s="52"/>
      <c r="U1027" s="44"/>
    </row>
    <row r="1028" spans="2:21" s="5" customFormat="1" x14ac:dyDescent="0.2">
      <c r="B1028" s="3"/>
      <c r="C1028" s="3"/>
      <c r="D1028" s="3"/>
      <c r="E1028" s="108"/>
      <c r="F1028" s="3"/>
      <c r="G1028" s="116"/>
      <c r="H1028" s="116"/>
      <c r="I1028" s="116"/>
      <c r="J1028" s="116"/>
      <c r="K1028" s="116"/>
      <c r="L1028" s="116"/>
      <c r="M1028" s="116"/>
      <c r="N1028" s="116"/>
      <c r="O1028" s="116"/>
      <c r="P1028" s="116"/>
      <c r="Q1028" s="52"/>
      <c r="R1028" s="52"/>
      <c r="S1028" s="52"/>
      <c r="T1028" s="52"/>
      <c r="U1028" s="44"/>
    </row>
    <row r="1029" spans="2:21" s="5" customFormat="1" x14ac:dyDescent="0.2">
      <c r="B1029" s="3"/>
      <c r="C1029" s="3"/>
      <c r="D1029" s="3"/>
      <c r="E1029" s="108"/>
      <c r="F1029" s="3"/>
      <c r="G1029" s="116"/>
      <c r="H1029" s="116"/>
      <c r="I1029" s="116"/>
      <c r="J1029" s="116"/>
      <c r="K1029" s="116"/>
      <c r="L1029" s="116"/>
      <c r="M1029" s="116"/>
      <c r="N1029" s="116"/>
      <c r="O1029" s="116"/>
      <c r="P1029" s="116"/>
      <c r="Q1029" s="52"/>
      <c r="R1029" s="52"/>
      <c r="S1029" s="52"/>
      <c r="T1029" s="52"/>
      <c r="U1029" s="44"/>
    </row>
    <row r="1030" spans="2:21" s="5" customFormat="1" x14ac:dyDescent="0.2">
      <c r="B1030" s="3"/>
      <c r="C1030" s="3"/>
      <c r="D1030" s="3"/>
      <c r="E1030" s="108"/>
      <c r="F1030" s="3"/>
      <c r="G1030" s="116"/>
      <c r="H1030" s="116"/>
      <c r="I1030" s="116"/>
      <c r="J1030" s="116"/>
      <c r="K1030" s="116"/>
      <c r="L1030" s="116"/>
      <c r="M1030" s="116"/>
      <c r="N1030" s="116"/>
      <c r="O1030" s="116"/>
      <c r="P1030" s="116"/>
      <c r="Q1030" s="52"/>
      <c r="R1030" s="52"/>
      <c r="S1030" s="52"/>
      <c r="T1030" s="52"/>
      <c r="U1030" s="44"/>
    </row>
    <row r="1031" spans="2:21" s="5" customFormat="1" x14ac:dyDescent="0.2">
      <c r="B1031" s="3"/>
      <c r="C1031" s="3"/>
      <c r="D1031" s="3"/>
      <c r="E1031" s="108"/>
      <c r="F1031" s="3"/>
      <c r="G1031" s="116"/>
      <c r="H1031" s="116"/>
      <c r="I1031" s="116"/>
      <c r="J1031" s="116"/>
      <c r="K1031" s="116"/>
      <c r="L1031" s="116"/>
      <c r="M1031" s="116"/>
      <c r="N1031" s="116"/>
      <c r="O1031" s="116"/>
      <c r="P1031" s="116"/>
      <c r="Q1031" s="52"/>
      <c r="R1031" s="52"/>
      <c r="S1031" s="52"/>
      <c r="T1031" s="52"/>
      <c r="U1031" s="44"/>
    </row>
    <row r="1032" spans="2:21" s="5" customFormat="1" x14ac:dyDescent="0.2">
      <c r="B1032" s="3"/>
      <c r="C1032" s="3"/>
      <c r="D1032" s="3"/>
      <c r="E1032" s="108"/>
      <c r="F1032" s="3"/>
      <c r="G1032" s="116"/>
      <c r="H1032" s="116"/>
      <c r="I1032" s="116"/>
      <c r="J1032" s="116"/>
      <c r="K1032" s="116"/>
      <c r="L1032" s="116"/>
      <c r="M1032" s="116"/>
      <c r="N1032" s="116"/>
      <c r="O1032" s="116"/>
      <c r="P1032" s="116"/>
      <c r="Q1032" s="52"/>
      <c r="R1032" s="52"/>
      <c r="S1032" s="52"/>
      <c r="T1032" s="52"/>
      <c r="U1032" s="44"/>
    </row>
    <row r="1033" spans="2:21" s="5" customFormat="1" x14ac:dyDescent="0.2">
      <c r="B1033" s="3"/>
      <c r="C1033" s="3"/>
      <c r="D1033" s="3"/>
      <c r="E1033" s="108"/>
      <c r="F1033" s="3"/>
      <c r="G1033" s="116"/>
      <c r="H1033" s="116"/>
      <c r="I1033" s="116"/>
      <c r="J1033" s="116"/>
      <c r="K1033" s="116"/>
      <c r="L1033" s="116"/>
      <c r="M1033" s="116"/>
      <c r="N1033" s="116"/>
      <c r="O1033" s="116"/>
      <c r="P1033" s="116"/>
      <c r="Q1033" s="52"/>
      <c r="R1033" s="52"/>
      <c r="S1033" s="52"/>
      <c r="T1033" s="52"/>
      <c r="U1033" s="44"/>
    </row>
    <row r="1034" spans="2:21" s="5" customFormat="1" x14ac:dyDescent="0.2">
      <c r="B1034" s="3"/>
      <c r="C1034" s="3"/>
      <c r="D1034" s="3"/>
      <c r="E1034" s="108"/>
      <c r="F1034" s="3"/>
      <c r="G1034" s="116"/>
      <c r="H1034" s="116"/>
      <c r="I1034" s="116"/>
      <c r="J1034" s="116"/>
      <c r="K1034" s="116"/>
      <c r="L1034" s="116"/>
      <c r="M1034" s="116"/>
      <c r="N1034" s="116"/>
      <c r="O1034" s="116"/>
      <c r="P1034" s="116"/>
      <c r="Q1034" s="52"/>
      <c r="R1034" s="52"/>
      <c r="S1034" s="52"/>
      <c r="T1034" s="52"/>
      <c r="U1034" s="44"/>
    </row>
    <row r="1035" spans="2:21" s="5" customFormat="1" x14ac:dyDescent="0.2">
      <c r="B1035" s="3"/>
      <c r="C1035" s="3"/>
      <c r="D1035" s="3"/>
      <c r="E1035" s="108"/>
      <c r="F1035" s="3"/>
      <c r="G1035" s="116"/>
      <c r="H1035" s="116"/>
      <c r="I1035" s="116"/>
      <c r="J1035" s="116"/>
      <c r="K1035" s="116"/>
      <c r="L1035" s="116"/>
      <c r="M1035" s="116"/>
      <c r="N1035" s="116"/>
      <c r="O1035" s="116"/>
      <c r="P1035" s="116"/>
      <c r="Q1035" s="52"/>
      <c r="R1035" s="52"/>
      <c r="S1035" s="52"/>
      <c r="T1035" s="52"/>
      <c r="U1035" s="44"/>
    </row>
    <row r="1036" spans="2:21" s="5" customFormat="1" x14ac:dyDescent="0.2">
      <c r="B1036" s="3"/>
      <c r="C1036" s="3"/>
      <c r="D1036" s="3"/>
      <c r="E1036" s="108"/>
      <c r="F1036" s="3"/>
      <c r="G1036" s="116"/>
      <c r="H1036" s="116"/>
      <c r="I1036" s="116"/>
      <c r="J1036" s="116"/>
      <c r="K1036" s="116"/>
      <c r="L1036" s="116"/>
      <c r="M1036" s="116"/>
      <c r="N1036" s="116"/>
      <c r="O1036" s="116"/>
      <c r="P1036" s="116"/>
      <c r="Q1036" s="52"/>
      <c r="R1036" s="52"/>
      <c r="S1036" s="52"/>
      <c r="T1036" s="52"/>
      <c r="U1036" s="44"/>
    </row>
    <row r="1037" spans="2:21" s="5" customFormat="1" x14ac:dyDescent="0.2">
      <c r="B1037" s="3"/>
      <c r="C1037" s="3"/>
      <c r="D1037" s="3"/>
      <c r="E1037" s="108"/>
      <c r="F1037" s="3"/>
      <c r="G1037" s="116"/>
      <c r="H1037" s="116"/>
      <c r="I1037" s="116"/>
      <c r="J1037" s="116"/>
      <c r="K1037" s="116"/>
      <c r="L1037" s="116"/>
      <c r="M1037" s="116"/>
      <c r="N1037" s="116"/>
      <c r="O1037" s="116"/>
      <c r="P1037" s="116"/>
      <c r="Q1037" s="52"/>
      <c r="R1037" s="52"/>
      <c r="S1037" s="52"/>
      <c r="T1037" s="52"/>
      <c r="U1037" s="44"/>
    </row>
    <row r="1038" spans="2:21" s="5" customFormat="1" x14ac:dyDescent="0.2">
      <c r="B1038" s="3"/>
      <c r="C1038" s="3"/>
      <c r="D1038" s="3"/>
      <c r="E1038" s="108"/>
      <c r="F1038" s="3"/>
      <c r="G1038" s="116"/>
      <c r="H1038" s="116"/>
      <c r="I1038" s="116"/>
      <c r="J1038" s="116"/>
      <c r="K1038" s="116"/>
      <c r="L1038" s="116"/>
      <c r="M1038" s="116"/>
      <c r="N1038" s="116"/>
      <c r="O1038" s="116"/>
      <c r="P1038" s="116"/>
      <c r="Q1038" s="52"/>
      <c r="R1038" s="52"/>
      <c r="S1038" s="52"/>
      <c r="T1038" s="52"/>
      <c r="U1038" s="44"/>
    </row>
    <row r="1039" spans="2:21" s="5" customFormat="1" x14ac:dyDescent="0.2">
      <c r="B1039" s="3"/>
      <c r="C1039" s="3"/>
      <c r="D1039" s="3"/>
      <c r="E1039" s="108"/>
      <c r="F1039" s="3"/>
      <c r="G1039" s="116"/>
      <c r="H1039" s="116"/>
      <c r="I1039" s="116"/>
      <c r="J1039" s="116"/>
      <c r="K1039" s="116"/>
      <c r="L1039" s="116"/>
      <c r="M1039" s="116"/>
      <c r="N1039" s="116"/>
      <c r="O1039" s="116"/>
      <c r="P1039" s="116"/>
      <c r="Q1039" s="52"/>
      <c r="R1039" s="52"/>
      <c r="S1039" s="52"/>
      <c r="T1039" s="52"/>
      <c r="U1039" s="44"/>
    </row>
    <row r="1040" spans="2:21" s="5" customFormat="1" x14ac:dyDescent="0.2">
      <c r="B1040" s="3"/>
      <c r="C1040" s="3"/>
      <c r="D1040" s="3"/>
      <c r="E1040" s="108"/>
      <c r="F1040" s="3"/>
      <c r="G1040" s="116"/>
      <c r="H1040" s="116"/>
      <c r="I1040" s="116"/>
      <c r="J1040" s="116"/>
      <c r="K1040" s="116"/>
      <c r="L1040" s="116"/>
      <c r="M1040" s="116"/>
      <c r="N1040" s="116"/>
      <c r="O1040" s="116"/>
      <c r="P1040" s="116"/>
      <c r="Q1040" s="52"/>
      <c r="R1040" s="52"/>
      <c r="S1040" s="52"/>
      <c r="T1040" s="52"/>
      <c r="U1040" s="44"/>
    </row>
    <row r="1041" spans="2:21" s="5" customFormat="1" x14ac:dyDescent="0.2">
      <c r="B1041" s="3"/>
      <c r="C1041" s="3"/>
      <c r="D1041" s="3"/>
      <c r="E1041" s="108"/>
      <c r="F1041" s="3"/>
      <c r="G1041" s="116"/>
      <c r="H1041" s="116"/>
      <c r="I1041" s="116"/>
      <c r="J1041" s="116"/>
      <c r="K1041" s="116"/>
      <c r="L1041" s="116"/>
      <c r="M1041" s="116"/>
      <c r="N1041" s="116"/>
      <c r="O1041" s="116"/>
      <c r="P1041" s="116"/>
      <c r="Q1041" s="52"/>
      <c r="R1041" s="52"/>
      <c r="S1041" s="52"/>
      <c r="T1041" s="52"/>
      <c r="U1041" s="44"/>
    </row>
    <row r="1042" spans="2:21" s="5" customFormat="1" x14ac:dyDescent="0.2">
      <c r="B1042" s="3"/>
      <c r="C1042" s="3"/>
      <c r="D1042" s="3"/>
      <c r="E1042" s="108"/>
      <c r="F1042" s="3"/>
      <c r="G1042" s="116"/>
      <c r="H1042" s="116"/>
      <c r="I1042" s="116"/>
      <c r="J1042" s="116"/>
      <c r="K1042" s="116"/>
      <c r="L1042" s="116"/>
      <c r="M1042" s="116"/>
      <c r="N1042" s="116"/>
      <c r="O1042" s="116"/>
      <c r="P1042" s="116"/>
      <c r="Q1042" s="52"/>
      <c r="R1042" s="52"/>
      <c r="S1042" s="52"/>
      <c r="T1042" s="52"/>
      <c r="U1042" s="44"/>
    </row>
    <row r="1043" spans="2:21" s="5" customFormat="1" x14ac:dyDescent="0.2">
      <c r="B1043" s="3"/>
      <c r="C1043" s="3"/>
      <c r="D1043" s="3"/>
      <c r="E1043" s="108"/>
      <c r="F1043" s="3"/>
      <c r="G1043" s="116"/>
      <c r="H1043" s="116"/>
      <c r="I1043" s="116"/>
      <c r="J1043" s="116"/>
      <c r="K1043" s="116"/>
      <c r="L1043" s="116"/>
      <c r="M1043" s="116"/>
      <c r="N1043" s="116"/>
      <c r="O1043" s="116"/>
      <c r="P1043" s="116"/>
      <c r="Q1043" s="52"/>
      <c r="R1043" s="52"/>
      <c r="S1043" s="52"/>
      <c r="T1043" s="52"/>
      <c r="U1043" s="44"/>
    </row>
    <row r="1044" spans="2:21" s="5" customFormat="1" x14ac:dyDescent="0.2">
      <c r="B1044" s="3"/>
      <c r="C1044" s="3"/>
      <c r="D1044" s="3"/>
      <c r="E1044" s="108"/>
      <c r="F1044" s="3"/>
      <c r="G1044" s="116"/>
      <c r="H1044" s="116"/>
      <c r="I1044" s="116"/>
      <c r="J1044" s="116"/>
      <c r="K1044" s="116"/>
      <c r="L1044" s="116"/>
      <c r="M1044" s="116"/>
      <c r="N1044" s="116"/>
      <c r="O1044" s="116"/>
      <c r="P1044" s="116"/>
      <c r="Q1044" s="52"/>
      <c r="R1044" s="52"/>
      <c r="S1044" s="52"/>
      <c r="T1044" s="52"/>
      <c r="U1044" s="44"/>
    </row>
    <row r="1045" spans="2:21" s="5" customFormat="1" x14ac:dyDescent="0.2">
      <c r="B1045" s="3"/>
      <c r="C1045" s="3"/>
      <c r="D1045" s="3"/>
      <c r="E1045" s="108"/>
      <c r="F1045" s="3"/>
      <c r="G1045" s="116"/>
      <c r="H1045" s="116"/>
      <c r="I1045" s="116"/>
      <c r="J1045" s="116"/>
      <c r="K1045" s="116"/>
      <c r="L1045" s="116"/>
      <c r="M1045" s="116"/>
      <c r="N1045" s="116"/>
      <c r="O1045" s="116"/>
      <c r="P1045" s="116"/>
      <c r="Q1045" s="52"/>
      <c r="R1045" s="52"/>
      <c r="S1045" s="52"/>
      <c r="T1045" s="52"/>
      <c r="U1045" s="44"/>
    </row>
    <row r="1046" spans="2:21" s="5" customFormat="1" x14ac:dyDescent="0.2">
      <c r="B1046" s="3"/>
      <c r="C1046" s="3"/>
      <c r="D1046" s="3"/>
      <c r="E1046" s="108"/>
      <c r="F1046" s="3"/>
      <c r="G1046" s="116"/>
      <c r="H1046" s="116"/>
      <c r="I1046" s="116"/>
      <c r="J1046" s="116"/>
      <c r="K1046" s="116"/>
      <c r="L1046" s="116"/>
      <c r="M1046" s="116"/>
      <c r="N1046" s="116"/>
      <c r="O1046" s="116"/>
      <c r="P1046" s="116"/>
      <c r="Q1046" s="52"/>
      <c r="R1046" s="52"/>
      <c r="S1046" s="52"/>
      <c r="T1046" s="52"/>
      <c r="U1046" s="44"/>
    </row>
    <row r="1047" spans="2:21" s="5" customFormat="1" x14ac:dyDescent="0.2">
      <c r="B1047" s="3"/>
      <c r="C1047" s="3"/>
      <c r="D1047" s="3"/>
      <c r="E1047" s="108"/>
      <c r="F1047" s="3"/>
      <c r="G1047" s="116"/>
      <c r="H1047" s="116"/>
      <c r="I1047" s="116"/>
      <c r="J1047" s="116"/>
      <c r="K1047" s="116"/>
      <c r="L1047" s="116"/>
      <c r="M1047" s="116"/>
      <c r="N1047" s="116"/>
      <c r="O1047" s="116"/>
      <c r="P1047" s="116"/>
      <c r="Q1047" s="52"/>
      <c r="R1047" s="52"/>
      <c r="S1047" s="52"/>
      <c r="T1047" s="52"/>
      <c r="U1047" s="44"/>
    </row>
    <row r="1048" spans="2:21" s="5" customFormat="1" x14ac:dyDescent="0.2">
      <c r="B1048" s="3"/>
      <c r="C1048" s="3"/>
      <c r="D1048" s="3"/>
      <c r="E1048" s="108"/>
      <c r="F1048" s="3"/>
      <c r="G1048" s="116"/>
      <c r="H1048" s="116"/>
      <c r="I1048" s="116"/>
      <c r="J1048" s="116"/>
      <c r="K1048" s="116"/>
      <c r="L1048" s="116"/>
      <c r="M1048" s="116"/>
      <c r="N1048" s="116"/>
      <c r="O1048" s="116"/>
      <c r="P1048" s="116"/>
      <c r="Q1048" s="52"/>
      <c r="R1048" s="52"/>
      <c r="S1048" s="52"/>
      <c r="T1048" s="52"/>
      <c r="U1048" s="44"/>
    </row>
    <row r="1049" spans="2:21" s="5" customFormat="1" x14ac:dyDescent="0.2">
      <c r="B1049" s="3"/>
      <c r="C1049" s="3"/>
      <c r="D1049" s="3"/>
      <c r="E1049" s="108"/>
      <c r="F1049" s="3"/>
      <c r="G1049" s="116"/>
      <c r="H1049" s="116"/>
      <c r="I1049" s="116"/>
      <c r="J1049" s="116"/>
      <c r="K1049" s="116"/>
      <c r="L1049" s="116"/>
      <c r="M1049" s="116"/>
      <c r="N1049" s="116"/>
      <c r="O1049" s="116"/>
      <c r="P1049" s="116"/>
      <c r="Q1049" s="52"/>
      <c r="R1049" s="52"/>
      <c r="S1049" s="52"/>
      <c r="T1049" s="52"/>
      <c r="U1049" s="44"/>
    </row>
    <row r="1050" spans="2:21" s="5" customFormat="1" x14ac:dyDescent="0.2">
      <c r="B1050" s="3"/>
      <c r="C1050" s="3"/>
      <c r="D1050" s="3"/>
      <c r="E1050" s="108"/>
      <c r="F1050" s="3"/>
      <c r="G1050" s="116"/>
      <c r="H1050" s="116"/>
      <c r="I1050" s="116"/>
      <c r="J1050" s="116"/>
      <c r="K1050" s="116"/>
      <c r="L1050" s="116"/>
      <c r="M1050" s="116"/>
      <c r="N1050" s="116"/>
      <c r="O1050" s="116"/>
      <c r="P1050" s="116"/>
      <c r="Q1050" s="52"/>
      <c r="R1050" s="52"/>
      <c r="S1050" s="52"/>
      <c r="T1050" s="52"/>
      <c r="U1050" s="44"/>
    </row>
    <row r="1051" spans="2:21" s="5" customFormat="1" x14ac:dyDescent="0.2">
      <c r="B1051" s="3"/>
      <c r="C1051" s="3"/>
      <c r="D1051" s="3"/>
      <c r="E1051" s="108"/>
      <c r="F1051" s="3"/>
      <c r="G1051" s="116"/>
      <c r="H1051" s="116"/>
      <c r="I1051" s="116"/>
      <c r="J1051" s="116"/>
      <c r="K1051" s="116"/>
      <c r="L1051" s="116"/>
      <c r="M1051" s="116"/>
      <c r="N1051" s="116"/>
      <c r="O1051" s="116"/>
      <c r="P1051" s="116"/>
      <c r="Q1051" s="52"/>
      <c r="R1051" s="52"/>
      <c r="S1051" s="52"/>
      <c r="T1051" s="52"/>
      <c r="U1051" s="44"/>
    </row>
    <row r="1052" spans="2:21" s="5" customFormat="1" x14ac:dyDescent="0.2">
      <c r="B1052" s="3"/>
      <c r="C1052" s="3"/>
      <c r="D1052" s="3"/>
      <c r="E1052" s="108"/>
      <c r="F1052" s="3"/>
      <c r="G1052" s="116"/>
      <c r="H1052" s="116"/>
      <c r="I1052" s="116"/>
      <c r="J1052" s="116"/>
      <c r="K1052" s="116"/>
      <c r="L1052" s="116"/>
      <c r="M1052" s="116"/>
      <c r="N1052" s="116"/>
      <c r="O1052" s="116"/>
      <c r="P1052" s="116"/>
      <c r="Q1052" s="52"/>
      <c r="R1052" s="52"/>
      <c r="S1052" s="52"/>
      <c r="T1052" s="52"/>
      <c r="U1052" s="44"/>
    </row>
    <row r="1053" spans="2:21" s="5" customFormat="1" x14ac:dyDescent="0.2">
      <c r="B1053" s="3"/>
      <c r="C1053" s="3"/>
      <c r="D1053" s="3"/>
      <c r="E1053" s="108"/>
      <c r="F1053" s="3"/>
      <c r="G1053" s="116"/>
      <c r="H1053" s="116"/>
      <c r="I1053" s="116"/>
      <c r="J1053" s="116"/>
      <c r="K1053" s="116"/>
      <c r="L1053" s="116"/>
      <c r="M1053" s="116"/>
      <c r="N1053" s="116"/>
      <c r="O1053" s="116"/>
      <c r="P1053" s="116"/>
      <c r="Q1053" s="52"/>
      <c r="R1053" s="52"/>
      <c r="S1053" s="52"/>
      <c r="T1053" s="52"/>
      <c r="U1053" s="44"/>
    </row>
    <row r="1054" spans="2:21" s="5" customFormat="1" x14ac:dyDescent="0.2">
      <c r="B1054" s="3"/>
      <c r="C1054" s="3"/>
      <c r="D1054" s="3"/>
      <c r="E1054" s="108"/>
      <c r="F1054" s="3"/>
      <c r="G1054" s="116"/>
      <c r="H1054" s="116"/>
      <c r="I1054" s="116"/>
      <c r="J1054" s="116"/>
      <c r="K1054" s="116"/>
      <c r="L1054" s="116"/>
      <c r="M1054" s="116"/>
      <c r="N1054" s="116"/>
      <c r="O1054" s="116"/>
      <c r="P1054" s="116"/>
      <c r="Q1054" s="52"/>
      <c r="R1054" s="52"/>
      <c r="S1054" s="52"/>
      <c r="T1054" s="52"/>
      <c r="U1054" s="44"/>
    </row>
    <row r="1055" spans="2:21" s="5" customFormat="1" x14ac:dyDescent="0.2">
      <c r="B1055" s="3"/>
      <c r="C1055" s="3"/>
      <c r="D1055" s="3"/>
      <c r="E1055" s="108"/>
      <c r="F1055" s="3"/>
      <c r="G1055" s="116"/>
      <c r="H1055" s="116"/>
      <c r="I1055" s="116"/>
      <c r="J1055" s="116"/>
      <c r="K1055" s="116"/>
      <c r="L1055" s="116"/>
      <c r="M1055" s="116"/>
      <c r="N1055" s="116"/>
      <c r="O1055" s="116"/>
      <c r="P1055" s="116"/>
      <c r="Q1055" s="52"/>
      <c r="R1055" s="52"/>
      <c r="S1055" s="52"/>
      <c r="T1055" s="52"/>
      <c r="U1055" s="44"/>
    </row>
    <row r="1056" spans="2:21" s="5" customFormat="1" x14ac:dyDescent="0.2">
      <c r="B1056" s="3"/>
      <c r="C1056" s="3"/>
      <c r="D1056" s="3"/>
      <c r="E1056" s="108"/>
      <c r="F1056" s="3"/>
      <c r="G1056" s="116"/>
      <c r="H1056" s="116"/>
      <c r="I1056" s="116"/>
      <c r="J1056" s="116"/>
      <c r="K1056" s="116"/>
      <c r="L1056" s="116"/>
      <c r="M1056" s="116"/>
      <c r="N1056" s="116"/>
      <c r="O1056" s="116"/>
      <c r="P1056" s="116"/>
      <c r="Q1056" s="52"/>
      <c r="R1056" s="52"/>
      <c r="S1056" s="52"/>
      <c r="T1056" s="52"/>
      <c r="U1056" s="44"/>
    </row>
    <row r="1057" spans="2:21" s="5" customFormat="1" x14ac:dyDescent="0.2">
      <c r="B1057" s="3"/>
      <c r="C1057" s="3"/>
      <c r="D1057" s="3"/>
      <c r="E1057" s="108"/>
      <c r="F1057" s="3"/>
      <c r="G1057" s="116"/>
      <c r="H1057" s="116"/>
      <c r="I1057" s="116"/>
      <c r="J1057" s="116"/>
      <c r="K1057" s="116"/>
      <c r="L1057" s="116"/>
      <c r="M1057" s="116"/>
      <c r="N1057" s="116"/>
      <c r="O1057" s="116"/>
      <c r="P1057" s="116"/>
      <c r="Q1057" s="52"/>
      <c r="R1057" s="52"/>
      <c r="S1057" s="52"/>
      <c r="T1057" s="52"/>
      <c r="U1057" s="44"/>
    </row>
    <row r="1058" spans="2:21" s="5" customFormat="1" x14ac:dyDescent="0.2">
      <c r="B1058" s="3"/>
      <c r="C1058" s="3"/>
      <c r="D1058" s="3"/>
      <c r="E1058" s="108"/>
      <c r="F1058" s="3"/>
      <c r="G1058" s="116"/>
      <c r="H1058" s="116"/>
      <c r="I1058" s="116"/>
      <c r="J1058" s="116"/>
      <c r="K1058" s="116"/>
      <c r="L1058" s="116"/>
      <c r="M1058" s="116"/>
      <c r="N1058" s="116"/>
      <c r="O1058" s="116"/>
      <c r="P1058" s="116"/>
      <c r="Q1058" s="52"/>
      <c r="R1058" s="52"/>
      <c r="S1058" s="52"/>
      <c r="T1058" s="52"/>
      <c r="U1058" s="44"/>
    </row>
    <row r="1059" spans="2:21" s="5" customFormat="1" x14ac:dyDescent="0.2">
      <c r="B1059" s="3"/>
      <c r="C1059" s="3"/>
      <c r="D1059" s="3"/>
      <c r="E1059" s="108"/>
      <c r="F1059" s="3"/>
      <c r="G1059" s="116"/>
      <c r="H1059" s="116"/>
      <c r="I1059" s="116"/>
      <c r="J1059" s="116"/>
      <c r="K1059" s="116"/>
      <c r="L1059" s="116"/>
      <c r="M1059" s="116"/>
      <c r="N1059" s="116"/>
      <c r="O1059" s="116"/>
      <c r="P1059" s="116"/>
      <c r="Q1059" s="52"/>
      <c r="R1059" s="52"/>
      <c r="S1059" s="52"/>
      <c r="T1059" s="52"/>
      <c r="U1059" s="44"/>
    </row>
    <row r="1060" spans="2:21" s="5" customFormat="1" x14ac:dyDescent="0.2">
      <c r="B1060" s="3"/>
      <c r="C1060" s="3"/>
      <c r="D1060" s="3"/>
      <c r="E1060" s="108"/>
      <c r="F1060" s="3"/>
      <c r="G1060" s="116"/>
      <c r="H1060" s="116"/>
      <c r="I1060" s="116"/>
      <c r="J1060" s="116"/>
      <c r="K1060" s="116"/>
      <c r="L1060" s="116"/>
      <c r="M1060" s="116"/>
      <c r="N1060" s="116"/>
      <c r="O1060" s="116"/>
      <c r="P1060" s="116"/>
      <c r="Q1060" s="52"/>
      <c r="R1060" s="52"/>
      <c r="S1060" s="52"/>
      <c r="T1060" s="52"/>
      <c r="U1060" s="44"/>
    </row>
    <row r="1061" spans="2:21" s="5" customFormat="1" x14ac:dyDescent="0.2">
      <c r="B1061" s="3"/>
      <c r="C1061" s="3"/>
      <c r="D1061" s="3"/>
      <c r="E1061" s="108"/>
      <c r="F1061" s="3"/>
      <c r="G1061" s="116"/>
      <c r="H1061" s="116"/>
      <c r="I1061" s="116"/>
      <c r="J1061" s="116"/>
      <c r="K1061" s="116"/>
      <c r="L1061" s="116"/>
      <c r="M1061" s="116"/>
      <c r="N1061" s="116"/>
      <c r="O1061" s="116"/>
      <c r="P1061" s="116"/>
      <c r="Q1061" s="52"/>
      <c r="R1061" s="52"/>
      <c r="S1061" s="52"/>
      <c r="T1061" s="52"/>
      <c r="U1061" s="44"/>
    </row>
    <row r="1062" spans="2:21" s="5" customFormat="1" x14ac:dyDescent="0.2">
      <c r="B1062" s="3"/>
      <c r="C1062" s="3"/>
      <c r="D1062" s="3"/>
      <c r="E1062" s="108"/>
      <c r="F1062" s="3"/>
      <c r="G1062" s="116"/>
      <c r="H1062" s="116"/>
      <c r="I1062" s="116"/>
      <c r="J1062" s="116"/>
      <c r="K1062" s="116"/>
      <c r="L1062" s="116"/>
      <c r="M1062" s="116"/>
      <c r="N1062" s="116"/>
      <c r="O1062" s="116"/>
      <c r="P1062" s="116"/>
      <c r="Q1062" s="52"/>
      <c r="R1062" s="52"/>
      <c r="S1062" s="52"/>
      <c r="T1062" s="52"/>
      <c r="U1062" s="44"/>
    </row>
    <row r="1063" spans="2:21" s="5" customFormat="1" x14ac:dyDescent="0.2">
      <c r="B1063" s="3"/>
      <c r="C1063" s="3"/>
      <c r="D1063" s="3"/>
      <c r="E1063" s="108"/>
      <c r="F1063" s="3"/>
      <c r="G1063" s="116"/>
      <c r="H1063" s="116"/>
      <c r="I1063" s="116"/>
      <c r="J1063" s="116"/>
      <c r="K1063" s="116"/>
      <c r="L1063" s="116"/>
      <c r="M1063" s="116"/>
      <c r="N1063" s="116"/>
      <c r="O1063" s="116"/>
      <c r="P1063" s="116"/>
      <c r="Q1063" s="52"/>
      <c r="R1063" s="52"/>
      <c r="S1063" s="52"/>
      <c r="T1063" s="52"/>
      <c r="U1063" s="44"/>
    </row>
    <row r="1064" spans="2:21" s="5" customFormat="1" x14ac:dyDescent="0.2">
      <c r="B1064" s="3"/>
      <c r="C1064" s="3"/>
      <c r="D1064" s="3"/>
      <c r="E1064" s="108"/>
      <c r="F1064" s="3"/>
      <c r="G1064" s="116"/>
      <c r="H1064" s="116"/>
      <c r="I1064" s="116"/>
      <c r="J1064" s="116"/>
      <c r="K1064" s="116"/>
      <c r="L1064" s="116"/>
      <c r="M1064" s="116"/>
      <c r="N1064" s="116"/>
      <c r="O1064" s="116"/>
      <c r="P1064" s="116"/>
      <c r="Q1064" s="52"/>
      <c r="R1064" s="52"/>
      <c r="S1064" s="52"/>
      <c r="T1064" s="52"/>
      <c r="U1064" s="44"/>
    </row>
    <row r="1065" spans="2:21" s="5" customFormat="1" x14ac:dyDescent="0.2">
      <c r="B1065" s="3"/>
      <c r="C1065" s="3"/>
      <c r="D1065" s="3"/>
      <c r="E1065" s="108"/>
      <c r="F1065" s="3"/>
      <c r="G1065" s="116"/>
      <c r="H1065" s="116"/>
      <c r="I1065" s="116"/>
      <c r="J1065" s="116"/>
      <c r="K1065" s="116"/>
      <c r="L1065" s="116"/>
      <c r="M1065" s="116"/>
      <c r="N1065" s="116"/>
      <c r="O1065" s="116"/>
      <c r="P1065" s="116"/>
      <c r="Q1065" s="52"/>
      <c r="R1065" s="52"/>
      <c r="S1065" s="52"/>
      <c r="T1065" s="52"/>
      <c r="U1065" s="44"/>
    </row>
    <row r="1066" spans="2:21" s="5" customFormat="1" x14ac:dyDescent="0.2">
      <c r="B1066" s="3"/>
      <c r="C1066" s="3"/>
      <c r="D1066" s="3"/>
      <c r="E1066" s="108"/>
      <c r="F1066" s="3"/>
      <c r="G1066" s="116"/>
      <c r="H1066" s="116"/>
      <c r="I1066" s="116"/>
      <c r="J1066" s="116"/>
      <c r="K1066" s="116"/>
      <c r="L1066" s="116"/>
      <c r="M1066" s="116"/>
      <c r="N1066" s="116"/>
      <c r="O1066" s="116"/>
      <c r="P1066" s="116"/>
      <c r="Q1066" s="52"/>
      <c r="R1066" s="52"/>
      <c r="S1066" s="52"/>
      <c r="T1066" s="52"/>
      <c r="U1066" s="44"/>
    </row>
    <row r="1067" spans="2:21" s="5" customFormat="1" x14ac:dyDescent="0.2">
      <c r="B1067" s="3"/>
      <c r="C1067" s="3"/>
      <c r="D1067" s="3"/>
      <c r="E1067" s="108"/>
      <c r="F1067" s="3"/>
      <c r="G1067" s="116"/>
      <c r="H1067" s="116"/>
      <c r="I1067" s="116"/>
      <c r="J1067" s="116"/>
      <c r="K1067" s="116"/>
      <c r="L1067" s="116"/>
      <c r="M1067" s="116"/>
      <c r="N1067" s="116"/>
      <c r="O1067" s="116"/>
      <c r="P1067" s="116"/>
      <c r="Q1067" s="52"/>
      <c r="R1067" s="52"/>
      <c r="S1067" s="52"/>
      <c r="T1067" s="52"/>
      <c r="U1067" s="44"/>
    </row>
    <row r="1068" spans="2:21" s="5" customFormat="1" x14ac:dyDescent="0.2">
      <c r="B1068" s="3"/>
      <c r="C1068" s="3"/>
      <c r="D1068" s="3"/>
      <c r="E1068" s="108"/>
      <c r="F1068" s="3"/>
      <c r="G1068" s="116"/>
      <c r="H1068" s="116"/>
      <c r="I1068" s="116"/>
      <c r="J1068" s="116"/>
      <c r="K1068" s="116"/>
      <c r="L1068" s="116"/>
      <c r="M1068" s="116"/>
      <c r="N1068" s="116"/>
      <c r="O1068" s="116"/>
      <c r="P1068" s="116"/>
      <c r="Q1068" s="52"/>
      <c r="R1068" s="52"/>
      <c r="S1068" s="52"/>
      <c r="T1068" s="52"/>
      <c r="U1068" s="44"/>
    </row>
    <row r="1069" spans="2:21" s="5" customFormat="1" x14ac:dyDescent="0.2">
      <c r="B1069" s="3"/>
      <c r="C1069" s="3"/>
      <c r="D1069" s="3"/>
      <c r="E1069" s="108"/>
      <c r="F1069" s="3"/>
      <c r="G1069" s="116"/>
      <c r="H1069" s="116"/>
      <c r="I1069" s="116"/>
      <c r="J1069" s="116"/>
      <c r="K1069" s="116"/>
      <c r="L1069" s="116"/>
      <c r="M1069" s="116"/>
      <c r="N1069" s="116"/>
      <c r="O1069" s="116"/>
      <c r="P1069" s="116"/>
      <c r="Q1069" s="52"/>
      <c r="R1069" s="52"/>
      <c r="S1069" s="52"/>
      <c r="T1069" s="52"/>
      <c r="U1069" s="44"/>
    </row>
    <row r="1070" spans="2:21" s="5" customFormat="1" x14ac:dyDescent="0.2">
      <c r="B1070" s="3"/>
      <c r="C1070" s="3"/>
      <c r="D1070" s="3"/>
      <c r="E1070" s="108"/>
      <c r="F1070" s="3"/>
      <c r="G1070" s="116"/>
      <c r="H1070" s="116"/>
      <c r="I1070" s="116"/>
      <c r="J1070" s="116"/>
      <c r="K1070" s="116"/>
      <c r="L1070" s="116"/>
      <c r="M1070" s="116"/>
      <c r="N1070" s="116"/>
      <c r="O1070" s="116"/>
      <c r="P1070" s="116"/>
      <c r="Q1070" s="52"/>
      <c r="R1070" s="52"/>
      <c r="S1070" s="52"/>
      <c r="T1070" s="52"/>
      <c r="U1070" s="44"/>
    </row>
    <row r="1071" spans="2:21" s="5" customFormat="1" x14ac:dyDescent="0.2">
      <c r="B1071" s="3"/>
      <c r="C1071" s="3"/>
      <c r="D1071" s="3"/>
      <c r="E1071" s="108"/>
      <c r="F1071" s="3"/>
      <c r="G1071" s="116"/>
      <c r="H1071" s="116"/>
      <c r="I1071" s="116"/>
      <c r="J1071" s="116"/>
      <c r="K1071" s="116"/>
      <c r="L1071" s="116"/>
      <c r="M1071" s="116"/>
      <c r="N1071" s="116"/>
      <c r="O1071" s="116"/>
      <c r="P1071" s="116"/>
      <c r="Q1071" s="52"/>
      <c r="R1071" s="52"/>
      <c r="S1071" s="52"/>
      <c r="T1071" s="52"/>
      <c r="U1071" s="44"/>
    </row>
    <row r="1072" spans="2:21" s="5" customFormat="1" x14ac:dyDescent="0.2">
      <c r="B1072" s="3"/>
      <c r="C1072" s="3"/>
      <c r="D1072" s="3"/>
      <c r="E1072" s="108"/>
      <c r="F1072" s="3"/>
      <c r="G1072" s="116"/>
      <c r="H1072" s="116"/>
      <c r="I1072" s="116"/>
      <c r="J1072" s="116"/>
      <c r="K1072" s="116"/>
      <c r="L1072" s="116"/>
      <c r="M1072" s="116"/>
      <c r="N1072" s="116"/>
      <c r="O1072" s="116"/>
      <c r="P1072" s="116"/>
      <c r="Q1072" s="52"/>
      <c r="R1072" s="52"/>
      <c r="S1072" s="52"/>
      <c r="T1072" s="52"/>
      <c r="U1072" s="44"/>
    </row>
    <row r="1073" spans="2:21" s="5" customFormat="1" x14ac:dyDescent="0.2">
      <c r="B1073" s="3"/>
      <c r="C1073" s="3"/>
      <c r="D1073" s="3"/>
      <c r="E1073" s="108"/>
      <c r="F1073" s="3"/>
      <c r="G1073" s="116"/>
      <c r="H1073" s="116"/>
      <c r="I1073" s="116"/>
      <c r="J1073" s="116"/>
      <c r="K1073" s="116"/>
      <c r="L1073" s="116"/>
      <c r="M1073" s="116"/>
      <c r="N1073" s="116"/>
      <c r="O1073" s="116"/>
      <c r="P1073" s="116"/>
      <c r="Q1073" s="52"/>
      <c r="R1073" s="52"/>
      <c r="S1073" s="52"/>
      <c r="T1073" s="52"/>
      <c r="U1073" s="44"/>
    </row>
    <row r="1074" spans="2:21" s="5" customFormat="1" x14ac:dyDescent="0.2">
      <c r="B1074" s="3"/>
      <c r="C1074" s="3"/>
      <c r="D1074" s="3"/>
      <c r="E1074" s="108"/>
      <c r="F1074" s="3"/>
      <c r="G1074" s="116"/>
      <c r="H1074" s="116"/>
      <c r="I1074" s="116"/>
      <c r="J1074" s="116"/>
      <c r="K1074" s="116"/>
      <c r="L1074" s="116"/>
      <c r="M1074" s="116"/>
      <c r="N1074" s="116"/>
      <c r="O1074" s="116"/>
      <c r="P1074" s="116"/>
      <c r="Q1074" s="52"/>
      <c r="R1074" s="52"/>
      <c r="S1074" s="52"/>
      <c r="T1074" s="52"/>
      <c r="U1074" s="44"/>
    </row>
    <row r="1075" spans="2:21" s="5" customFormat="1" x14ac:dyDescent="0.2">
      <c r="B1075" s="3"/>
      <c r="C1075" s="3"/>
      <c r="D1075" s="3"/>
      <c r="E1075" s="108"/>
      <c r="F1075" s="3"/>
      <c r="G1075" s="116"/>
      <c r="H1075" s="116"/>
      <c r="I1075" s="116"/>
      <c r="J1075" s="116"/>
      <c r="K1075" s="116"/>
      <c r="L1075" s="116"/>
      <c r="M1075" s="116"/>
      <c r="N1075" s="116"/>
      <c r="O1075" s="116"/>
      <c r="P1075" s="116"/>
      <c r="Q1075" s="52"/>
      <c r="R1075" s="52"/>
      <c r="S1075" s="52"/>
      <c r="T1075" s="52"/>
      <c r="U1075" s="44"/>
    </row>
    <row r="1076" spans="2:21" s="5" customFormat="1" x14ac:dyDescent="0.2">
      <c r="B1076" s="3"/>
      <c r="C1076" s="3"/>
      <c r="D1076" s="3"/>
      <c r="E1076" s="108"/>
      <c r="F1076" s="3"/>
      <c r="G1076" s="116"/>
      <c r="H1076" s="116"/>
      <c r="I1076" s="116"/>
      <c r="J1076" s="116"/>
      <c r="K1076" s="116"/>
      <c r="L1076" s="116"/>
      <c r="M1076" s="116"/>
      <c r="N1076" s="116"/>
      <c r="O1076" s="116"/>
      <c r="P1076" s="116"/>
      <c r="Q1076" s="52"/>
      <c r="R1076" s="52"/>
      <c r="S1076" s="52"/>
      <c r="T1076" s="52"/>
      <c r="U1076" s="44"/>
    </row>
    <row r="1077" spans="2:21" s="5" customFormat="1" x14ac:dyDescent="0.2">
      <c r="B1077" s="3"/>
      <c r="C1077" s="3"/>
      <c r="D1077" s="3"/>
      <c r="E1077" s="108"/>
      <c r="F1077" s="3"/>
      <c r="G1077" s="116"/>
      <c r="H1077" s="116"/>
      <c r="I1077" s="116"/>
      <c r="J1077" s="116"/>
      <c r="K1077" s="116"/>
      <c r="L1077" s="116"/>
      <c r="M1077" s="116"/>
      <c r="N1077" s="116"/>
      <c r="O1077" s="116"/>
      <c r="P1077" s="116"/>
      <c r="Q1077" s="52"/>
      <c r="R1077" s="52"/>
      <c r="S1077" s="52"/>
      <c r="T1077" s="52"/>
      <c r="U1077" s="44"/>
    </row>
    <row r="1078" spans="2:21" s="5" customFormat="1" x14ac:dyDescent="0.2">
      <c r="B1078" s="3"/>
      <c r="C1078" s="3"/>
      <c r="D1078" s="3"/>
      <c r="E1078" s="108"/>
      <c r="F1078" s="3"/>
      <c r="G1078" s="116"/>
      <c r="H1078" s="116"/>
      <c r="I1078" s="116"/>
      <c r="J1078" s="116"/>
      <c r="K1078" s="116"/>
      <c r="L1078" s="116"/>
      <c r="M1078" s="116"/>
      <c r="N1078" s="116"/>
      <c r="O1078" s="116"/>
      <c r="P1078" s="116"/>
      <c r="Q1078" s="52"/>
      <c r="R1078" s="52"/>
      <c r="S1078" s="52"/>
      <c r="T1078" s="52"/>
      <c r="U1078" s="44"/>
    </row>
    <row r="1079" spans="2:21" s="5" customFormat="1" x14ac:dyDescent="0.2">
      <c r="B1079" s="3"/>
      <c r="C1079" s="3"/>
      <c r="D1079" s="3"/>
      <c r="E1079" s="108"/>
      <c r="F1079" s="3"/>
      <c r="G1079" s="116"/>
      <c r="H1079" s="116"/>
      <c r="I1079" s="116"/>
      <c r="J1079" s="116"/>
      <c r="K1079" s="116"/>
      <c r="L1079" s="116"/>
      <c r="M1079" s="116"/>
      <c r="N1079" s="116"/>
      <c r="O1079" s="116"/>
      <c r="P1079" s="116"/>
      <c r="Q1079" s="52"/>
      <c r="R1079" s="52"/>
      <c r="S1079" s="52"/>
      <c r="T1079" s="52"/>
      <c r="U1079" s="44"/>
    </row>
    <row r="1080" spans="2:21" s="5" customFormat="1" x14ac:dyDescent="0.2">
      <c r="B1080" s="3"/>
      <c r="C1080" s="3"/>
      <c r="D1080" s="3"/>
      <c r="E1080" s="108"/>
      <c r="F1080" s="3"/>
      <c r="G1080" s="116"/>
      <c r="H1080" s="116"/>
      <c r="I1080" s="116"/>
      <c r="J1080" s="116"/>
      <c r="K1080" s="116"/>
      <c r="L1080" s="116"/>
      <c r="M1080" s="116"/>
      <c r="N1080" s="116"/>
      <c r="O1080" s="116"/>
      <c r="P1080" s="116"/>
      <c r="Q1080" s="52"/>
      <c r="R1080" s="52"/>
      <c r="S1080" s="52"/>
      <c r="T1080" s="52"/>
      <c r="U1080" s="44"/>
    </row>
    <row r="1081" spans="2:21" s="5" customFormat="1" x14ac:dyDescent="0.2">
      <c r="B1081" s="3"/>
      <c r="C1081" s="3"/>
      <c r="D1081" s="3"/>
      <c r="E1081" s="108"/>
      <c r="F1081" s="3"/>
      <c r="G1081" s="116"/>
      <c r="H1081" s="116"/>
      <c r="I1081" s="116"/>
      <c r="J1081" s="116"/>
      <c r="K1081" s="116"/>
      <c r="L1081" s="116"/>
      <c r="M1081" s="116"/>
      <c r="N1081" s="116"/>
      <c r="O1081" s="116"/>
      <c r="P1081" s="116"/>
      <c r="Q1081" s="52"/>
      <c r="R1081" s="52"/>
      <c r="S1081" s="52"/>
      <c r="T1081" s="52"/>
      <c r="U1081" s="44"/>
    </row>
    <row r="1082" spans="2:21" s="5" customFormat="1" x14ac:dyDescent="0.2">
      <c r="B1082" s="3"/>
      <c r="C1082" s="3"/>
      <c r="D1082" s="3"/>
      <c r="E1082" s="108"/>
      <c r="F1082" s="3"/>
      <c r="G1082" s="116"/>
      <c r="H1082" s="116"/>
      <c r="I1082" s="116"/>
      <c r="J1082" s="116"/>
      <c r="K1082" s="116"/>
      <c r="L1082" s="116"/>
      <c r="M1082" s="116"/>
      <c r="N1082" s="116"/>
      <c r="O1082" s="116"/>
      <c r="P1082" s="116"/>
      <c r="Q1082" s="52"/>
      <c r="R1082" s="52"/>
      <c r="S1082" s="52"/>
      <c r="T1082" s="52"/>
      <c r="U1082" s="44"/>
    </row>
    <row r="1083" spans="2:21" s="5" customFormat="1" x14ac:dyDescent="0.2">
      <c r="B1083" s="3"/>
      <c r="C1083" s="3"/>
      <c r="D1083" s="3"/>
      <c r="E1083" s="108"/>
      <c r="F1083" s="3"/>
      <c r="G1083" s="116"/>
      <c r="H1083" s="116"/>
      <c r="I1083" s="116"/>
      <c r="J1083" s="116"/>
      <c r="K1083" s="116"/>
      <c r="L1083" s="116"/>
      <c r="M1083" s="116"/>
      <c r="N1083" s="116"/>
      <c r="O1083" s="116"/>
      <c r="P1083" s="116"/>
      <c r="Q1083" s="52"/>
      <c r="R1083" s="52"/>
      <c r="S1083" s="52"/>
      <c r="T1083" s="52"/>
      <c r="U1083" s="44"/>
    </row>
    <row r="1084" spans="2:21" s="5" customFormat="1" x14ac:dyDescent="0.2">
      <c r="B1084" s="3"/>
      <c r="C1084" s="3"/>
      <c r="D1084" s="3"/>
      <c r="E1084" s="108"/>
      <c r="F1084" s="3"/>
      <c r="G1084" s="116"/>
      <c r="H1084" s="116"/>
      <c r="I1084" s="116"/>
      <c r="J1084" s="116"/>
      <c r="K1084" s="116"/>
      <c r="L1084" s="116"/>
      <c r="M1084" s="116"/>
      <c r="N1084" s="116"/>
      <c r="O1084" s="116"/>
      <c r="P1084" s="116"/>
      <c r="Q1084" s="52"/>
      <c r="R1084" s="52"/>
      <c r="S1084" s="52"/>
      <c r="T1084" s="52"/>
      <c r="U1084" s="44"/>
    </row>
    <row r="1085" spans="2:21" s="5" customFormat="1" x14ac:dyDescent="0.2">
      <c r="B1085" s="3"/>
      <c r="C1085" s="3"/>
      <c r="D1085" s="3"/>
      <c r="E1085" s="108"/>
      <c r="F1085" s="3"/>
      <c r="G1085" s="116"/>
      <c r="H1085" s="116"/>
      <c r="I1085" s="116"/>
      <c r="J1085" s="116"/>
      <c r="K1085" s="116"/>
      <c r="L1085" s="116"/>
      <c r="M1085" s="116"/>
      <c r="N1085" s="116"/>
      <c r="O1085" s="116"/>
      <c r="P1085" s="116"/>
      <c r="Q1085" s="52"/>
      <c r="R1085" s="52"/>
      <c r="S1085" s="52"/>
      <c r="T1085" s="52"/>
      <c r="U1085" s="44"/>
    </row>
    <row r="1086" spans="2:21" s="5" customFormat="1" x14ac:dyDescent="0.2">
      <c r="B1086" s="3"/>
      <c r="C1086" s="3"/>
      <c r="D1086" s="3"/>
      <c r="E1086" s="108"/>
      <c r="F1086" s="3"/>
      <c r="G1086" s="116"/>
      <c r="H1086" s="116"/>
      <c r="I1086" s="116"/>
      <c r="J1086" s="116"/>
      <c r="K1086" s="116"/>
      <c r="L1086" s="116"/>
      <c r="M1086" s="116"/>
      <c r="N1086" s="116"/>
      <c r="O1086" s="116"/>
      <c r="P1086" s="116"/>
      <c r="Q1086" s="52"/>
      <c r="R1086" s="52"/>
      <c r="S1086" s="52"/>
      <c r="T1086" s="52"/>
      <c r="U1086" s="44"/>
    </row>
    <row r="1087" spans="2:21" s="5" customFormat="1" x14ac:dyDescent="0.2">
      <c r="B1087" s="3"/>
      <c r="C1087" s="3"/>
      <c r="D1087" s="3"/>
      <c r="E1087" s="108"/>
      <c r="F1087" s="3"/>
      <c r="G1087" s="116"/>
      <c r="H1087" s="116"/>
      <c r="I1087" s="116"/>
      <c r="J1087" s="116"/>
      <c r="K1087" s="116"/>
      <c r="L1087" s="116"/>
      <c r="M1087" s="116"/>
      <c r="N1087" s="116"/>
      <c r="O1087" s="116"/>
      <c r="P1087" s="116"/>
      <c r="Q1087" s="52"/>
      <c r="R1087" s="52"/>
      <c r="S1087" s="52"/>
      <c r="T1087" s="52"/>
      <c r="U1087" s="44"/>
    </row>
    <row r="1088" spans="2:21" s="5" customFormat="1" x14ac:dyDescent="0.2">
      <c r="B1088" s="3"/>
      <c r="C1088" s="3"/>
      <c r="D1088" s="3"/>
      <c r="E1088" s="108"/>
      <c r="F1088" s="3"/>
      <c r="G1088" s="116"/>
      <c r="H1088" s="116"/>
      <c r="I1088" s="116"/>
      <c r="J1088" s="116"/>
      <c r="K1088" s="116"/>
      <c r="L1088" s="116"/>
      <c r="M1088" s="116"/>
      <c r="N1088" s="116"/>
      <c r="O1088" s="116"/>
      <c r="P1088" s="116"/>
      <c r="Q1088" s="52"/>
      <c r="R1088" s="52"/>
      <c r="S1088" s="52"/>
      <c r="T1088" s="52"/>
      <c r="U1088" s="44"/>
    </row>
    <row r="1089" spans="2:21" s="5" customFormat="1" x14ac:dyDescent="0.2">
      <c r="B1089" s="3"/>
      <c r="C1089" s="3"/>
      <c r="D1089" s="3"/>
      <c r="E1089" s="108"/>
      <c r="F1089" s="3"/>
      <c r="G1089" s="116"/>
      <c r="H1089" s="116"/>
      <c r="I1089" s="116"/>
      <c r="J1089" s="116"/>
      <c r="K1089" s="116"/>
      <c r="L1089" s="116"/>
      <c r="M1089" s="116"/>
      <c r="N1089" s="116"/>
      <c r="O1089" s="116"/>
      <c r="P1089" s="116"/>
      <c r="Q1089" s="52"/>
      <c r="R1089" s="52"/>
      <c r="S1089" s="52"/>
      <c r="T1089" s="52"/>
      <c r="U1089" s="44"/>
    </row>
    <row r="1090" spans="2:21" s="5" customFormat="1" x14ac:dyDescent="0.2">
      <c r="B1090" s="3"/>
      <c r="C1090" s="3"/>
      <c r="D1090" s="3"/>
      <c r="E1090" s="108"/>
      <c r="F1090" s="3"/>
      <c r="G1090" s="116"/>
      <c r="H1090" s="116"/>
      <c r="I1090" s="116"/>
      <c r="J1090" s="116"/>
      <c r="K1090" s="116"/>
      <c r="L1090" s="116"/>
      <c r="M1090" s="116"/>
      <c r="N1090" s="116"/>
      <c r="O1090" s="116"/>
      <c r="P1090" s="116"/>
      <c r="Q1090" s="52"/>
      <c r="R1090" s="52"/>
      <c r="S1090" s="52"/>
      <c r="T1090" s="52"/>
      <c r="U1090" s="44"/>
    </row>
    <row r="1091" spans="2:21" s="5" customFormat="1" x14ac:dyDescent="0.2">
      <c r="B1091" s="3"/>
      <c r="C1091" s="3"/>
      <c r="D1091" s="3"/>
      <c r="E1091" s="108"/>
      <c r="F1091" s="3"/>
      <c r="G1091" s="116"/>
      <c r="H1091" s="116"/>
      <c r="I1091" s="116"/>
      <c r="J1091" s="116"/>
      <c r="K1091" s="116"/>
      <c r="L1091" s="116"/>
      <c r="M1091" s="116"/>
      <c r="N1091" s="116"/>
      <c r="O1091" s="116"/>
      <c r="P1091" s="116"/>
      <c r="Q1091" s="52"/>
      <c r="R1091" s="52"/>
      <c r="S1091" s="52"/>
      <c r="T1091" s="52"/>
      <c r="U1091" s="44"/>
    </row>
    <row r="1092" spans="2:21" s="5" customFormat="1" x14ac:dyDescent="0.2">
      <c r="B1092" s="3"/>
      <c r="C1092" s="3"/>
      <c r="D1092" s="3"/>
      <c r="E1092" s="108"/>
      <c r="F1092" s="3"/>
      <c r="G1092" s="116"/>
      <c r="H1092" s="116"/>
      <c r="I1092" s="116"/>
      <c r="J1092" s="116"/>
      <c r="K1092" s="116"/>
      <c r="L1092" s="116"/>
      <c r="M1092" s="116"/>
      <c r="N1092" s="116"/>
      <c r="O1092" s="116"/>
      <c r="P1092" s="116"/>
      <c r="Q1092" s="52"/>
      <c r="R1092" s="52"/>
      <c r="S1092" s="52"/>
      <c r="T1092" s="52"/>
      <c r="U1092" s="44"/>
    </row>
    <row r="1093" spans="2:21" s="5" customFormat="1" x14ac:dyDescent="0.2">
      <c r="B1093" s="3"/>
      <c r="C1093" s="3"/>
      <c r="D1093" s="3"/>
      <c r="E1093" s="108"/>
      <c r="F1093" s="3"/>
      <c r="G1093" s="116"/>
      <c r="H1093" s="116"/>
      <c r="I1093" s="116"/>
      <c r="J1093" s="116"/>
      <c r="K1093" s="116"/>
      <c r="L1093" s="116"/>
      <c r="M1093" s="116"/>
      <c r="N1093" s="116"/>
      <c r="O1093" s="116"/>
      <c r="P1093" s="116"/>
      <c r="Q1093" s="52"/>
      <c r="R1093" s="52"/>
      <c r="S1093" s="52"/>
      <c r="T1093" s="52"/>
      <c r="U1093" s="44"/>
    </row>
    <row r="1094" spans="2:21" s="5" customFormat="1" x14ac:dyDescent="0.2">
      <c r="B1094" s="3"/>
      <c r="C1094" s="3"/>
      <c r="D1094" s="3"/>
      <c r="E1094" s="108"/>
      <c r="F1094" s="3"/>
      <c r="G1094" s="116"/>
      <c r="H1094" s="116"/>
      <c r="I1094" s="116"/>
      <c r="J1094" s="116"/>
      <c r="K1094" s="116"/>
      <c r="L1094" s="116"/>
      <c r="M1094" s="116"/>
      <c r="N1094" s="116"/>
      <c r="O1094" s="116"/>
      <c r="P1094" s="116"/>
      <c r="Q1094" s="52"/>
      <c r="R1094" s="52"/>
      <c r="S1094" s="52"/>
      <c r="T1094" s="52"/>
      <c r="U1094" s="44"/>
    </row>
    <row r="1095" spans="2:21" s="5" customFormat="1" x14ac:dyDescent="0.2">
      <c r="B1095" s="3"/>
      <c r="C1095" s="3"/>
      <c r="D1095" s="3"/>
      <c r="E1095" s="108"/>
      <c r="F1095" s="3"/>
      <c r="G1095" s="116"/>
      <c r="H1095" s="116"/>
      <c r="I1095" s="116"/>
      <c r="J1095" s="116"/>
      <c r="K1095" s="116"/>
      <c r="L1095" s="116"/>
      <c r="M1095" s="116"/>
      <c r="N1095" s="116"/>
      <c r="O1095" s="116"/>
      <c r="P1095" s="116"/>
      <c r="Q1095" s="52"/>
      <c r="R1095" s="52"/>
      <c r="S1095" s="52"/>
      <c r="T1095" s="52"/>
      <c r="U1095" s="44"/>
    </row>
    <row r="1096" spans="2:21" s="5" customFormat="1" x14ac:dyDescent="0.2">
      <c r="B1096" s="3"/>
      <c r="C1096" s="3"/>
      <c r="D1096" s="3"/>
      <c r="E1096" s="108"/>
      <c r="F1096" s="3"/>
      <c r="G1096" s="116"/>
      <c r="H1096" s="116"/>
      <c r="I1096" s="116"/>
      <c r="J1096" s="116"/>
      <c r="K1096" s="116"/>
      <c r="L1096" s="116"/>
      <c r="M1096" s="116"/>
      <c r="N1096" s="116"/>
      <c r="O1096" s="116"/>
      <c r="P1096" s="116"/>
      <c r="Q1096" s="52"/>
      <c r="R1096" s="52"/>
      <c r="S1096" s="52"/>
      <c r="T1096" s="52"/>
      <c r="U1096" s="44"/>
    </row>
    <row r="1097" spans="2:21" s="5" customFormat="1" x14ac:dyDescent="0.2">
      <c r="B1097" s="3"/>
      <c r="C1097" s="3"/>
      <c r="D1097" s="3"/>
      <c r="E1097" s="108"/>
      <c r="F1097" s="3"/>
      <c r="G1097" s="116"/>
      <c r="H1097" s="116"/>
      <c r="I1097" s="116"/>
      <c r="J1097" s="116"/>
      <c r="K1097" s="116"/>
      <c r="L1097" s="116"/>
      <c r="M1097" s="116"/>
      <c r="N1097" s="116"/>
      <c r="O1097" s="116"/>
      <c r="P1097" s="116"/>
      <c r="Q1097" s="52"/>
      <c r="R1097" s="52"/>
      <c r="S1097" s="52"/>
      <c r="T1097" s="52"/>
      <c r="U1097" s="44"/>
    </row>
    <row r="1098" spans="2:21" s="5" customFormat="1" x14ac:dyDescent="0.2">
      <c r="B1098" s="3"/>
      <c r="C1098" s="3"/>
      <c r="D1098" s="3"/>
      <c r="E1098" s="108"/>
      <c r="F1098" s="3"/>
      <c r="G1098" s="116"/>
      <c r="H1098" s="116"/>
      <c r="I1098" s="116"/>
      <c r="J1098" s="116"/>
      <c r="K1098" s="116"/>
      <c r="L1098" s="116"/>
      <c r="M1098" s="116"/>
      <c r="N1098" s="116"/>
      <c r="O1098" s="116"/>
      <c r="P1098" s="116"/>
      <c r="Q1098" s="52"/>
      <c r="R1098" s="52"/>
      <c r="S1098" s="52"/>
      <c r="T1098" s="52"/>
      <c r="U1098" s="44"/>
    </row>
    <row r="1099" spans="2:21" s="5" customFormat="1" x14ac:dyDescent="0.2">
      <c r="B1099" s="3"/>
      <c r="C1099" s="3"/>
      <c r="D1099" s="3"/>
      <c r="E1099" s="108"/>
      <c r="F1099" s="3"/>
      <c r="G1099" s="116"/>
      <c r="H1099" s="116"/>
      <c r="I1099" s="116"/>
      <c r="J1099" s="116"/>
      <c r="K1099" s="116"/>
      <c r="L1099" s="116"/>
      <c r="M1099" s="116"/>
      <c r="N1099" s="116"/>
      <c r="O1099" s="116"/>
      <c r="P1099" s="116"/>
      <c r="Q1099" s="52"/>
      <c r="R1099" s="52"/>
      <c r="S1099" s="52"/>
      <c r="T1099" s="52"/>
      <c r="U1099" s="44"/>
    </row>
    <row r="1100" spans="2:21" s="5" customFormat="1" x14ac:dyDescent="0.2">
      <c r="B1100" s="3"/>
      <c r="C1100" s="3"/>
      <c r="D1100" s="3"/>
      <c r="E1100" s="108"/>
      <c r="F1100" s="3"/>
      <c r="G1100" s="116"/>
      <c r="H1100" s="116"/>
      <c r="I1100" s="116"/>
      <c r="J1100" s="116"/>
      <c r="K1100" s="116"/>
      <c r="L1100" s="116"/>
      <c r="M1100" s="116"/>
      <c r="N1100" s="116"/>
      <c r="O1100" s="116"/>
      <c r="P1100" s="116"/>
      <c r="Q1100" s="52"/>
      <c r="R1100" s="52"/>
      <c r="S1100" s="52"/>
      <c r="T1100" s="52"/>
      <c r="U1100" s="44"/>
    </row>
    <row r="1101" spans="2:21" s="5" customFormat="1" x14ac:dyDescent="0.2">
      <c r="B1101" s="3"/>
      <c r="C1101" s="3"/>
      <c r="D1101" s="3"/>
      <c r="E1101" s="108"/>
      <c r="F1101" s="3"/>
      <c r="G1101" s="116"/>
      <c r="H1101" s="116"/>
      <c r="I1101" s="116"/>
      <c r="J1101" s="116"/>
      <c r="K1101" s="116"/>
      <c r="L1101" s="116"/>
      <c r="M1101" s="116"/>
      <c r="N1101" s="116"/>
      <c r="O1101" s="116"/>
      <c r="P1101" s="116"/>
      <c r="Q1101" s="52"/>
      <c r="R1101" s="52"/>
      <c r="S1101" s="52"/>
      <c r="T1101" s="52"/>
      <c r="U1101" s="44"/>
    </row>
    <row r="1102" spans="2:21" s="5" customFormat="1" x14ac:dyDescent="0.2">
      <c r="B1102" s="3"/>
      <c r="C1102" s="3"/>
      <c r="D1102" s="3"/>
      <c r="E1102" s="108"/>
      <c r="F1102" s="3"/>
      <c r="G1102" s="116"/>
      <c r="H1102" s="116"/>
      <c r="I1102" s="116"/>
      <c r="J1102" s="116"/>
      <c r="K1102" s="116"/>
      <c r="L1102" s="116"/>
      <c r="M1102" s="116"/>
      <c r="N1102" s="116"/>
      <c r="O1102" s="116"/>
      <c r="P1102" s="116"/>
      <c r="Q1102" s="52"/>
      <c r="R1102" s="52"/>
      <c r="S1102" s="52"/>
      <c r="T1102" s="52"/>
      <c r="U1102" s="44"/>
    </row>
    <row r="1103" spans="2:21" s="5" customFormat="1" x14ac:dyDescent="0.2">
      <c r="B1103" s="3"/>
      <c r="C1103" s="3"/>
      <c r="D1103" s="3"/>
      <c r="E1103" s="108"/>
      <c r="F1103" s="3"/>
      <c r="G1103" s="116"/>
      <c r="H1103" s="116"/>
      <c r="I1103" s="116"/>
      <c r="J1103" s="116"/>
      <c r="K1103" s="116"/>
      <c r="L1103" s="116"/>
      <c r="M1103" s="116"/>
      <c r="N1103" s="116"/>
      <c r="O1103" s="116"/>
      <c r="P1103" s="116"/>
      <c r="Q1103" s="52"/>
      <c r="R1103" s="52"/>
      <c r="S1103" s="52"/>
      <c r="T1103" s="52"/>
      <c r="U1103" s="44"/>
    </row>
    <row r="1104" spans="2:21" s="5" customFormat="1" x14ac:dyDescent="0.2">
      <c r="B1104" s="3"/>
      <c r="C1104" s="3"/>
      <c r="D1104" s="3"/>
      <c r="E1104" s="108"/>
      <c r="F1104" s="3"/>
      <c r="G1104" s="116"/>
      <c r="H1104" s="116"/>
      <c r="I1104" s="116"/>
      <c r="J1104" s="116"/>
      <c r="K1104" s="116"/>
      <c r="L1104" s="116"/>
      <c r="M1104" s="116"/>
      <c r="N1104" s="116"/>
      <c r="O1104" s="116"/>
      <c r="P1104" s="116"/>
      <c r="Q1104" s="52"/>
      <c r="R1104" s="52"/>
      <c r="S1104" s="52"/>
      <c r="T1104" s="52"/>
      <c r="U1104" s="44"/>
    </row>
    <row r="1105" spans="2:21" s="5" customFormat="1" x14ac:dyDescent="0.2">
      <c r="B1105" s="3"/>
      <c r="C1105" s="3"/>
      <c r="D1105" s="3"/>
      <c r="E1105" s="108"/>
      <c r="F1105" s="3"/>
      <c r="G1105" s="116"/>
      <c r="H1105" s="116"/>
      <c r="I1105" s="116"/>
      <c r="J1105" s="116"/>
      <c r="K1105" s="116"/>
      <c r="L1105" s="116"/>
      <c r="M1105" s="116"/>
      <c r="N1105" s="116"/>
      <c r="O1105" s="116"/>
      <c r="P1105" s="116"/>
      <c r="Q1105" s="52"/>
      <c r="R1105" s="52"/>
      <c r="S1105" s="52"/>
      <c r="T1105" s="52"/>
      <c r="U1105" s="44"/>
    </row>
    <row r="1106" spans="2:21" s="5" customFormat="1" x14ac:dyDescent="0.2">
      <c r="B1106" s="3"/>
      <c r="C1106" s="3"/>
      <c r="D1106" s="3"/>
      <c r="E1106" s="108"/>
      <c r="F1106" s="3"/>
      <c r="G1106" s="116"/>
      <c r="H1106" s="116"/>
      <c r="I1106" s="116"/>
      <c r="J1106" s="116"/>
      <c r="K1106" s="116"/>
      <c r="L1106" s="116"/>
      <c r="M1106" s="116"/>
      <c r="N1106" s="116"/>
      <c r="O1106" s="116"/>
      <c r="P1106" s="116"/>
      <c r="Q1106" s="52"/>
      <c r="R1106" s="52"/>
      <c r="S1106" s="52"/>
      <c r="T1106" s="52"/>
      <c r="U1106" s="44"/>
    </row>
    <row r="1107" spans="2:21" s="5" customFormat="1" x14ac:dyDescent="0.2">
      <c r="B1107" s="3"/>
      <c r="C1107" s="3"/>
      <c r="D1107" s="3"/>
      <c r="E1107" s="108"/>
      <c r="F1107" s="3"/>
      <c r="G1107" s="116"/>
      <c r="H1107" s="116"/>
      <c r="I1107" s="116"/>
      <c r="J1107" s="116"/>
      <c r="K1107" s="116"/>
      <c r="L1107" s="116"/>
      <c r="M1107" s="116"/>
      <c r="N1107" s="116"/>
      <c r="O1107" s="116"/>
      <c r="P1107" s="116"/>
      <c r="Q1107" s="52"/>
      <c r="R1107" s="52"/>
      <c r="S1107" s="52"/>
      <c r="T1107" s="52"/>
      <c r="U1107" s="44"/>
    </row>
    <row r="1108" spans="2:21" s="5" customFormat="1" x14ac:dyDescent="0.2">
      <c r="B1108" s="3"/>
      <c r="C1108" s="3"/>
      <c r="D1108" s="3"/>
      <c r="E1108" s="108"/>
      <c r="F1108" s="3"/>
      <c r="G1108" s="116"/>
      <c r="H1108" s="116"/>
      <c r="I1108" s="116"/>
      <c r="J1108" s="116"/>
      <c r="K1108" s="116"/>
      <c r="L1108" s="116"/>
      <c r="M1108" s="116"/>
      <c r="N1108" s="116"/>
      <c r="O1108" s="116"/>
      <c r="P1108" s="116"/>
      <c r="Q1108" s="52"/>
      <c r="R1108" s="52"/>
      <c r="S1108" s="52"/>
      <c r="T1108" s="52"/>
      <c r="U1108" s="44"/>
    </row>
    <row r="1109" spans="2:21" s="5" customFormat="1" x14ac:dyDescent="0.2">
      <c r="B1109" s="3"/>
      <c r="C1109" s="3"/>
      <c r="D1109" s="3"/>
      <c r="E1109" s="108"/>
      <c r="F1109" s="3"/>
      <c r="G1109" s="116"/>
      <c r="H1109" s="116"/>
      <c r="I1109" s="116"/>
      <c r="J1109" s="116"/>
      <c r="K1109" s="116"/>
      <c r="L1109" s="116"/>
      <c r="M1109" s="116"/>
      <c r="N1109" s="116"/>
      <c r="O1109" s="116"/>
      <c r="P1109" s="116"/>
      <c r="Q1109" s="52"/>
      <c r="R1109" s="52"/>
      <c r="S1109" s="52"/>
      <c r="T1109" s="52"/>
      <c r="U1109" s="44"/>
    </row>
    <row r="1110" spans="2:21" s="5" customFormat="1" x14ac:dyDescent="0.2">
      <c r="B1110" s="3"/>
      <c r="C1110" s="3"/>
      <c r="D1110" s="3"/>
      <c r="E1110" s="108"/>
      <c r="F1110" s="3"/>
      <c r="G1110" s="116"/>
      <c r="H1110" s="116"/>
      <c r="I1110" s="116"/>
      <c r="J1110" s="116"/>
      <c r="K1110" s="116"/>
      <c r="L1110" s="116"/>
      <c r="M1110" s="116"/>
      <c r="N1110" s="116"/>
      <c r="O1110" s="116"/>
      <c r="P1110" s="116"/>
      <c r="Q1110" s="52"/>
      <c r="R1110" s="52"/>
      <c r="S1110" s="52"/>
      <c r="T1110" s="52"/>
      <c r="U1110" s="44"/>
    </row>
    <row r="1111" spans="2:21" s="5" customFormat="1" x14ac:dyDescent="0.2">
      <c r="B1111" s="3"/>
      <c r="C1111" s="3"/>
      <c r="D1111" s="3"/>
      <c r="E1111" s="108"/>
      <c r="F1111" s="3"/>
      <c r="G1111" s="116"/>
      <c r="H1111" s="116"/>
      <c r="I1111" s="116"/>
      <c r="J1111" s="116"/>
      <c r="K1111" s="116"/>
      <c r="L1111" s="116"/>
      <c r="M1111" s="116"/>
      <c r="N1111" s="116"/>
      <c r="O1111" s="116"/>
      <c r="P1111" s="116"/>
      <c r="Q1111" s="52"/>
      <c r="R1111" s="52"/>
      <c r="S1111" s="52"/>
      <c r="T1111" s="52"/>
      <c r="U1111" s="44"/>
    </row>
    <row r="1112" spans="2:21" s="5" customFormat="1" x14ac:dyDescent="0.2">
      <c r="B1112" s="3"/>
      <c r="C1112" s="3"/>
      <c r="D1112" s="3"/>
      <c r="E1112" s="108"/>
      <c r="F1112" s="3"/>
      <c r="G1112" s="116"/>
      <c r="H1112" s="116"/>
      <c r="I1112" s="116"/>
      <c r="J1112" s="116"/>
      <c r="K1112" s="116"/>
      <c r="L1112" s="116"/>
      <c r="M1112" s="116"/>
      <c r="N1112" s="116"/>
      <c r="O1112" s="116"/>
      <c r="P1112" s="116"/>
      <c r="Q1112" s="52"/>
      <c r="R1112" s="52"/>
      <c r="S1112" s="52"/>
      <c r="T1112" s="52"/>
      <c r="U1112" s="44"/>
    </row>
    <row r="1113" spans="2:21" s="5" customFormat="1" x14ac:dyDescent="0.2">
      <c r="B1113" s="3"/>
      <c r="C1113" s="3"/>
      <c r="D1113" s="3"/>
      <c r="E1113" s="108"/>
      <c r="F1113" s="3"/>
      <c r="G1113" s="116"/>
      <c r="H1113" s="116"/>
      <c r="I1113" s="116"/>
      <c r="J1113" s="116"/>
      <c r="K1113" s="116"/>
      <c r="L1113" s="116"/>
      <c r="M1113" s="116"/>
      <c r="N1113" s="116"/>
      <c r="O1113" s="116"/>
      <c r="P1113" s="116"/>
      <c r="Q1113" s="52"/>
      <c r="R1113" s="52"/>
      <c r="S1113" s="52"/>
      <c r="T1113" s="52"/>
      <c r="U1113" s="44"/>
    </row>
    <row r="1114" spans="2:21" s="5" customFormat="1" x14ac:dyDescent="0.2">
      <c r="B1114" s="3"/>
      <c r="C1114" s="3"/>
      <c r="D1114" s="3"/>
      <c r="E1114" s="108"/>
      <c r="F1114" s="3"/>
      <c r="G1114" s="116"/>
      <c r="H1114" s="116"/>
      <c r="I1114" s="116"/>
      <c r="J1114" s="116"/>
      <c r="K1114" s="116"/>
      <c r="L1114" s="116"/>
      <c r="M1114" s="116"/>
      <c r="N1114" s="116"/>
      <c r="O1114" s="116"/>
      <c r="P1114" s="116"/>
      <c r="Q1114" s="52"/>
      <c r="R1114" s="52"/>
      <c r="S1114" s="52"/>
      <c r="T1114" s="52"/>
      <c r="U1114" s="44"/>
    </row>
    <row r="1115" spans="2:21" s="5" customFormat="1" x14ac:dyDescent="0.2">
      <c r="B1115" s="3"/>
      <c r="C1115" s="3"/>
      <c r="D1115" s="3"/>
      <c r="E1115" s="108"/>
      <c r="F1115" s="3"/>
      <c r="G1115" s="116"/>
      <c r="H1115" s="116"/>
      <c r="I1115" s="116"/>
      <c r="J1115" s="116"/>
      <c r="K1115" s="116"/>
      <c r="L1115" s="116"/>
      <c r="M1115" s="116"/>
      <c r="N1115" s="116"/>
      <c r="O1115" s="116"/>
      <c r="P1115" s="116"/>
      <c r="Q1115" s="52"/>
      <c r="R1115" s="52"/>
      <c r="S1115" s="52"/>
      <c r="T1115" s="52"/>
      <c r="U1115" s="44"/>
    </row>
    <row r="1116" spans="2:21" s="5" customFormat="1" x14ac:dyDescent="0.2">
      <c r="B1116" s="3"/>
      <c r="C1116" s="3"/>
      <c r="D1116" s="3"/>
      <c r="E1116" s="108"/>
      <c r="F1116" s="3"/>
      <c r="G1116" s="116"/>
      <c r="H1116" s="116"/>
      <c r="I1116" s="116"/>
      <c r="J1116" s="116"/>
      <c r="K1116" s="116"/>
      <c r="L1116" s="116"/>
      <c r="M1116" s="116"/>
      <c r="N1116" s="116"/>
      <c r="O1116" s="116"/>
      <c r="P1116" s="116"/>
      <c r="Q1116" s="52"/>
      <c r="R1116" s="52"/>
      <c r="S1116" s="52"/>
      <c r="T1116" s="52"/>
      <c r="U1116" s="44"/>
    </row>
    <row r="1117" spans="2:21" s="5" customFormat="1" x14ac:dyDescent="0.2">
      <c r="B1117" s="3"/>
      <c r="C1117" s="3"/>
      <c r="D1117" s="3"/>
      <c r="E1117" s="108"/>
      <c r="F1117" s="3"/>
      <c r="G1117" s="116"/>
      <c r="H1117" s="116"/>
      <c r="I1117" s="116"/>
      <c r="J1117" s="116"/>
      <c r="K1117" s="116"/>
      <c r="L1117" s="116"/>
      <c r="M1117" s="116"/>
      <c r="N1117" s="116"/>
      <c r="O1117" s="116"/>
      <c r="P1117" s="116"/>
      <c r="Q1117" s="52"/>
      <c r="R1117" s="52"/>
      <c r="S1117" s="52"/>
      <c r="T1117" s="52"/>
      <c r="U1117" s="44"/>
    </row>
    <row r="1118" spans="2:21" s="5" customFormat="1" x14ac:dyDescent="0.2">
      <c r="B1118" s="3"/>
      <c r="C1118" s="3"/>
      <c r="D1118" s="3"/>
      <c r="E1118" s="108"/>
      <c r="F1118" s="3"/>
      <c r="G1118" s="116"/>
      <c r="H1118" s="116"/>
      <c r="I1118" s="116"/>
      <c r="J1118" s="116"/>
      <c r="K1118" s="116"/>
      <c r="L1118" s="116"/>
      <c r="M1118" s="116"/>
      <c r="N1118" s="116"/>
      <c r="O1118" s="116"/>
      <c r="P1118" s="116"/>
      <c r="Q1118" s="52"/>
      <c r="R1118" s="52"/>
      <c r="S1118" s="52"/>
      <c r="T1118" s="52"/>
      <c r="U1118" s="44"/>
    </row>
    <row r="1119" spans="2:21" s="5" customFormat="1" x14ac:dyDescent="0.2">
      <c r="B1119" s="3"/>
      <c r="C1119" s="3"/>
      <c r="D1119" s="3"/>
      <c r="E1119" s="108"/>
      <c r="F1119" s="3"/>
      <c r="G1119" s="116"/>
      <c r="H1119" s="116"/>
      <c r="I1119" s="116"/>
      <c r="J1119" s="116"/>
      <c r="K1119" s="116"/>
      <c r="L1119" s="116"/>
      <c r="M1119" s="116"/>
      <c r="N1119" s="116"/>
      <c r="O1119" s="116"/>
      <c r="P1119" s="116"/>
      <c r="Q1119" s="52"/>
      <c r="R1119" s="52"/>
      <c r="S1119" s="52"/>
      <c r="T1119" s="52"/>
      <c r="U1119" s="44"/>
    </row>
    <row r="1120" spans="2:21" s="5" customFormat="1" x14ac:dyDescent="0.2">
      <c r="B1120" s="3"/>
      <c r="C1120" s="3"/>
      <c r="D1120" s="3"/>
      <c r="E1120" s="108"/>
      <c r="F1120" s="3"/>
      <c r="G1120" s="116"/>
      <c r="H1120" s="116"/>
      <c r="I1120" s="116"/>
      <c r="J1120" s="116"/>
      <c r="K1120" s="116"/>
      <c r="L1120" s="116"/>
      <c r="M1120" s="116"/>
      <c r="N1120" s="116"/>
      <c r="O1120" s="116"/>
      <c r="P1120" s="116"/>
      <c r="Q1120" s="52"/>
      <c r="R1120" s="52"/>
      <c r="S1120" s="52"/>
      <c r="T1120" s="52"/>
      <c r="U1120" s="44"/>
    </row>
    <row r="1121" spans="2:21" s="5" customFormat="1" x14ac:dyDescent="0.2">
      <c r="B1121" s="3"/>
      <c r="C1121" s="3"/>
      <c r="D1121" s="3"/>
      <c r="E1121" s="108"/>
      <c r="F1121" s="3"/>
      <c r="G1121" s="116"/>
      <c r="H1121" s="116"/>
      <c r="I1121" s="116"/>
      <c r="J1121" s="116"/>
      <c r="K1121" s="116"/>
      <c r="L1121" s="116"/>
      <c r="M1121" s="116"/>
      <c r="N1121" s="116"/>
      <c r="O1121" s="116"/>
      <c r="P1121" s="116"/>
      <c r="Q1121" s="52"/>
      <c r="R1121" s="52"/>
      <c r="S1121" s="52"/>
      <c r="T1121" s="52"/>
      <c r="U1121" s="44"/>
    </row>
    <row r="1122" spans="2:21" s="5" customFormat="1" x14ac:dyDescent="0.2">
      <c r="B1122" s="3"/>
      <c r="C1122" s="3"/>
      <c r="D1122" s="3"/>
      <c r="E1122" s="108"/>
      <c r="F1122" s="3"/>
      <c r="G1122" s="116"/>
      <c r="H1122" s="116"/>
      <c r="I1122" s="116"/>
      <c r="J1122" s="116"/>
      <c r="K1122" s="116"/>
      <c r="L1122" s="116"/>
      <c r="M1122" s="116"/>
      <c r="N1122" s="116"/>
      <c r="O1122" s="116"/>
      <c r="P1122" s="116"/>
      <c r="Q1122" s="52"/>
      <c r="R1122" s="52"/>
      <c r="S1122" s="52"/>
      <c r="T1122" s="52"/>
      <c r="U1122" s="44"/>
    </row>
    <row r="1123" spans="2:21" s="5" customFormat="1" x14ac:dyDescent="0.2">
      <c r="B1123" s="3"/>
      <c r="C1123" s="3"/>
      <c r="D1123" s="3"/>
      <c r="E1123" s="108"/>
      <c r="F1123" s="3"/>
      <c r="G1123" s="116"/>
      <c r="H1123" s="116"/>
      <c r="I1123" s="116"/>
      <c r="J1123" s="116"/>
      <c r="K1123" s="116"/>
      <c r="L1123" s="116"/>
      <c r="M1123" s="116"/>
      <c r="N1123" s="116"/>
      <c r="O1123" s="116"/>
      <c r="P1123" s="116"/>
      <c r="Q1123" s="52"/>
      <c r="R1123" s="52"/>
      <c r="S1123" s="52"/>
      <c r="T1123" s="52"/>
      <c r="U1123" s="44"/>
    </row>
    <row r="1124" spans="2:21" s="5" customFormat="1" x14ac:dyDescent="0.2">
      <c r="B1124" s="3"/>
      <c r="C1124" s="3"/>
      <c r="D1124" s="3"/>
      <c r="E1124" s="108"/>
      <c r="F1124" s="3"/>
      <c r="G1124" s="116"/>
      <c r="H1124" s="116"/>
      <c r="I1124" s="116"/>
      <c r="J1124" s="116"/>
      <c r="K1124" s="116"/>
      <c r="L1124" s="116"/>
      <c r="M1124" s="116"/>
      <c r="N1124" s="116"/>
      <c r="O1124" s="116"/>
      <c r="P1124" s="116"/>
      <c r="Q1124" s="52"/>
      <c r="R1124" s="52"/>
      <c r="S1124" s="52"/>
      <c r="T1124" s="52"/>
      <c r="U1124" s="44"/>
    </row>
    <row r="1125" spans="2:21" s="5" customFormat="1" x14ac:dyDescent="0.2">
      <c r="B1125" s="3"/>
      <c r="C1125" s="3"/>
      <c r="D1125" s="3"/>
      <c r="E1125" s="108"/>
      <c r="F1125" s="3"/>
      <c r="G1125" s="116"/>
      <c r="H1125" s="116"/>
      <c r="I1125" s="116"/>
      <c r="J1125" s="116"/>
      <c r="K1125" s="116"/>
      <c r="L1125" s="116"/>
      <c r="M1125" s="116"/>
      <c r="N1125" s="116"/>
      <c r="O1125" s="116"/>
      <c r="P1125" s="116"/>
      <c r="Q1125" s="52"/>
      <c r="R1125" s="52"/>
      <c r="S1125" s="52"/>
      <c r="T1125" s="52"/>
      <c r="U1125" s="44"/>
    </row>
    <row r="1126" spans="2:21" s="5" customFormat="1" x14ac:dyDescent="0.2">
      <c r="B1126" s="3"/>
      <c r="C1126" s="3"/>
      <c r="D1126" s="3"/>
      <c r="E1126" s="108"/>
      <c r="F1126" s="3"/>
      <c r="G1126" s="116"/>
      <c r="H1126" s="116"/>
      <c r="I1126" s="116"/>
      <c r="J1126" s="116"/>
      <c r="K1126" s="116"/>
      <c r="L1126" s="116"/>
      <c r="M1126" s="116"/>
      <c r="N1126" s="116"/>
      <c r="O1126" s="116"/>
      <c r="P1126" s="116"/>
      <c r="Q1126" s="52"/>
      <c r="R1126" s="52"/>
      <c r="S1126" s="52"/>
      <c r="T1126" s="52"/>
      <c r="U1126" s="44"/>
    </row>
    <row r="1127" spans="2:21" s="5" customFormat="1" x14ac:dyDescent="0.2">
      <c r="B1127" s="3"/>
      <c r="C1127" s="3"/>
      <c r="D1127" s="3"/>
      <c r="E1127" s="108"/>
      <c r="F1127" s="3"/>
      <c r="G1127" s="116"/>
      <c r="H1127" s="116"/>
      <c r="I1127" s="116"/>
      <c r="J1127" s="116"/>
      <c r="K1127" s="116"/>
      <c r="L1127" s="116"/>
      <c r="M1127" s="116"/>
      <c r="N1127" s="116"/>
      <c r="O1127" s="116"/>
      <c r="P1127" s="116"/>
      <c r="Q1127" s="52"/>
      <c r="R1127" s="52"/>
      <c r="S1127" s="52"/>
      <c r="T1127" s="52"/>
      <c r="U1127" s="44"/>
    </row>
    <row r="1128" spans="2:21" s="5" customFormat="1" x14ac:dyDescent="0.2">
      <c r="B1128" s="3"/>
      <c r="C1128" s="3"/>
      <c r="D1128" s="3"/>
      <c r="E1128" s="108"/>
      <c r="F1128" s="3"/>
      <c r="G1128" s="116"/>
      <c r="H1128" s="116"/>
      <c r="I1128" s="116"/>
      <c r="J1128" s="116"/>
      <c r="K1128" s="116"/>
      <c r="L1128" s="116"/>
      <c r="M1128" s="116"/>
      <c r="N1128" s="116"/>
      <c r="O1128" s="116"/>
      <c r="P1128" s="116"/>
      <c r="Q1128" s="52"/>
      <c r="R1128" s="52"/>
      <c r="S1128" s="52"/>
      <c r="T1128" s="52"/>
      <c r="U1128" s="44"/>
    </row>
    <row r="1129" spans="2:21" s="5" customFormat="1" x14ac:dyDescent="0.2">
      <c r="B1129" s="3"/>
      <c r="C1129" s="3"/>
      <c r="D1129" s="3"/>
      <c r="E1129" s="108"/>
      <c r="F1129" s="3"/>
      <c r="G1129" s="116"/>
      <c r="H1129" s="116"/>
      <c r="I1129" s="116"/>
      <c r="J1129" s="116"/>
      <c r="K1129" s="116"/>
      <c r="L1129" s="116"/>
      <c r="M1129" s="116"/>
      <c r="N1129" s="116"/>
      <c r="O1129" s="116"/>
      <c r="P1129" s="116"/>
      <c r="Q1129" s="52"/>
      <c r="R1129" s="52"/>
      <c r="S1129" s="52"/>
      <c r="T1129" s="52"/>
      <c r="U1129" s="44"/>
    </row>
    <row r="1130" spans="2:21" s="5" customFormat="1" x14ac:dyDescent="0.2">
      <c r="B1130" s="3"/>
      <c r="C1130" s="3"/>
      <c r="D1130" s="3"/>
      <c r="E1130" s="108"/>
      <c r="F1130" s="3"/>
      <c r="G1130" s="116"/>
      <c r="H1130" s="116"/>
      <c r="I1130" s="116"/>
      <c r="J1130" s="116"/>
      <c r="K1130" s="116"/>
      <c r="L1130" s="116"/>
      <c r="M1130" s="116"/>
      <c r="N1130" s="116"/>
      <c r="O1130" s="116"/>
      <c r="P1130" s="116"/>
      <c r="Q1130" s="52"/>
      <c r="R1130" s="52"/>
      <c r="S1130" s="52"/>
      <c r="T1130" s="52"/>
      <c r="U1130" s="44"/>
    </row>
    <row r="1131" spans="2:21" s="5" customFormat="1" x14ac:dyDescent="0.2">
      <c r="B1131" s="3"/>
      <c r="C1131" s="3"/>
      <c r="D1131" s="3"/>
      <c r="E1131" s="108"/>
      <c r="F1131" s="3"/>
      <c r="G1131" s="116"/>
      <c r="H1131" s="116"/>
      <c r="I1131" s="116"/>
      <c r="J1131" s="116"/>
      <c r="K1131" s="116"/>
      <c r="L1131" s="116"/>
      <c r="M1131" s="116"/>
      <c r="N1131" s="116"/>
      <c r="O1131" s="116"/>
      <c r="P1131" s="116"/>
      <c r="Q1131" s="52"/>
      <c r="R1131" s="52"/>
      <c r="S1131" s="52"/>
      <c r="T1131" s="52"/>
      <c r="U1131" s="44"/>
    </row>
    <row r="1132" spans="2:21" s="5" customFormat="1" x14ac:dyDescent="0.2">
      <c r="B1132" s="3"/>
      <c r="C1132" s="3"/>
      <c r="D1132" s="3"/>
      <c r="E1132" s="108"/>
      <c r="F1132" s="3"/>
      <c r="G1132" s="116"/>
      <c r="H1132" s="116"/>
      <c r="I1132" s="116"/>
      <c r="J1132" s="116"/>
      <c r="K1132" s="116"/>
      <c r="L1132" s="116"/>
      <c r="M1132" s="116"/>
      <c r="N1132" s="116"/>
      <c r="O1132" s="116"/>
      <c r="P1132" s="116"/>
      <c r="Q1132" s="52"/>
      <c r="R1132" s="52"/>
      <c r="S1132" s="52"/>
      <c r="T1132" s="52"/>
      <c r="U1132" s="44"/>
    </row>
    <row r="1133" spans="2:21" s="5" customFormat="1" x14ac:dyDescent="0.2">
      <c r="B1133" s="3"/>
      <c r="C1133" s="3"/>
      <c r="D1133" s="3"/>
      <c r="E1133" s="108"/>
      <c r="F1133" s="3"/>
      <c r="G1133" s="116"/>
      <c r="H1133" s="116"/>
      <c r="I1133" s="116"/>
      <c r="J1133" s="116"/>
      <c r="K1133" s="116"/>
      <c r="L1133" s="116"/>
      <c r="M1133" s="116"/>
      <c r="N1133" s="116"/>
      <c r="O1133" s="116"/>
      <c r="P1133" s="116"/>
      <c r="Q1133" s="52"/>
      <c r="R1133" s="52"/>
      <c r="S1133" s="52"/>
      <c r="T1133" s="52"/>
      <c r="U1133" s="44"/>
    </row>
    <row r="1134" spans="2:21" s="5" customFormat="1" x14ac:dyDescent="0.2">
      <c r="B1134" s="3"/>
      <c r="C1134" s="3"/>
      <c r="D1134" s="3"/>
      <c r="E1134" s="108"/>
      <c r="F1134" s="3"/>
      <c r="G1134" s="116"/>
      <c r="H1134" s="116"/>
      <c r="I1134" s="116"/>
      <c r="J1134" s="116"/>
      <c r="K1134" s="116"/>
      <c r="L1134" s="116"/>
      <c r="M1134" s="116"/>
      <c r="N1134" s="116"/>
      <c r="O1134" s="116"/>
      <c r="P1134" s="116"/>
      <c r="Q1134" s="52"/>
      <c r="R1134" s="52"/>
      <c r="S1134" s="52"/>
      <c r="T1134" s="52"/>
      <c r="U1134" s="44"/>
    </row>
    <row r="1135" spans="2:21" s="5" customFormat="1" x14ac:dyDescent="0.2">
      <c r="B1135" s="3"/>
      <c r="C1135" s="3"/>
      <c r="D1135" s="3"/>
      <c r="E1135" s="108"/>
      <c r="F1135" s="3"/>
      <c r="G1135" s="116"/>
      <c r="H1135" s="116"/>
      <c r="I1135" s="116"/>
      <c r="J1135" s="116"/>
      <c r="K1135" s="116"/>
      <c r="L1135" s="116"/>
      <c r="M1135" s="116"/>
      <c r="N1135" s="116"/>
      <c r="O1135" s="116"/>
      <c r="P1135" s="116"/>
      <c r="Q1135" s="52"/>
      <c r="R1135" s="52"/>
      <c r="S1135" s="52"/>
      <c r="T1135" s="52"/>
      <c r="U1135" s="44"/>
    </row>
    <row r="1136" spans="2:21" s="5" customFormat="1" x14ac:dyDescent="0.2">
      <c r="B1136" s="3"/>
      <c r="C1136" s="3"/>
      <c r="D1136" s="3"/>
      <c r="E1136" s="108"/>
      <c r="F1136" s="3"/>
      <c r="G1136" s="116"/>
      <c r="H1136" s="116"/>
      <c r="I1136" s="116"/>
      <c r="J1136" s="116"/>
      <c r="K1136" s="116"/>
      <c r="L1136" s="116"/>
      <c r="M1136" s="116"/>
      <c r="N1136" s="116"/>
      <c r="O1136" s="116"/>
      <c r="P1136" s="116"/>
      <c r="Q1136" s="52"/>
      <c r="R1136" s="52"/>
      <c r="S1136" s="52"/>
      <c r="T1136" s="52"/>
      <c r="U1136" s="44"/>
    </row>
    <row r="1137" spans="2:21" s="5" customFormat="1" x14ac:dyDescent="0.2">
      <c r="B1137" s="3"/>
      <c r="C1137" s="3"/>
      <c r="D1137" s="3"/>
      <c r="E1137" s="108"/>
      <c r="F1137" s="3"/>
      <c r="G1137" s="116"/>
      <c r="H1137" s="116"/>
      <c r="I1137" s="116"/>
      <c r="J1137" s="116"/>
      <c r="K1137" s="116"/>
      <c r="L1137" s="116"/>
      <c r="M1137" s="116"/>
      <c r="N1137" s="116"/>
      <c r="O1137" s="116"/>
      <c r="P1137" s="116"/>
      <c r="Q1137" s="52"/>
      <c r="R1137" s="52"/>
      <c r="S1137" s="52"/>
      <c r="T1137" s="52"/>
      <c r="U1137" s="44"/>
    </row>
    <row r="1138" spans="2:21" s="5" customFormat="1" x14ac:dyDescent="0.2">
      <c r="B1138" s="3"/>
      <c r="C1138" s="3"/>
      <c r="D1138" s="3"/>
      <c r="E1138" s="108"/>
      <c r="F1138" s="3"/>
      <c r="G1138" s="116"/>
      <c r="H1138" s="116"/>
      <c r="I1138" s="116"/>
      <c r="J1138" s="116"/>
      <c r="K1138" s="116"/>
      <c r="L1138" s="116"/>
      <c r="M1138" s="116"/>
      <c r="N1138" s="116"/>
      <c r="O1138" s="116"/>
      <c r="P1138" s="116"/>
      <c r="Q1138" s="52"/>
      <c r="R1138" s="52"/>
      <c r="S1138" s="52"/>
      <c r="T1138" s="52"/>
      <c r="U1138" s="44"/>
    </row>
    <row r="1139" spans="2:21" s="5" customFormat="1" x14ac:dyDescent="0.2">
      <c r="B1139" s="3"/>
      <c r="C1139" s="3"/>
      <c r="D1139" s="3"/>
      <c r="E1139" s="108"/>
      <c r="F1139" s="3"/>
      <c r="G1139" s="116"/>
      <c r="H1139" s="116"/>
      <c r="I1139" s="116"/>
      <c r="J1139" s="116"/>
      <c r="K1139" s="116"/>
      <c r="L1139" s="116"/>
      <c r="M1139" s="116"/>
      <c r="N1139" s="116"/>
      <c r="O1139" s="116"/>
      <c r="P1139" s="116"/>
      <c r="Q1139" s="52"/>
      <c r="R1139" s="52"/>
      <c r="S1139" s="52"/>
      <c r="T1139" s="52"/>
      <c r="U1139" s="44"/>
    </row>
    <row r="1140" spans="2:21" s="5" customFormat="1" x14ac:dyDescent="0.2">
      <c r="B1140" s="3"/>
      <c r="C1140" s="3"/>
      <c r="D1140" s="3"/>
      <c r="E1140" s="108"/>
      <c r="F1140" s="3"/>
      <c r="G1140" s="116"/>
      <c r="H1140" s="116"/>
      <c r="I1140" s="116"/>
      <c r="J1140" s="116"/>
      <c r="K1140" s="116"/>
      <c r="L1140" s="116"/>
      <c r="M1140" s="116"/>
      <c r="N1140" s="116"/>
      <c r="O1140" s="116"/>
      <c r="P1140" s="116"/>
      <c r="Q1140" s="52"/>
      <c r="R1140" s="52"/>
      <c r="S1140" s="52"/>
      <c r="T1140" s="52"/>
      <c r="U1140" s="44"/>
    </row>
    <row r="1141" spans="2:21" s="5" customFormat="1" x14ac:dyDescent="0.2">
      <c r="B1141" s="3"/>
      <c r="C1141" s="3"/>
      <c r="D1141" s="3"/>
      <c r="E1141" s="108"/>
      <c r="F1141" s="3"/>
      <c r="G1141" s="116"/>
      <c r="H1141" s="116"/>
      <c r="I1141" s="116"/>
      <c r="J1141" s="116"/>
      <c r="K1141" s="116"/>
      <c r="L1141" s="116"/>
      <c r="M1141" s="116"/>
      <c r="N1141" s="116"/>
      <c r="O1141" s="116"/>
      <c r="P1141" s="116"/>
      <c r="Q1141" s="52"/>
      <c r="R1141" s="52"/>
      <c r="S1141" s="52"/>
      <c r="T1141" s="52"/>
      <c r="U1141" s="44"/>
    </row>
    <row r="1142" spans="2:21" s="5" customFormat="1" x14ac:dyDescent="0.2">
      <c r="B1142" s="3"/>
      <c r="C1142" s="3"/>
      <c r="D1142" s="3"/>
      <c r="E1142" s="108"/>
      <c r="F1142" s="3"/>
      <c r="G1142" s="116"/>
      <c r="H1142" s="116"/>
      <c r="I1142" s="116"/>
      <c r="J1142" s="116"/>
      <c r="K1142" s="116"/>
      <c r="L1142" s="116"/>
      <c r="M1142" s="116"/>
      <c r="N1142" s="116"/>
      <c r="O1142" s="116"/>
      <c r="P1142" s="116"/>
      <c r="Q1142" s="52"/>
      <c r="R1142" s="52"/>
      <c r="S1142" s="52"/>
      <c r="T1142" s="52"/>
      <c r="U1142" s="44"/>
    </row>
    <row r="1143" spans="2:21" s="5" customFormat="1" x14ac:dyDescent="0.2">
      <c r="B1143" s="3"/>
      <c r="C1143" s="3"/>
      <c r="D1143" s="3"/>
      <c r="E1143" s="108"/>
      <c r="F1143" s="3"/>
      <c r="G1143" s="116"/>
      <c r="H1143" s="116"/>
      <c r="I1143" s="116"/>
      <c r="J1143" s="116"/>
      <c r="K1143" s="116"/>
      <c r="L1143" s="116"/>
      <c r="M1143" s="116"/>
      <c r="N1143" s="116"/>
      <c r="O1143" s="116"/>
      <c r="P1143" s="116"/>
      <c r="Q1143" s="52"/>
      <c r="R1143" s="52"/>
      <c r="S1143" s="52"/>
      <c r="T1143" s="52"/>
      <c r="U1143" s="44"/>
    </row>
    <row r="1144" spans="2:21" s="5" customFormat="1" x14ac:dyDescent="0.2">
      <c r="B1144" s="3"/>
      <c r="C1144" s="3"/>
      <c r="D1144" s="3"/>
      <c r="E1144" s="108"/>
      <c r="F1144" s="3"/>
      <c r="G1144" s="116"/>
      <c r="H1144" s="116"/>
      <c r="I1144" s="116"/>
      <c r="J1144" s="116"/>
      <c r="K1144" s="116"/>
      <c r="L1144" s="116"/>
      <c r="M1144" s="116"/>
      <c r="N1144" s="116"/>
      <c r="O1144" s="116"/>
      <c r="P1144" s="116"/>
      <c r="Q1144" s="52"/>
      <c r="R1144" s="52"/>
      <c r="S1144" s="52"/>
      <c r="T1144" s="52"/>
      <c r="U1144" s="44"/>
    </row>
    <row r="1145" spans="2:21" s="5" customFormat="1" x14ac:dyDescent="0.2">
      <c r="B1145" s="3"/>
      <c r="C1145" s="3"/>
      <c r="D1145" s="3"/>
      <c r="E1145" s="108"/>
      <c r="F1145" s="3"/>
      <c r="G1145" s="116"/>
      <c r="H1145" s="116"/>
      <c r="I1145" s="116"/>
      <c r="J1145" s="116"/>
      <c r="K1145" s="116"/>
      <c r="L1145" s="116"/>
      <c r="M1145" s="116"/>
      <c r="N1145" s="116"/>
      <c r="O1145" s="116"/>
      <c r="P1145" s="116"/>
      <c r="Q1145" s="52"/>
      <c r="R1145" s="52"/>
      <c r="S1145" s="52"/>
      <c r="T1145" s="52"/>
      <c r="U1145" s="44"/>
    </row>
    <row r="1146" spans="2:21" s="5" customFormat="1" x14ac:dyDescent="0.2">
      <c r="B1146" s="3"/>
      <c r="C1146" s="3"/>
      <c r="D1146" s="3"/>
      <c r="E1146" s="108"/>
      <c r="F1146" s="3"/>
      <c r="G1146" s="116"/>
      <c r="H1146" s="116"/>
      <c r="I1146" s="116"/>
      <c r="J1146" s="116"/>
      <c r="K1146" s="116"/>
      <c r="L1146" s="116"/>
      <c r="M1146" s="116"/>
      <c r="N1146" s="116"/>
      <c r="O1146" s="116"/>
      <c r="P1146" s="116"/>
      <c r="Q1146" s="52"/>
      <c r="R1146" s="52"/>
      <c r="S1146" s="52"/>
      <c r="T1146" s="52"/>
      <c r="U1146" s="44"/>
    </row>
    <row r="1147" spans="2:21" s="5" customFormat="1" x14ac:dyDescent="0.2">
      <c r="B1147" s="3"/>
      <c r="C1147" s="3"/>
      <c r="D1147" s="3"/>
      <c r="E1147" s="108"/>
      <c r="F1147" s="3"/>
      <c r="G1147" s="116"/>
      <c r="H1147" s="116"/>
      <c r="I1147" s="116"/>
      <c r="J1147" s="116"/>
      <c r="K1147" s="116"/>
      <c r="L1147" s="116"/>
      <c r="M1147" s="116"/>
      <c r="N1147" s="116"/>
      <c r="O1147" s="116"/>
      <c r="P1147" s="116"/>
      <c r="Q1147" s="52"/>
      <c r="R1147" s="52"/>
      <c r="S1147" s="52"/>
      <c r="T1147" s="52"/>
      <c r="U1147" s="44"/>
    </row>
    <row r="1148" spans="2:21" s="5" customFormat="1" x14ac:dyDescent="0.2">
      <c r="B1148" s="3"/>
      <c r="C1148" s="3"/>
      <c r="D1148" s="3"/>
      <c r="E1148" s="108"/>
      <c r="F1148" s="3"/>
      <c r="G1148" s="116"/>
      <c r="H1148" s="116"/>
      <c r="I1148" s="116"/>
      <c r="J1148" s="116"/>
      <c r="K1148" s="116"/>
      <c r="L1148" s="116"/>
      <c r="M1148" s="116"/>
      <c r="N1148" s="116"/>
      <c r="O1148" s="116"/>
      <c r="P1148" s="116"/>
      <c r="Q1148" s="52"/>
      <c r="R1148" s="52"/>
      <c r="S1148" s="52"/>
      <c r="T1148" s="52"/>
      <c r="U1148" s="44"/>
    </row>
    <row r="1149" spans="2:21" s="5" customFormat="1" x14ac:dyDescent="0.2">
      <c r="B1149" s="3"/>
      <c r="C1149" s="3"/>
      <c r="D1149" s="3"/>
      <c r="E1149" s="108"/>
      <c r="F1149" s="3"/>
      <c r="G1149" s="116"/>
      <c r="H1149" s="116"/>
      <c r="I1149" s="116"/>
      <c r="J1149" s="116"/>
      <c r="K1149" s="116"/>
      <c r="L1149" s="116"/>
      <c r="M1149" s="116"/>
      <c r="N1149" s="116"/>
      <c r="O1149" s="116"/>
      <c r="P1149" s="116"/>
      <c r="Q1149" s="52"/>
      <c r="R1149" s="52"/>
      <c r="S1149" s="52"/>
      <c r="T1149" s="52"/>
      <c r="U1149" s="44"/>
    </row>
    <row r="1150" spans="2:21" s="5" customFormat="1" x14ac:dyDescent="0.2">
      <c r="B1150" s="3"/>
      <c r="C1150" s="3"/>
      <c r="D1150" s="3"/>
      <c r="E1150" s="108"/>
      <c r="F1150" s="3"/>
      <c r="G1150" s="116"/>
      <c r="H1150" s="116"/>
      <c r="I1150" s="116"/>
      <c r="J1150" s="116"/>
      <c r="K1150" s="116"/>
      <c r="L1150" s="116"/>
      <c r="M1150" s="116"/>
      <c r="N1150" s="116"/>
      <c r="O1150" s="116"/>
      <c r="P1150" s="116"/>
      <c r="Q1150" s="52"/>
      <c r="R1150" s="52"/>
      <c r="S1150" s="52"/>
      <c r="T1150" s="52"/>
      <c r="U1150" s="44"/>
    </row>
    <row r="1151" spans="2:21" s="5" customFormat="1" x14ac:dyDescent="0.2">
      <c r="B1151" s="3"/>
      <c r="C1151" s="3"/>
      <c r="D1151" s="3"/>
      <c r="E1151" s="108"/>
      <c r="F1151" s="3"/>
      <c r="G1151" s="116"/>
      <c r="H1151" s="116"/>
      <c r="I1151" s="116"/>
      <c r="J1151" s="116"/>
      <c r="K1151" s="116"/>
      <c r="L1151" s="116"/>
      <c r="M1151" s="116"/>
      <c r="N1151" s="116"/>
      <c r="O1151" s="116"/>
      <c r="P1151" s="116"/>
      <c r="Q1151" s="52"/>
      <c r="R1151" s="52"/>
      <c r="S1151" s="52"/>
      <c r="T1151" s="52"/>
      <c r="U1151" s="44"/>
    </row>
    <row r="1152" spans="2:21" s="5" customFormat="1" x14ac:dyDescent="0.2">
      <c r="B1152" s="3"/>
      <c r="C1152" s="3"/>
      <c r="D1152" s="3"/>
      <c r="E1152" s="108"/>
      <c r="F1152" s="3"/>
      <c r="G1152" s="116"/>
      <c r="H1152" s="116"/>
      <c r="I1152" s="116"/>
      <c r="J1152" s="116"/>
      <c r="K1152" s="116"/>
      <c r="L1152" s="116"/>
      <c r="M1152" s="116"/>
      <c r="N1152" s="116"/>
      <c r="O1152" s="116"/>
      <c r="P1152" s="116"/>
      <c r="Q1152" s="52"/>
      <c r="R1152" s="52"/>
      <c r="S1152" s="52"/>
      <c r="T1152" s="52"/>
      <c r="U1152" s="44"/>
    </row>
    <row r="1153" spans="2:21" s="5" customFormat="1" x14ac:dyDescent="0.2">
      <c r="B1153" s="3"/>
      <c r="C1153" s="3"/>
      <c r="D1153" s="3"/>
      <c r="E1153" s="108"/>
      <c r="F1153" s="3"/>
      <c r="G1153" s="116"/>
      <c r="H1153" s="116"/>
      <c r="I1153" s="116"/>
      <c r="J1153" s="116"/>
      <c r="K1153" s="116"/>
      <c r="L1153" s="116"/>
      <c r="M1153" s="116"/>
      <c r="N1153" s="116"/>
      <c r="O1153" s="116"/>
      <c r="P1153" s="116"/>
      <c r="Q1153" s="52"/>
      <c r="R1153" s="52"/>
      <c r="S1153" s="52"/>
      <c r="T1153" s="52"/>
      <c r="U1153" s="44"/>
    </row>
    <row r="1154" spans="2:21" s="5" customFormat="1" x14ac:dyDescent="0.2">
      <c r="B1154" s="3"/>
      <c r="C1154" s="3"/>
      <c r="D1154" s="3"/>
      <c r="E1154" s="108"/>
      <c r="F1154" s="3"/>
      <c r="G1154" s="116"/>
      <c r="H1154" s="116"/>
      <c r="I1154" s="116"/>
      <c r="J1154" s="116"/>
      <c r="K1154" s="116"/>
      <c r="L1154" s="116"/>
      <c r="M1154" s="116"/>
      <c r="N1154" s="116"/>
      <c r="O1154" s="116"/>
      <c r="P1154" s="116"/>
      <c r="Q1154" s="52"/>
      <c r="R1154" s="52"/>
      <c r="S1154" s="52"/>
      <c r="T1154" s="52"/>
      <c r="U1154" s="44"/>
    </row>
    <row r="1155" spans="2:21" s="5" customFormat="1" x14ac:dyDescent="0.2">
      <c r="B1155" s="3"/>
      <c r="C1155" s="3"/>
      <c r="D1155" s="3"/>
      <c r="E1155" s="108"/>
      <c r="F1155" s="3"/>
      <c r="G1155" s="116"/>
      <c r="H1155" s="116"/>
      <c r="I1155" s="116"/>
      <c r="J1155" s="116"/>
      <c r="K1155" s="116"/>
      <c r="L1155" s="116"/>
      <c r="M1155" s="116"/>
      <c r="N1155" s="116"/>
      <c r="O1155" s="116"/>
      <c r="P1155" s="116"/>
      <c r="Q1155" s="52"/>
      <c r="R1155" s="52"/>
      <c r="S1155" s="52"/>
      <c r="T1155" s="52"/>
      <c r="U1155" s="44"/>
    </row>
    <row r="1156" spans="2:21" s="5" customFormat="1" x14ac:dyDescent="0.2">
      <c r="B1156" s="3"/>
      <c r="C1156" s="3"/>
      <c r="D1156" s="3"/>
      <c r="E1156" s="108"/>
      <c r="F1156" s="3"/>
      <c r="G1156" s="116"/>
      <c r="H1156" s="116"/>
      <c r="I1156" s="116"/>
      <c r="J1156" s="116"/>
      <c r="K1156" s="116"/>
      <c r="L1156" s="116"/>
      <c r="M1156" s="116"/>
      <c r="N1156" s="116"/>
      <c r="O1156" s="116"/>
      <c r="P1156" s="116"/>
      <c r="Q1156" s="52"/>
      <c r="R1156" s="52"/>
      <c r="S1156" s="52"/>
      <c r="T1156" s="52"/>
      <c r="U1156" s="44"/>
    </row>
    <row r="1157" spans="2:21" s="5" customFormat="1" x14ac:dyDescent="0.2">
      <c r="B1157" s="3"/>
      <c r="C1157" s="3"/>
      <c r="D1157" s="3"/>
      <c r="E1157" s="108"/>
      <c r="F1157" s="3"/>
      <c r="G1157" s="116"/>
      <c r="H1157" s="116"/>
      <c r="I1157" s="116"/>
      <c r="J1157" s="116"/>
      <c r="K1157" s="116"/>
      <c r="L1157" s="116"/>
      <c r="M1157" s="116"/>
      <c r="N1157" s="116"/>
      <c r="O1157" s="116"/>
      <c r="P1157" s="116"/>
      <c r="Q1157" s="52"/>
      <c r="R1157" s="52"/>
      <c r="S1157" s="52"/>
      <c r="T1157" s="52"/>
      <c r="U1157" s="44"/>
    </row>
    <row r="1158" spans="2:21" s="5" customFormat="1" x14ac:dyDescent="0.2">
      <c r="B1158" s="3"/>
      <c r="C1158" s="3"/>
      <c r="D1158" s="3"/>
      <c r="E1158" s="108"/>
      <c r="F1158" s="3"/>
      <c r="G1158" s="116"/>
      <c r="H1158" s="116"/>
      <c r="I1158" s="116"/>
      <c r="J1158" s="116"/>
      <c r="K1158" s="116"/>
      <c r="L1158" s="116"/>
      <c r="M1158" s="116"/>
      <c r="N1158" s="116"/>
      <c r="O1158" s="116"/>
      <c r="P1158" s="116"/>
      <c r="Q1158" s="52"/>
      <c r="R1158" s="52"/>
      <c r="S1158" s="52"/>
      <c r="T1158" s="52"/>
      <c r="U1158" s="44"/>
    </row>
    <row r="1159" spans="2:21" s="5" customFormat="1" x14ac:dyDescent="0.2">
      <c r="B1159" s="3"/>
      <c r="C1159" s="3"/>
      <c r="D1159" s="3"/>
      <c r="E1159" s="108"/>
      <c r="F1159" s="3"/>
      <c r="G1159" s="116"/>
      <c r="H1159" s="116"/>
      <c r="I1159" s="116"/>
      <c r="J1159" s="116"/>
      <c r="K1159" s="116"/>
      <c r="L1159" s="116"/>
      <c r="M1159" s="116"/>
      <c r="N1159" s="116"/>
      <c r="O1159" s="116"/>
      <c r="P1159" s="116"/>
      <c r="Q1159" s="52"/>
      <c r="R1159" s="52"/>
      <c r="S1159" s="52"/>
      <c r="T1159" s="52"/>
      <c r="U1159" s="44"/>
    </row>
    <row r="1160" spans="2:21" s="5" customFormat="1" x14ac:dyDescent="0.2">
      <c r="B1160" s="3"/>
      <c r="C1160" s="3"/>
      <c r="D1160" s="3"/>
      <c r="E1160" s="108"/>
      <c r="F1160" s="3"/>
      <c r="G1160" s="116"/>
      <c r="H1160" s="116"/>
      <c r="I1160" s="116"/>
      <c r="J1160" s="116"/>
      <c r="K1160" s="116"/>
      <c r="L1160" s="116"/>
      <c r="M1160" s="116"/>
      <c r="N1160" s="116"/>
      <c r="O1160" s="116"/>
      <c r="P1160" s="116"/>
      <c r="Q1160" s="52"/>
      <c r="R1160" s="52"/>
      <c r="S1160" s="52"/>
      <c r="T1160" s="52"/>
      <c r="U1160" s="44"/>
    </row>
    <row r="1161" spans="2:21" s="5" customFormat="1" x14ac:dyDescent="0.2">
      <c r="B1161" s="3"/>
      <c r="C1161" s="3"/>
      <c r="D1161" s="3"/>
      <c r="E1161" s="108"/>
      <c r="F1161" s="3"/>
      <c r="G1161" s="116"/>
      <c r="H1161" s="116"/>
      <c r="I1161" s="116"/>
      <c r="J1161" s="116"/>
      <c r="K1161" s="116"/>
      <c r="L1161" s="116"/>
      <c r="M1161" s="116"/>
      <c r="N1161" s="116"/>
      <c r="O1161" s="116"/>
      <c r="P1161" s="116"/>
      <c r="Q1161" s="52"/>
      <c r="R1161" s="52"/>
      <c r="S1161" s="52"/>
      <c r="T1161" s="52"/>
      <c r="U1161" s="44"/>
    </row>
    <row r="1162" spans="2:21" s="5" customFormat="1" x14ac:dyDescent="0.2">
      <c r="B1162" s="3"/>
      <c r="C1162" s="3"/>
      <c r="D1162" s="3"/>
      <c r="E1162" s="108"/>
      <c r="F1162" s="3"/>
      <c r="G1162" s="116"/>
      <c r="H1162" s="116"/>
      <c r="I1162" s="116"/>
      <c r="J1162" s="116"/>
      <c r="K1162" s="116"/>
      <c r="L1162" s="116"/>
      <c r="M1162" s="116"/>
      <c r="N1162" s="116"/>
      <c r="O1162" s="116"/>
      <c r="P1162" s="116"/>
      <c r="Q1162" s="52"/>
      <c r="R1162" s="52"/>
      <c r="S1162" s="52"/>
      <c r="T1162" s="52"/>
      <c r="U1162" s="44"/>
    </row>
    <row r="1163" spans="2:21" s="5" customFormat="1" x14ac:dyDescent="0.2">
      <c r="B1163" s="3"/>
      <c r="C1163" s="3"/>
      <c r="D1163" s="3"/>
      <c r="E1163" s="108"/>
      <c r="F1163" s="3"/>
      <c r="G1163" s="116"/>
      <c r="H1163" s="116"/>
      <c r="I1163" s="116"/>
      <c r="J1163" s="116"/>
      <c r="K1163" s="116"/>
      <c r="L1163" s="116"/>
      <c r="M1163" s="116"/>
      <c r="N1163" s="116"/>
      <c r="O1163" s="116"/>
      <c r="P1163" s="116"/>
      <c r="Q1163" s="52"/>
      <c r="R1163" s="52"/>
      <c r="S1163" s="52"/>
      <c r="T1163" s="52"/>
      <c r="U1163" s="44"/>
    </row>
    <row r="1164" spans="2:21" s="5" customFormat="1" x14ac:dyDescent="0.2">
      <c r="B1164" s="3"/>
      <c r="C1164" s="3"/>
      <c r="D1164" s="3"/>
      <c r="E1164" s="108"/>
      <c r="F1164" s="3"/>
      <c r="G1164" s="116"/>
      <c r="H1164" s="116"/>
      <c r="I1164" s="116"/>
      <c r="J1164" s="116"/>
      <c r="K1164" s="116"/>
      <c r="L1164" s="116"/>
      <c r="M1164" s="116"/>
      <c r="N1164" s="116"/>
      <c r="O1164" s="116"/>
      <c r="P1164" s="116"/>
      <c r="Q1164" s="52"/>
      <c r="R1164" s="52"/>
      <c r="S1164" s="52"/>
      <c r="T1164" s="52"/>
      <c r="U1164" s="44"/>
    </row>
    <row r="1165" spans="2:21" s="5" customFormat="1" x14ac:dyDescent="0.2">
      <c r="B1165" s="3"/>
      <c r="C1165" s="3"/>
      <c r="D1165" s="3"/>
      <c r="E1165" s="108"/>
      <c r="F1165" s="3"/>
      <c r="G1165" s="116"/>
      <c r="H1165" s="116"/>
      <c r="I1165" s="116"/>
      <c r="J1165" s="116"/>
      <c r="K1165" s="116"/>
      <c r="L1165" s="116"/>
      <c r="M1165" s="116"/>
      <c r="N1165" s="116"/>
      <c r="O1165" s="116"/>
      <c r="P1165" s="116"/>
      <c r="Q1165" s="52"/>
      <c r="R1165" s="52"/>
      <c r="S1165" s="52"/>
      <c r="T1165" s="52"/>
      <c r="U1165" s="44"/>
    </row>
    <row r="1166" spans="2:21" s="5" customFormat="1" x14ac:dyDescent="0.2">
      <c r="B1166" s="3"/>
      <c r="C1166" s="3"/>
      <c r="D1166" s="3"/>
      <c r="E1166" s="108"/>
      <c r="F1166" s="3"/>
      <c r="G1166" s="116"/>
      <c r="H1166" s="116"/>
      <c r="I1166" s="116"/>
      <c r="J1166" s="116"/>
      <c r="K1166" s="116"/>
      <c r="L1166" s="116"/>
      <c r="M1166" s="116"/>
      <c r="N1166" s="116"/>
      <c r="O1166" s="116"/>
      <c r="P1166" s="116"/>
      <c r="Q1166" s="52"/>
      <c r="R1166" s="52"/>
      <c r="S1166" s="52"/>
      <c r="T1166" s="52"/>
      <c r="U1166" s="44"/>
    </row>
    <row r="1167" spans="2:21" s="5" customFormat="1" x14ac:dyDescent="0.2">
      <c r="B1167" s="3"/>
      <c r="C1167" s="3"/>
      <c r="D1167" s="3"/>
      <c r="E1167" s="108"/>
      <c r="F1167" s="3"/>
      <c r="G1167" s="116"/>
      <c r="H1167" s="116"/>
      <c r="I1167" s="116"/>
      <c r="J1167" s="116"/>
      <c r="K1167" s="116"/>
      <c r="L1167" s="116"/>
      <c r="M1167" s="116"/>
      <c r="N1167" s="116"/>
      <c r="O1167" s="116"/>
      <c r="P1167" s="116"/>
      <c r="Q1167" s="52"/>
      <c r="R1167" s="52"/>
      <c r="S1167" s="52"/>
      <c r="T1167" s="52"/>
      <c r="U1167" s="44"/>
    </row>
    <row r="1168" spans="2:21" s="5" customFormat="1" x14ac:dyDescent="0.2">
      <c r="B1168" s="3"/>
      <c r="C1168" s="3"/>
      <c r="D1168" s="3"/>
      <c r="E1168" s="108"/>
      <c r="F1168" s="3"/>
      <c r="G1168" s="116"/>
      <c r="H1168" s="116"/>
      <c r="I1168" s="116"/>
      <c r="J1168" s="116"/>
      <c r="K1168" s="116"/>
      <c r="L1168" s="116"/>
      <c r="M1168" s="116"/>
      <c r="N1168" s="116"/>
      <c r="O1168" s="116"/>
      <c r="P1168" s="116"/>
      <c r="Q1168" s="52"/>
      <c r="R1168" s="52"/>
      <c r="S1168" s="52"/>
      <c r="T1168" s="52"/>
      <c r="U1168" s="44"/>
    </row>
    <row r="1169" spans="1:97" s="5" customFormat="1" x14ac:dyDescent="0.2">
      <c r="B1169" s="3"/>
      <c r="C1169" s="3"/>
      <c r="D1169" s="3"/>
      <c r="E1169" s="108"/>
      <c r="F1169" s="3"/>
      <c r="G1169" s="116"/>
      <c r="H1169" s="116"/>
      <c r="I1169" s="116"/>
      <c r="J1169" s="116"/>
      <c r="K1169" s="116"/>
      <c r="L1169" s="116"/>
      <c r="M1169" s="116"/>
      <c r="N1169" s="116"/>
      <c r="O1169" s="116"/>
      <c r="P1169" s="116"/>
      <c r="Q1169" s="52"/>
      <c r="R1169" s="52"/>
      <c r="S1169" s="52"/>
      <c r="T1169" s="52"/>
      <c r="U1169" s="44"/>
    </row>
    <row r="1170" spans="1:97" s="5" customFormat="1" x14ac:dyDescent="0.2">
      <c r="B1170" s="3"/>
      <c r="C1170" s="3"/>
      <c r="D1170" s="3"/>
      <c r="E1170" s="108"/>
      <c r="F1170" s="3"/>
      <c r="G1170" s="116"/>
      <c r="H1170" s="116"/>
      <c r="I1170" s="116"/>
      <c r="J1170" s="116"/>
      <c r="K1170" s="116"/>
      <c r="L1170" s="116"/>
      <c r="M1170" s="116"/>
      <c r="N1170" s="116"/>
      <c r="O1170" s="116"/>
      <c r="P1170" s="116"/>
      <c r="Q1170" s="52"/>
      <c r="R1170" s="52"/>
      <c r="S1170" s="52"/>
      <c r="T1170" s="52"/>
      <c r="U1170" s="44"/>
    </row>
    <row r="1171" spans="1:97" s="5" customFormat="1" x14ac:dyDescent="0.2">
      <c r="B1171" s="3"/>
      <c r="C1171" s="3"/>
      <c r="D1171" s="3"/>
      <c r="E1171" s="108"/>
      <c r="F1171" s="3"/>
      <c r="G1171" s="116"/>
      <c r="H1171" s="116"/>
      <c r="I1171" s="116"/>
      <c r="J1171" s="116"/>
      <c r="K1171" s="116"/>
      <c r="L1171" s="116"/>
      <c r="M1171" s="116"/>
      <c r="N1171" s="116"/>
      <c r="O1171" s="116"/>
      <c r="P1171" s="116"/>
      <c r="Q1171" s="52"/>
      <c r="R1171" s="52"/>
      <c r="S1171" s="52"/>
      <c r="T1171" s="52"/>
      <c r="U1171" s="44"/>
    </row>
    <row r="1172" spans="1:97" s="5" customFormat="1" x14ac:dyDescent="0.2">
      <c r="B1172" s="3"/>
      <c r="C1172" s="3"/>
      <c r="D1172" s="3"/>
      <c r="E1172" s="108"/>
      <c r="F1172" s="3"/>
      <c r="G1172" s="116"/>
      <c r="H1172" s="116"/>
      <c r="I1172" s="116"/>
      <c r="J1172" s="116"/>
      <c r="K1172" s="116"/>
      <c r="L1172" s="116"/>
      <c r="M1172" s="116"/>
      <c r="N1172" s="116"/>
      <c r="O1172" s="116"/>
      <c r="P1172" s="116"/>
      <c r="Q1172" s="52"/>
      <c r="R1172" s="52"/>
      <c r="S1172" s="52"/>
      <c r="T1172" s="52"/>
      <c r="U1172" s="44"/>
    </row>
    <row r="1173" spans="1:97" s="5" customFormat="1" x14ac:dyDescent="0.2">
      <c r="B1173" s="3"/>
      <c r="C1173" s="3"/>
      <c r="D1173" s="3"/>
      <c r="E1173" s="108"/>
      <c r="F1173" s="3"/>
      <c r="G1173" s="116"/>
      <c r="H1173" s="116"/>
      <c r="I1173" s="116"/>
      <c r="J1173" s="116"/>
      <c r="K1173" s="116"/>
      <c r="L1173" s="116"/>
      <c r="M1173" s="116"/>
      <c r="N1173" s="116"/>
      <c r="O1173" s="116"/>
      <c r="P1173" s="116"/>
      <c r="Q1173" s="52"/>
      <c r="R1173" s="52"/>
      <c r="S1173" s="52"/>
      <c r="T1173" s="52"/>
      <c r="U1173" s="44"/>
    </row>
    <row r="1174" spans="1:97" s="5" customFormat="1" x14ac:dyDescent="0.2">
      <c r="B1174" s="3"/>
      <c r="C1174" s="3"/>
      <c r="D1174" s="3"/>
      <c r="E1174" s="108"/>
      <c r="F1174" s="3"/>
      <c r="G1174" s="116"/>
      <c r="H1174" s="116"/>
      <c r="I1174" s="116"/>
      <c r="J1174" s="116"/>
      <c r="K1174" s="116"/>
      <c r="L1174" s="116"/>
      <c r="M1174" s="116"/>
      <c r="N1174" s="116"/>
      <c r="O1174" s="116"/>
      <c r="P1174" s="116"/>
      <c r="Q1174" s="52"/>
      <c r="R1174" s="52"/>
      <c r="S1174" s="52"/>
      <c r="T1174" s="52"/>
      <c r="U1174" s="44"/>
    </row>
    <row r="1175" spans="1:97" s="5" customFormat="1" x14ac:dyDescent="0.2">
      <c r="B1175" s="3"/>
      <c r="C1175" s="3"/>
      <c r="D1175" s="3"/>
      <c r="E1175" s="108"/>
      <c r="F1175" s="3"/>
      <c r="G1175" s="116"/>
      <c r="H1175" s="116"/>
      <c r="I1175" s="116"/>
      <c r="J1175" s="116"/>
      <c r="K1175" s="116"/>
      <c r="L1175" s="116"/>
      <c r="M1175" s="116"/>
      <c r="N1175" s="116"/>
      <c r="O1175" s="116"/>
      <c r="P1175" s="116"/>
      <c r="Q1175" s="52"/>
      <c r="R1175" s="52"/>
      <c r="S1175" s="52"/>
      <c r="T1175" s="52"/>
      <c r="U1175" s="44"/>
    </row>
    <row r="1176" spans="1:97" s="5" customFormat="1" x14ac:dyDescent="0.2">
      <c r="B1176" s="3"/>
      <c r="C1176" s="3"/>
      <c r="D1176" s="3"/>
      <c r="E1176" s="108"/>
      <c r="F1176" s="3"/>
      <c r="G1176" s="116"/>
      <c r="H1176" s="116"/>
      <c r="I1176" s="116"/>
      <c r="J1176" s="116"/>
      <c r="K1176" s="116"/>
      <c r="L1176" s="116"/>
      <c r="M1176" s="116"/>
      <c r="N1176" s="116"/>
      <c r="O1176" s="116"/>
      <c r="P1176" s="116"/>
      <c r="Q1176" s="52"/>
      <c r="R1176" s="52"/>
      <c r="S1176" s="52"/>
      <c r="T1176" s="52"/>
      <c r="U1176" s="44"/>
    </row>
    <row r="1177" spans="1:97" s="5" customFormat="1" x14ac:dyDescent="0.2">
      <c r="B1177" s="3"/>
      <c r="C1177" s="3"/>
      <c r="D1177" s="3"/>
      <c r="E1177" s="108"/>
      <c r="F1177" s="3"/>
      <c r="G1177" s="116"/>
      <c r="H1177" s="116"/>
      <c r="I1177" s="116"/>
      <c r="J1177" s="116"/>
      <c r="K1177" s="116"/>
      <c r="L1177" s="116"/>
      <c r="M1177" s="116"/>
      <c r="N1177" s="116"/>
      <c r="O1177" s="116"/>
      <c r="P1177" s="116"/>
      <c r="Q1177" s="52"/>
      <c r="R1177" s="52"/>
      <c r="S1177" s="52"/>
      <c r="T1177" s="52"/>
      <c r="U1177" s="44"/>
    </row>
    <row r="1178" spans="1:97" s="5" customFormat="1" x14ac:dyDescent="0.2">
      <c r="B1178" s="3"/>
      <c r="C1178" s="3"/>
      <c r="D1178" s="3"/>
      <c r="E1178" s="108"/>
      <c r="F1178" s="3"/>
      <c r="G1178" s="116"/>
      <c r="H1178" s="116"/>
      <c r="I1178" s="116"/>
      <c r="J1178" s="116"/>
      <c r="K1178" s="116"/>
      <c r="L1178" s="116"/>
      <c r="M1178" s="116"/>
      <c r="N1178" s="116"/>
      <c r="O1178" s="116"/>
      <c r="P1178" s="116"/>
      <c r="Q1178" s="52"/>
      <c r="R1178" s="52"/>
      <c r="S1178" s="52"/>
      <c r="T1178" s="52"/>
    </row>
    <row r="1179" spans="1:97" s="5" customFormat="1" x14ac:dyDescent="0.2">
      <c r="B1179" s="3"/>
      <c r="C1179" s="3"/>
      <c r="D1179" s="3"/>
      <c r="E1179" s="108"/>
      <c r="F1179" s="3"/>
      <c r="G1179" s="116"/>
      <c r="H1179" s="116"/>
      <c r="I1179" s="116"/>
      <c r="J1179" s="116"/>
      <c r="K1179" s="116"/>
      <c r="L1179" s="116"/>
      <c r="M1179" s="116"/>
      <c r="N1179" s="116"/>
      <c r="O1179" s="116"/>
      <c r="P1179" s="116"/>
      <c r="Q1179" s="52"/>
      <c r="R1179" s="52"/>
      <c r="S1179" s="52"/>
      <c r="T1179" s="52"/>
      <c r="U1179" s="3"/>
      <c r="CF1179" s="3"/>
      <c r="CG1179" s="3"/>
      <c r="CH1179" s="3"/>
      <c r="CI1179" s="3"/>
      <c r="CJ1179" s="3"/>
      <c r="CK1179" s="3"/>
      <c r="CL1179" s="3"/>
      <c r="CM1179" s="3"/>
      <c r="CN1179" s="3"/>
      <c r="CO1179" s="3"/>
      <c r="CP1179" s="3"/>
      <c r="CQ1179" s="3"/>
      <c r="CR1179" s="3"/>
      <c r="CS1179" s="3"/>
    </row>
    <row r="1180" spans="1:97" s="5" customFormat="1" x14ac:dyDescent="0.2">
      <c r="B1180" s="3"/>
      <c r="C1180" s="3"/>
      <c r="D1180" s="3"/>
      <c r="E1180" s="108"/>
      <c r="F1180" s="3"/>
      <c r="G1180" s="116"/>
      <c r="H1180" s="116"/>
      <c r="I1180" s="116"/>
      <c r="J1180" s="116"/>
      <c r="K1180" s="116"/>
      <c r="L1180" s="116"/>
      <c r="M1180" s="116"/>
      <c r="N1180" s="116"/>
      <c r="O1180" s="116"/>
      <c r="P1180" s="116"/>
      <c r="Q1180" s="52"/>
      <c r="R1180" s="52"/>
      <c r="S1180" s="52"/>
      <c r="T1180" s="52"/>
      <c r="U1180" s="3"/>
      <c r="CF1180" s="3"/>
      <c r="CG1180" s="3"/>
      <c r="CH1180" s="3"/>
      <c r="CI1180" s="3"/>
      <c r="CJ1180" s="3"/>
      <c r="CK1180" s="3"/>
      <c r="CL1180" s="3"/>
      <c r="CM1180" s="3"/>
      <c r="CN1180" s="3"/>
      <c r="CO1180" s="3"/>
      <c r="CP1180" s="3"/>
      <c r="CQ1180" s="3"/>
      <c r="CR1180" s="3"/>
      <c r="CS1180" s="3"/>
    </row>
    <row r="1181" spans="1:97" s="5" customFormat="1" x14ac:dyDescent="0.2">
      <c r="B1181" s="3"/>
      <c r="C1181" s="3"/>
      <c r="D1181" s="3"/>
      <c r="E1181" s="108"/>
      <c r="F1181" s="3"/>
      <c r="G1181" s="116"/>
      <c r="H1181" s="116"/>
      <c r="I1181" s="116"/>
      <c r="J1181" s="116"/>
      <c r="K1181" s="116"/>
      <c r="L1181" s="116"/>
      <c r="M1181" s="116"/>
      <c r="N1181" s="116"/>
      <c r="O1181" s="116"/>
      <c r="P1181" s="116"/>
      <c r="Q1181" s="52"/>
      <c r="R1181" s="52"/>
      <c r="S1181" s="52"/>
      <c r="T1181" s="52"/>
      <c r="U1181" s="3"/>
      <c r="CF1181" s="3"/>
      <c r="CG1181" s="3"/>
      <c r="CH1181" s="3"/>
      <c r="CI1181" s="3"/>
      <c r="CJ1181" s="3"/>
      <c r="CK1181" s="3"/>
      <c r="CL1181" s="3"/>
      <c r="CM1181" s="3"/>
      <c r="CN1181" s="3"/>
      <c r="CO1181" s="3"/>
      <c r="CP1181" s="3"/>
      <c r="CQ1181" s="3"/>
      <c r="CR1181" s="3"/>
      <c r="CS1181" s="3"/>
    </row>
    <row r="1182" spans="1:97" s="5" customFormat="1" x14ac:dyDescent="0.2">
      <c r="A1182" s="3"/>
      <c r="B1182" s="3"/>
      <c r="C1182" s="3"/>
      <c r="D1182" s="3"/>
      <c r="E1182" s="108"/>
      <c r="F1182" s="3"/>
      <c r="G1182" s="116"/>
      <c r="H1182" s="116"/>
      <c r="I1182" s="116"/>
      <c r="J1182" s="116"/>
      <c r="K1182" s="116"/>
      <c r="L1182" s="116"/>
      <c r="M1182" s="116"/>
      <c r="N1182" s="116"/>
      <c r="O1182" s="116"/>
      <c r="P1182" s="116"/>
      <c r="Q1182" s="52"/>
      <c r="R1182" s="52"/>
      <c r="S1182" s="52"/>
      <c r="T1182" s="52"/>
      <c r="U1182" s="3"/>
      <c r="CF1182" s="3"/>
      <c r="CG1182" s="3"/>
      <c r="CH1182" s="3"/>
      <c r="CI1182" s="3"/>
      <c r="CJ1182" s="3"/>
      <c r="CK1182" s="3"/>
      <c r="CL1182" s="3"/>
      <c r="CM1182" s="3"/>
      <c r="CN1182" s="3"/>
      <c r="CO1182" s="3"/>
      <c r="CP1182" s="3"/>
      <c r="CQ1182" s="3"/>
      <c r="CR1182" s="3"/>
      <c r="CS1182" s="3"/>
    </row>
    <row r="1183" spans="1:97" s="5" customFormat="1" x14ac:dyDescent="0.2">
      <c r="A1183" s="3"/>
      <c r="B1183" s="3"/>
      <c r="C1183" s="3"/>
      <c r="D1183" s="3"/>
      <c r="E1183" s="108"/>
      <c r="F1183" s="3"/>
      <c r="G1183" s="116"/>
      <c r="H1183" s="116"/>
      <c r="I1183" s="116"/>
      <c r="J1183" s="116"/>
      <c r="K1183" s="116"/>
      <c r="L1183" s="116"/>
      <c r="M1183" s="116"/>
      <c r="N1183" s="116"/>
      <c r="O1183" s="116"/>
      <c r="P1183" s="116"/>
      <c r="Q1183" s="52"/>
      <c r="R1183" s="52"/>
      <c r="S1183" s="52"/>
      <c r="T1183" s="52"/>
      <c r="U1183" s="3"/>
      <c r="CF1183" s="3"/>
      <c r="CG1183" s="3"/>
      <c r="CH1183" s="3"/>
      <c r="CI1183" s="3"/>
      <c r="CJ1183" s="3"/>
      <c r="CK1183" s="3"/>
      <c r="CL1183" s="3"/>
      <c r="CM1183" s="3"/>
      <c r="CN1183" s="3"/>
      <c r="CO1183" s="3"/>
      <c r="CP1183" s="3"/>
      <c r="CQ1183" s="3"/>
      <c r="CR1183" s="3"/>
      <c r="CS1183" s="3"/>
    </row>
    <row r="1184" spans="1:97" x14ac:dyDescent="0.2">
      <c r="G1184" s="116"/>
      <c r="H1184" s="116"/>
      <c r="I1184" s="116"/>
      <c r="J1184" s="116"/>
      <c r="K1184" s="116"/>
      <c r="L1184" s="116"/>
      <c r="M1184" s="116"/>
      <c r="N1184" s="116"/>
      <c r="O1184" s="116"/>
      <c r="P1184" s="116"/>
      <c r="Q1184" s="52"/>
      <c r="R1184" s="52"/>
      <c r="S1184" s="52"/>
      <c r="T1184" s="52"/>
    </row>
    <row r="1185" spans="7:83" x14ac:dyDescent="0.2">
      <c r="G1185" s="116"/>
      <c r="H1185" s="116"/>
      <c r="I1185" s="116"/>
      <c r="J1185" s="116"/>
      <c r="K1185" s="116"/>
      <c r="L1185" s="116"/>
      <c r="M1185" s="116"/>
      <c r="N1185" s="116"/>
      <c r="O1185" s="116"/>
      <c r="P1185" s="116"/>
      <c r="Q1185" s="52"/>
      <c r="R1185" s="52"/>
      <c r="S1185" s="52"/>
      <c r="T1185" s="52"/>
    </row>
    <row r="1186" spans="7:83" x14ac:dyDescent="0.2">
      <c r="G1186" s="116"/>
      <c r="H1186" s="116"/>
      <c r="I1186" s="116"/>
      <c r="J1186" s="116"/>
      <c r="K1186" s="116"/>
      <c r="L1186" s="116"/>
      <c r="M1186" s="116"/>
      <c r="N1186" s="116"/>
      <c r="O1186" s="116"/>
      <c r="P1186" s="116"/>
      <c r="Q1186" s="52"/>
      <c r="R1186" s="52"/>
      <c r="S1186" s="52"/>
      <c r="T1186" s="52"/>
    </row>
    <row r="1187" spans="7:83" x14ac:dyDescent="0.2">
      <c r="G1187" s="116"/>
      <c r="H1187" s="116"/>
      <c r="I1187" s="116"/>
      <c r="J1187" s="116"/>
      <c r="K1187" s="116"/>
      <c r="L1187" s="116"/>
      <c r="M1187" s="116"/>
      <c r="N1187" s="116"/>
      <c r="O1187" s="116"/>
      <c r="P1187" s="116"/>
      <c r="Q1187" s="52"/>
      <c r="R1187" s="52"/>
      <c r="S1187" s="52"/>
      <c r="T1187" s="52"/>
    </row>
    <row r="1188" spans="7:83" x14ac:dyDescent="0.2">
      <c r="G1188" s="116"/>
      <c r="H1188" s="116"/>
      <c r="I1188" s="116"/>
      <c r="J1188" s="116"/>
      <c r="K1188" s="116"/>
      <c r="L1188" s="116"/>
      <c r="M1188" s="116"/>
      <c r="N1188" s="116"/>
      <c r="O1188" s="116"/>
      <c r="P1188" s="116"/>
      <c r="Q1188" s="52"/>
      <c r="R1188" s="52"/>
      <c r="S1188" s="52"/>
      <c r="T1188" s="52"/>
    </row>
    <row r="1189" spans="7:83" x14ac:dyDescent="0.2">
      <c r="G1189" s="116"/>
      <c r="H1189" s="116"/>
      <c r="I1189" s="116"/>
      <c r="J1189" s="116"/>
      <c r="K1189" s="116"/>
      <c r="L1189" s="116"/>
      <c r="M1189" s="116"/>
      <c r="N1189" s="116"/>
      <c r="O1189" s="116"/>
      <c r="P1189" s="116"/>
      <c r="Q1189" s="52"/>
      <c r="R1189" s="52"/>
      <c r="S1189" s="52"/>
      <c r="T1189" s="52"/>
    </row>
    <row r="1190" spans="7:83" x14ac:dyDescent="0.2">
      <c r="G1190" s="116"/>
      <c r="H1190" s="116"/>
      <c r="I1190" s="116"/>
      <c r="J1190" s="116"/>
      <c r="K1190" s="116"/>
      <c r="L1190" s="116"/>
      <c r="M1190" s="116"/>
      <c r="N1190" s="116"/>
      <c r="O1190" s="116"/>
      <c r="P1190" s="116"/>
      <c r="Q1190" s="52"/>
      <c r="R1190" s="52"/>
      <c r="S1190" s="52"/>
      <c r="T1190" s="52"/>
    </row>
    <row r="1191" spans="7:83" x14ac:dyDescent="0.2">
      <c r="G1191" s="116"/>
      <c r="H1191" s="116"/>
      <c r="I1191" s="116"/>
      <c r="J1191" s="116"/>
      <c r="K1191" s="116"/>
      <c r="L1191" s="116"/>
      <c r="M1191" s="116"/>
      <c r="N1191" s="116"/>
      <c r="O1191" s="116"/>
      <c r="P1191" s="116"/>
      <c r="Q1191" s="52"/>
      <c r="R1191" s="52"/>
      <c r="S1191" s="52"/>
      <c r="T1191" s="52"/>
    </row>
    <row r="1192" spans="7:83" x14ac:dyDescent="0.2">
      <c r="G1192" s="116"/>
      <c r="H1192" s="116"/>
      <c r="I1192" s="116"/>
      <c r="J1192" s="116"/>
      <c r="K1192" s="116"/>
      <c r="L1192" s="116"/>
      <c r="M1192" s="116"/>
      <c r="N1192" s="116"/>
      <c r="O1192" s="116"/>
      <c r="P1192" s="116"/>
      <c r="Q1192" s="52"/>
      <c r="R1192" s="52"/>
      <c r="S1192" s="52"/>
      <c r="T1192" s="52"/>
    </row>
    <row r="1193" spans="7:83" x14ac:dyDescent="0.2">
      <c r="G1193" s="116"/>
      <c r="H1193" s="116"/>
      <c r="I1193" s="116"/>
      <c r="J1193" s="116"/>
      <c r="K1193" s="116"/>
      <c r="L1193" s="116"/>
      <c r="M1193" s="116"/>
      <c r="N1193" s="116"/>
      <c r="O1193" s="116"/>
      <c r="P1193" s="116"/>
      <c r="Q1193" s="52"/>
      <c r="R1193" s="52"/>
      <c r="S1193" s="52"/>
      <c r="T1193" s="52"/>
    </row>
    <row r="1194" spans="7:83" x14ac:dyDescent="0.2">
      <c r="G1194" s="116"/>
      <c r="H1194" s="116"/>
      <c r="I1194" s="116"/>
      <c r="J1194" s="116"/>
      <c r="K1194" s="116"/>
      <c r="L1194" s="116"/>
      <c r="M1194" s="116"/>
      <c r="N1194" s="116"/>
      <c r="O1194" s="116"/>
      <c r="P1194" s="116"/>
      <c r="Q1194" s="52"/>
      <c r="R1194" s="52"/>
      <c r="S1194" s="52"/>
      <c r="T1194" s="52"/>
    </row>
    <row r="1195" spans="7:83" x14ac:dyDescent="0.2">
      <c r="G1195" s="116"/>
      <c r="H1195" s="116"/>
      <c r="I1195" s="116"/>
      <c r="J1195" s="116"/>
      <c r="K1195" s="116"/>
      <c r="L1195" s="116"/>
      <c r="M1195" s="116"/>
      <c r="N1195" s="116"/>
      <c r="O1195" s="116"/>
      <c r="P1195" s="116"/>
      <c r="Q1195" s="52"/>
      <c r="R1195" s="52"/>
      <c r="S1195" s="52"/>
      <c r="T1195" s="52"/>
    </row>
    <row r="1196" spans="7:83" x14ac:dyDescent="0.2">
      <c r="G1196" s="116"/>
      <c r="H1196" s="116"/>
      <c r="I1196" s="116"/>
      <c r="J1196" s="116"/>
      <c r="K1196" s="116"/>
      <c r="L1196" s="116"/>
      <c r="M1196" s="116"/>
      <c r="N1196" s="116"/>
      <c r="O1196" s="116"/>
      <c r="P1196" s="116"/>
      <c r="Q1196" s="52"/>
      <c r="R1196" s="52"/>
      <c r="S1196" s="52"/>
      <c r="T1196" s="52"/>
    </row>
    <row r="1197" spans="7:83" x14ac:dyDescent="0.2">
      <c r="G1197" s="116"/>
      <c r="H1197" s="116"/>
      <c r="I1197" s="116"/>
      <c r="J1197" s="116"/>
      <c r="K1197" s="116"/>
      <c r="L1197" s="116"/>
      <c r="M1197" s="116"/>
      <c r="N1197" s="116"/>
      <c r="O1197" s="116"/>
      <c r="P1197" s="116"/>
      <c r="Q1197" s="52"/>
      <c r="R1197" s="52"/>
      <c r="S1197" s="52"/>
      <c r="T1197" s="52"/>
    </row>
    <row r="1198" spans="7:83" x14ac:dyDescent="0.2">
      <c r="G1198" s="116"/>
      <c r="H1198" s="116"/>
      <c r="I1198" s="116"/>
      <c r="J1198" s="116"/>
      <c r="K1198" s="116"/>
      <c r="L1198" s="116"/>
      <c r="M1198" s="116"/>
      <c r="N1198" s="116"/>
      <c r="O1198" s="116"/>
      <c r="P1198" s="116"/>
      <c r="Q1198" s="52"/>
      <c r="R1198" s="52"/>
      <c r="S1198" s="52"/>
      <c r="T1198" s="52"/>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c r="BY1198" s="3"/>
      <c r="BZ1198" s="3"/>
      <c r="CA1198" s="3"/>
      <c r="CB1198" s="3"/>
      <c r="CC1198" s="3"/>
      <c r="CD1198" s="3"/>
      <c r="CE1198" s="3"/>
    </row>
    <row r="1199" spans="7:83" x14ac:dyDescent="0.2">
      <c r="G1199" s="116"/>
      <c r="H1199" s="116"/>
      <c r="I1199" s="116"/>
      <c r="J1199" s="116"/>
      <c r="K1199" s="116"/>
      <c r="L1199" s="116"/>
      <c r="M1199" s="116"/>
      <c r="N1199" s="116"/>
      <c r="O1199" s="116"/>
      <c r="P1199" s="116"/>
      <c r="Q1199" s="52"/>
      <c r="R1199" s="52"/>
      <c r="S1199" s="52"/>
      <c r="T1199" s="52"/>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c r="CA1199" s="3"/>
      <c r="CB1199" s="3"/>
      <c r="CC1199" s="3"/>
      <c r="CD1199" s="3"/>
      <c r="CE1199" s="3"/>
    </row>
    <row r="1200" spans="7:83" x14ac:dyDescent="0.2">
      <c r="G1200" s="116"/>
      <c r="H1200" s="116"/>
      <c r="I1200" s="116"/>
      <c r="J1200" s="116"/>
      <c r="K1200" s="116"/>
      <c r="L1200" s="116"/>
      <c r="M1200" s="116"/>
      <c r="N1200" s="116"/>
      <c r="O1200" s="116"/>
      <c r="P1200" s="116"/>
      <c r="Q1200" s="52"/>
      <c r="R1200" s="52"/>
      <c r="S1200" s="52"/>
      <c r="T1200" s="52"/>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c r="BY1200" s="3"/>
      <c r="BZ1200" s="3"/>
      <c r="CA1200" s="3"/>
      <c r="CB1200" s="3"/>
      <c r="CC1200" s="3"/>
      <c r="CD1200" s="3"/>
      <c r="CE1200" s="3"/>
    </row>
    <row r="1201" spans="7:83" x14ac:dyDescent="0.2">
      <c r="G1201" s="116"/>
      <c r="H1201" s="116"/>
      <c r="I1201" s="116"/>
      <c r="J1201" s="116"/>
      <c r="K1201" s="116"/>
      <c r="L1201" s="116"/>
      <c r="M1201" s="116"/>
      <c r="N1201" s="116"/>
      <c r="O1201" s="116"/>
      <c r="P1201" s="116"/>
      <c r="Q1201" s="52"/>
      <c r="R1201" s="52"/>
      <c r="S1201" s="52"/>
      <c r="T1201" s="52"/>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c r="BY1201" s="3"/>
      <c r="BZ1201" s="3"/>
      <c r="CA1201" s="3"/>
      <c r="CB1201" s="3"/>
      <c r="CC1201" s="3"/>
      <c r="CD1201" s="3"/>
      <c r="CE1201" s="3"/>
    </row>
    <row r="1202" spans="7:83" x14ac:dyDescent="0.2">
      <c r="G1202" s="116"/>
      <c r="H1202" s="116"/>
      <c r="I1202" s="116"/>
      <c r="J1202" s="116"/>
      <c r="K1202" s="116"/>
      <c r="L1202" s="116"/>
      <c r="M1202" s="116"/>
      <c r="N1202" s="116"/>
      <c r="O1202" s="116"/>
      <c r="P1202" s="116"/>
      <c r="Q1202" s="52"/>
      <c r="R1202" s="52"/>
      <c r="S1202" s="52"/>
      <c r="T1202" s="52"/>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c r="CA1202" s="3"/>
      <c r="CB1202" s="3"/>
      <c r="CC1202" s="3"/>
      <c r="CD1202" s="3"/>
      <c r="CE1202" s="3"/>
    </row>
    <row r="1203" spans="7:83" x14ac:dyDescent="0.2">
      <c r="G1203" s="116"/>
      <c r="H1203" s="116"/>
      <c r="I1203" s="116"/>
      <c r="J1203" s="116"/>
      <c r="K1203" s="116"/>
      <c r="L1203" s="116"/>
      <c r="M1203" s="116"/>
      <c r="N1203" s="116"/>
      <c r="O1203" s="116"/>
      <c r="P1203" s="116"/>
      <c r="Q1203" s="52"/>
      <c r="R1203" s="52"/>
      <c r="S1203" s="52"/>
      <c r="T1203" s="52"/>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c r="BY1203" s="3"/>
      <c r="BZ1203" s="3"/>
      <c r="CA1203" s="3"/>
      <c r="CB1203" s="3"/>
      <c r="CC1203" s="3"/>
      <c r="CD1203" s="3"/>
      <c r="CE1203" s="3"/>
    </row>
    <row r="1204" spans="7:83" x14ac:dyDescent="0.2">
      <c r="G1204" s="116"/>
      <c r="H1204" s="116"/>
      <c r="I1204" s="116"/>
      <c r="J1204" s="116"/>
      <c r="K1204" s="116"/>
      <c r="L1204" s="116"/>
      <c r="M1204" s="116"/>
      <c r="N1204" s="116"/>
      <c r="O1204" s="116"/>
      <c r="P1204" s="116"/>
      <c r="Q1204" s="52"/>
      <c r="R1204" s="52"/>
      <c r="S1204" s="52"/>
      <c r="T1204" s="52"/>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c r="CA1204" s="3"/>
      <c r="CB1204" s="3"/>
      <c r="CC1204" s="3"/>
      <c r="CD1204" s="3"/>
      <c r="CE1204" s="3"/>
    </row>
    <row r="1205" spans="7:83" x14ac:dyDescent="0.2">
      <c r="G1205" s="116"/>
      <c r="H1205" s="116"/>
      <c r="I1205" s="116"/>
      <c r="J1205" s="116"/>
      <c r="K1205" s="116"/>
      <c r="L1205" s="116"/>
      <c r="M1205" s="116"/>
      <c r="N1205" s="116"/>
      <c r="O1205" s="116"/>
      <c r="P1205" s="116"/>
      <c r="Q1205" s="52"/>
      <c r="R1205" s="52"/>
      <c r="S1205" s="52"/>
      <c r="T1205" s="52"/>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c r="CA1205" s="3"/>
      <c r="CB1205" s="3"/>
      <c r="CC1205" s="3"/>
      <c r="CD1205" s="3"/>
      <c r="CE1205" s="3"/>
    </row>
    <row r="1206" spans="7:83" x14ac:dyDescent="0.2">
      <c r="G1206" s="116"/>
      <c r="H1206" s="116"/>
      <c r="I1206" s="116"/>
      <c r="J1206" s="116"/>
      <c r="K1206" s="116"/>
      <c r="L1206" s="116"/>
      <c r="M1206" s="116"/>
      <c r="N1206" s="116"/>
      <c r="O1206" s="116"/>
      <c r="P1206" s="116"/>
      <c r="Q1206" s="52"/>
      <c r="R1206" s="52"/>
      <c r="S1206" s="52"/>
      <c r="T1206" s="52"/>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c r="CA1206" s="3"/>
      <c r="CB1206" s="3"/>
      <c r="CC1206" s="3"/>
      <c r="CD1206" s="3"/>
      <c r="CE1206" s="3"/>
    </row>
    <row r="1207" spans="7:83" x14ac:dyDescent="0.2">
      <c r="G1207" s="116"/>
      <c r="H1207" s="116"/>
      <c r="I1207" s="116"/>
      <c r="J1207" s="116"/>
      <c r="K1207" s="116"/>
      <c r="L1207" s="116"/>
      <c r="M1207" s="116"/>
      <c r="N1207" s="116"/>
      <c r="O1207" s="116"/>
      <c r="P1207" s="116"/>
      <c r="Q1207" s="52"/>
      <c r="R1207" s="52"/>
      <c r="S1207" s="52"/>
      <c r="T1207" s="52"/>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c r="CA1207" s="3"/>
      <c r="CB1207" s="3"/>
      <c r="CC1207" s="3"/>
      <c r="CD1207" s="3"/>
      <c r="CE1207" s="3"/>
    </row>
    <row r="1208" spans="7:83" x14ac:dyDescent="0.2">
      <c r="G1208" s="116"/>
      <c r="H1208" s="116"/>
      <c r="I1208" s="116"/>
      <c r="J1208" s="116"/>
      <c r="K1208" s="116"/>
      <c r="L1208" s="116"/>
      <c r="M1208" s="116"/>
      <c r="N1208" s="116"/>
      <c r="O1208" s="116"/>
      <c r="P1208" s="116"/>
      <c r="Q1208" s="52"/>
      <c r="R1208" s="52"/>
      <c r="S1208" s="52"/>
      <c r="T1208" s="52"/>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c r="CA1208" s="3"/>
      <c r="CB1208" s="3"/>
      <c r="CC1208" s="3"/>
      <c r="CD1208" s="3"/>
      <c r="CE1208" s="3"/>
    </row>
    <row r="1209" spans="7:83" x14ac:dyDescent="0.2">
      <c r="G1209" s="116"/>
      <c r="H1209" s="116"/>
      <c r="I1209" s="116"/>
      <c r="J1209" s="116"/>
      <c r="K1209" s="116"/>
      <c r="L1209" s="116"/>
      <c r="M1209" s="116"/>
      <c r="N1209" s="116"/>
      <c r="O1209" s="116"/>
      <c r="P1209" s="116"/>
      <c r="Q1209" s="52"/>
      <c r="R1209" s="52"/>
      <c r="S1209" s="52"/>
      <c r="T1209" s="52"/>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c r="BY1209" s="3"/>
      <c r="BZ1209" s="3"/>
      <c r="CA1209" s="3"/>
      <c r="CB1209" s="3"/>
      <c r="CC1209" s="3"/>
      <c r="CD1209" s="3"/>
      <c r="CE1209" s="3"/>
    </row>
    <row r="1210" spans="7:83" x14ac:dyDescent="0.2">
      <c r="G1210" s="116"/>
      <c r="H1210" s="116"/>
      <c r="I1210" s="116"/>
      <c r="J1210" s="116"/>
      <c r="K1210" s="116"/>
      <c r="L1210" s="116"/>
      <c r="M1210" s="116"/>
      <c r="N1210" s="116"/>
      <c r="O1210" s="116"/>
      <c r="P1210" s="116"/>
      <c r="Q1210" s="52"/>
      <c r="R1210" s="52"/>
      <c r="S1210" s="52"/>
      <c r="T1210" s="52"/>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c r="CA1210" s="3"/>
      <c r="CB1210" s="3"/>
      <c r="CC1210" s="3"/>
      <c r="CD1210" s="3"/>
      <c r="CE1210" s="3"/>
    </row>
    <row r="1211" spans="7:83" x14ac:dyDescent="0.2">
      <c r="G1211" s="116"/>
      <c r="H1211" s="116"/>
      <c r="I1211" s="116"/>
      <c r="J1211" s="116"/>
      <c r="K1211" s="116"/>
      <c r="L1211" s="116"/>
      <c r="M1211" s="116"/>
      <c r="N1211" s="116"/>
      <c r="O1211" s="116"/>
      <c r="P1211" s="116"/>
      <c r="Q1211" s="52"/>
      <c r="R1211" s="52"/>
      <c r="S1211" s="52"/>
      <c r="T1211" s="52"/>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3"/>
      <c r="CE1211" s="3"/>
    </row>
    <row r="1212" spans="7:83" x14ac:dyDescent="0.2">
      <c r="G1212" s="116"/>
      <c r="H1212" s="116"/>
      <c r="I1212" s="116"/>
      <c r="J1212" s="116"/>
      <c r="K1212" s="116"/>
      <c r="L1212" s="116"/>
      <c r="M1212" s="116"/>
      <c r="N1212" s="116"/>
      <c r="O1212" s="116"/>
      <c r="P1212" s="116"/>
      <c r="Q1212" s="52"/>
      <c r="R1212" s="52"/>
      <c r="S1212" s="52"/>
      <c r="T1212" s="52"/>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c r="CA1212" s="3"/>
      <c r="CB1212" s="3"/>
      <c r="CC1212" s="3"/>
      <c r="CD1212" s="3"/>
      <c r="CE1212" s="3"/>
    </row>
    <row r="1213" spans="7:83" x14ac:dyDescent="0.2">
      <c r="G1213" s="116"/>
      <c r="H1213" s="116"/>
      <c r="I1213" s="116"/>
      <c r="J1213" s="116"/>
      <c r="K1213" s="116"/>
      <c r="L1213" s="116"/>
      <c r="M1213" s="116"/>
      <c r="N1213" s="116"/>
      <c r="O1213" s="116"/>
      <c r="P1213" s="116"/>
      <c r="Q1213" s="52"/>
      <c r="R1213" s="52"/>
      <c r="S1213" s="52"/>
      <c r="T1213" s="52"/>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c r="BY1213" s="3"/>
      <c r="BZ1213" s="3"/>
      <c r="CA1213" s="3"/>
      <c r="CB1213" s="3"/>
      <c r="CC1213" s="3"/>
      <c r="CD1213" s="3"/>
      <c r="CE1213" s="3"/>
    </row>
    <row r="1214" spans="7:83" x14ac:dyDescent="0.2">
      <c r="G1214" s="116"/>
      <c r="H1214" s="116"/>
      <c r="I1214" s="116"/>
      <c r="J1214" s="116"/>
      <c r="K1214" s="116"/>
      <c r="L1214" s="116"/>
      <c r="M1214" s="116"/>
      <c r="N1214" s="116"/>
      <c r="O1214" s="116"/>
      <c r="P1214" s="116"/>
      <c r="Q1214" s="52"/>
      <c r="R1214" s="52"/>
      <c r="S1214" s="52"/>
      <c r="T1214" s="52"/>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c r="CA1214" s="3"/>
      <c r="CB1214" s="3"/>
      <c r="CC1214" s="3"/>
      <c r="CD1214" s="3"/>
      <c r="CE1214" s="3"/>
    </row>
    <row r="1215" spans="7:83" x14ac:dyDescent="0.2">
      <c r="G1215" s="116"/>
      <c r="H1215" s="116"/>
      <c r="I1215" s="116"/>
      <c r="J1215" s="116"/>
      <c r="K1215" s="116"/>
      <c r="L1215" s="116"/>
      <c r="M1215" s="116"/>
      <c r="N1215" s="116"/>
      <c r="O1215" s="116"/>
      <c r="P1215" s="116"/>
      <c r="Q1215" s="52"/>
      <c r="R1215" s="52"/>
      <c r="S1215" s="52"/>
      <c r="T1215" s="52"/>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c r="CA1215" s="3"/>
      <c r="CB1215" s="3"/>
      <c r="CC1215" s="3"/>
      <c r="CD1215" s="3"/>
      <c r="CE1215" s="3"/>
    </row>
    <row r="1216" spans="7:83" x14ac:dyDescent="0.2">
      <c r="G1216" s="116"/>
      <c r="H1216" s="116"/>
      <c r="I1216" s="116"/>
      <c r="J1216" s="116"/>
      <c r="K1216" s="116"/>
      <c r="L1216" s="116"/>
      <c r="M1216" s="116"/>
      <c r="N1216" s="116"/>
      <c r="O1216" s="116"/>
      <c r="P1216" s="116"/>
      <c r="Q1216" s="52"/>
      <c r="R1216" s="52"/>
      <c r="S1216" s="52"/>
      <c r="T1216" s="52"/>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c r="CA1216" s="3"/>
      <c r="CB1216" s="3"/>
      <c r="CC1216" s="3"/>
      <c r="CD1216" s="3"/>
      <c r="CE1216" s="3"/>
    </row>
    <row r="1217" spans="7:83" x14ac:dyDescent="0.2">
      <c r="G1217" s="116"/>
      <c r="H1217" s="116"/>
      <c r="I1217" s="116"/>
      <c r="J1217" s="116"/>
      <c r="K1217" s="116"/>
      <c r="L1217" s="116"/>
      <c r="M1217" s="116"/>
      <c r="N1217" s="116"/>
      <c r="O1217" s="116"/>
      <c r="P1217" s="116"/>
      <c r="Q1217" s="52"/>
      <c r="R1217" s="52"/>
      <c r="S1217" s="52"/>
      <c r="T1217" s="52"/>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c r="BY1217" s="3"/>
      <c r="BZ1217" s="3"/>
      <c r="CA1217" s="3"/>
      <c r="CB1217" s="3"/>
      <c r="CC1217" s="3"/>
      <c r="CD1217" s="3"/>
      <c r="CE1217" s="3"/>
    </row>
    <row r="1218" spans="7:83" x14ac:dyDescent="0.2">
      <c r="G1218" s="116"/>
      <c r="H1218" s="116"/>
      <c r="I1218" s="116"/>
      <c r="J1218" s="116"/>
      <c r="K1218" s="116"/>
      <c r="L1218" s="116"/>
      <c r="M1218" s="116"/>
      <c r="N1218" s="116"/>
      <c r="O1218" s="116"/>
      <c r="P1218" s="116"/>
      <c r="Q1218" s="52"/>
      <c r="R1218" s="52"/>
      <c r="S1218" s="52"/>
      <c r="T1218" s="52"/>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c r="CA1218" s="3"/>
      <c r="CB1218" s="3"/>
      <c r="CC1218" s="3"/>
      <c r="CD1218" s="3"/>
      <c r="CE1218" s="3"/>
    </row>
    <row r="1219" spans="7:83" x14ac:dyDescent="0.2">
      <c r="G1219" s="116"/>
      <c r="H1219" s="116"/>
      <c r="I1219" s="116"/>
      <c r="J1219" s="116"/>
      <c r="K1219" s="116"/>
      <c r="L1219" s="116"/>
      <c r="M1219" s="116"/>
      <c r="N1219" s="116"/>
      <c r="O1219" s="116"/>
      <c r="P1219" s="116"/>
      <c r="Q1219" s="52"/>
      <c r="R1219" s="52"/>
      <c r="S1219" s="52"/>
      <c r="T1219" s="52"/>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c r="CA1219" s="3"/>
      <c r="CB1219" s="3"/>
      <c r="CC1219" s="3"/>
      <c r="CD1219" s="3"/>
      <c r="CE1219" s="3"/>
    </row>
    <row r="1220" spans="7:83" x14ac:dyDescent="0.2">
      <c r="G1220" s="116"/>
      <c r="H1220" s="116"/>
      <c r="I1220" s="116"/>
      <c r="J1220" s="116"/>
      <c r="K1220" s="116"/>
      <c r="L1220" s="116"/>
      <c r="M1220" s="116"/>
      <c r="N1220" s="116"/>
      <c r="O1220" s="116"/>
      <c r="P1220" s="116"/>
      <c r="Q1220" s="52"/>
      <c r="R1220" s="52"/>
      <c r="S1220" s="52"/>
      <c r="T1220" s="52"/>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c r="CA1220" s="3"/>
      <c r="CB1220" s="3"/>
      <c r="CC1220" s="3"/>
      <c r="CD1220" s="3"/>
      <c r="CE1220" s="3"/>
    </row>
    <row r="1221" spans="7:83" x14ac:dyDescent="0.2">
      <c r="G1221" s="116"/>
      <c r="H1221" s="116"/>
      <c r="I1221" s="116"/>
      <c r="J1221" s="116"/>
      <c r="K1221" s="116"/>
      <c r="L1221" s="116"/>
      <c r="M1221" s="116"/>
      <c r="N1221" s="116"/>
      <c r="O1221" s="116"/>
      <c r="P1221" s="116"/>
      <c r="Q1221" s="52"/>
      <c r="R1221" s="52"/>
      <c r="S1221" s="52"/>
      <c r="T1221" s="52"/>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row>
    <row r="1222" spans="7:83" x14ac:dyDescent="0.2">
      <c r="G1222" s="116"/>
      <c r="H1222" s="116"/>
      <c r="I1222" s="116"/>
      <c r="J1222" s="116"/>
      <c r="K1222" s="116"/>
      <c r="L1222" s="116"/>
      <c r="M1222" s="116"/>
      <c r="N1222" s="116"/>
      <c r="O1222" s="116"/>
      <c r="P1222" s="116"/>
      <c r="Q1222" s="52"/>
      <c r="R1222" s="52"/>
      <c r="S1222" s="52"/>
      <c r="T1222" s="52"/>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3"/>
      <c r="CE1222" s="3"/>
    </row>
    <row r="1223" spans="7:83" x14ac:dyDescent="0.2">
      <c r="G1223" s="116"/>
      <c r="H1223" s="116"/>
      <c r="I1223" s="116"/>
      <c r="J1223" s="116"/>
      <c r="K1223" s="116"/>
      <c r="L1223" s="116"/>
      <c r="M1223" s="116"/>
      <c r="N1223" s="116"/>
      <c r="O1223" s="116"/>
      <c r="P1223" s="116"/>
      <c r="Q1223" s="52"/>
      <c r="R1223" s="52"/>
      <c r="S1223" s="52"/>
      <c r="T1223" s="52"/>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row>
    <row r="1224" spans="7:83" x14ac:dyDescent="0.2">
      <c r="G1224" s="116"/>
      <c r="H1224" s="116"/>
      <c r="I1224" s="116"/>
      <c r="J1224" s="116"/>
      <c r="K1224" s="116"/>
      <c r="L1224" s="116"/>
      <c r="M1224" s="116"/>
      <c r="N1224" s="116"/>
      <c r="O1224" s="116"/>
      <c r="P1224" s="116"/>
      <c r="Q1224" s="52"/>
      <c r="R1224" s="52"/>
      <c r="S1224" s="52"/>
      <c r="T1224" s="52"/>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row>
    <row r="1225" spans="7:83" x14ac:dyDescent="0.2">
      <c r="G1225" s="116"/>
      <c r="H1225" s="116"/>
      <c r="I1225" s="116"/>
      <c r="J1225" s="116"/>
      <c r="K1225" s="116"/>
      <c r="L1225" s="116"/>
      <c r="M1225" s="116"/>
      <c r="N1225" s="116"/>
      <c r="O1225" s="116"/>
      <c r="P1225" s="116"/>
      <c r="Q1225" s="52"/>
      <c r="R1225" s="52"/>
      <c r="S1225" s="52"/>
      <c r="T1225" s="52"/>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3"/>
      <c r="CE1225" s="3"/>
    </row>
    <row r="1226" spans="7:83" x14ac:dyDescent="0.2">
      <c r="G1226" s="116"/>
      <c r="H1226" s="116"/>
      <c r="I1226" s="116"/>
      <c r="J1226" s="116"/>
      <c r="K1226" s="116"/>
      <c r="L1226" s="116"/>
      <c r="M1226" s="116"/>
      <c r="N1226" s="116"/>
      <c r="O1226" s="116"/>
      <c r="P1226" s="116"/>
      <c r="Q1226" s="52"/>
      <c r="R1226" s="52"/>
      <c r="S1226" s="52"/>
      <c r="T1226" s="52"/>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3"/>
      <c r="CE1226" s="3"/>
    </row>
    <row r="1227" spans="7:83" x14ac:dyDescent="0.2">
      <c r="G1227" s="116"/>
      <c r="H1227" s="116"/>
      <c r="I1227" s="116"/>
      <c r="J1227" s="116"/>
      <c r="K1227" s="116"/>
      <c r="L1227" s="116"/>
      <c r="M1227" s="116"/>
      <c r="N1227" s="116"/>
      <c r="O1227" s="116"/>
      <c r="P1227" s="116"/>
      <c r="Q1227" s="52"/>
      <c r="R1227" s="52"/>
      <c r="S1227" s="52"/>
      <c r="T1227" s="52"/>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row>
    <row r="1228" spans="7:83" x14ac:dyDescent="0.2">
      <c r="G1228" s="116"/>
      <c r="H1228" s="116"/>
      <c r="I1228" s="116"/>
      <c r="J1228" s="116"/>
      <c r="K1228" s="116"/>
      <c r="L1228" s="116"/>
      <c r="M1228" s="116"/>
      <c r="N1228" s="116"/>
      <c r="O1228" s="116"/>
      <c r="P1228" s="116"/>
      <c r="Q1228" s="52"/>
      <c r="R1228" s="52"/>
      <c r="S1228" s="52"/>
      <c r="T1228" s="52"/>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row>
    <row r="1229" spans="7:83" x14ac:dyDescent="0.2">
      <c r="G1229" s="116"/>
      <c r="H1229" s="116"/>
      <c r="I1229" s="116"/>
      <c r="J1229" s="116"/>
      <c r="K1229" s="116"/>
      <c r="L1229" s="116"/>
      <c r="M1229" s="116"/>
      <c r="N1229" s="116"/>
      <c r="O1229" s="116"/>
      <c r="P1229" s="116"/>
      <c r="Q1229" s="52"/>
      <c r="R1229" s="52"/>
      <c r="S1229" s="52"/>
      <c r="T1229" s="52"/>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3"/>
      <c r="CE1229" s="3"/>
    </row>
    <row r="1230" spans="7:83" x14ac:dyDescent="0.2">
      <c r="G1230" s="116"/>
      <c r="H1230" s="116"/>
      <c r="I1230" s="116"/>
      <c r="J1230" s="116"/>
      <c r="K1230" s="116"/>
      <c r="L1230" s="116"/>
      <c r="M1230" s="116"/>
      <c r="N1230" s="116"/>
      <c r="O1230" s="116"/>
      <c r="P1230" s="116"/>
      <c r="Q1230" s="52"/>
      <c r="R1230" s="52"/>
      <c r="S1230" s="52"/>
      <c r="T1230" s="52"/>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3"/>
      <c r="CE1230" s="3"/>
    </row>
    <row r="1231" spans="7:83" x14ac:dyDescent="0.2">
      <c r="G1231" s="116"/>
      <c r="H1231" s="116"/>
      <c r="I1231" s="116"/>
      <c r="J1231" s="116"/>
      <c r="K1231" s="116"/>
      <c r="L1231" s="116"/>
      <c r="M1231" s="116"/>
      <c r="N1231" s="116"/>
      <c r="O1231" s="116"/>
      <c r="P1231" s="116"/>
      <c r="Q1231" s="52"/>
      <c r="R1231" s="52"/>
      <c r="S1231" s="52"/>
      <c r="T1231" s="52"/>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c r="BY1231" s="3"/>
      <c r="BZ1231" s="3"/>
      <c r="CA1231" s="3"/>
      <c r="CB1231" s="3"/>
      <c r="CC1231" s="3"/>
      <c r="CD1231" s="3"/>
      <c r="CE1231" s="3"/>
    </row>
    <row r="1232" spans="7:83" x14ac:dyDescent="0.2">
      <c r="G1232" s="116"/>
      <c r="H1232" s="116"/>
      <c r="I1232" s="116"/>
      <c r="J1232" s="116"/>
      <c r="K1232" s="116"/>
      <c r="L1232" s="116"/>
      <c r="M1232" s="116"/>
      <c r="N1232" s="116"/>
      <c r="O1232" s="116"/>
      <c r="P1232" s="116"/>
      <c r="Q1232" s="52"/>
      <c r="R1232" s="52"/>
      <c r="S1232" s="52"/>
      <c r="T1232" s="52"/>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c r="CA1232" s="3"/>
      <c r="CB1232" s="3"/>
      <c r="CC1232" s="3"/>
      <c r="CD1232" s="3"/>
      <c r="CE1232" s="3"/>
    </row>
    <row r="1233" spans="7:83" x14ac:dyDescent="0.2">
      <c r="G1233" s="116"/>
      <c r="H1233" s="116"/>
      <c r="I1233" s="116"/>
      <c r="J1233" s="116"/>
      <c r="K1233" s="116"/>
      <c r="L1233" s="116"/>
      <c r="M1233" s="116"/>
      <c r="N1233" s="116"/>
      <c r="O1233" s="116"/>
      <c r="P1233" s="116"/>
      <c r="Q1233" s="52"/>
      <c r="R1233" s="52"/>
      <c r="S1233" s="52"/>
      <c r="T1233" s="52"/>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c r="CA1233" s="3"/>
      <c r="CB1233" s="3"/>
      <c r="CC1233" s="3"/>
      <c r="CD1233" s="3"/>
      <c r="CE1233" s="3"/>
    </row>
    <row r="1234" spans="7:83" x14ac:dyDescent="0.2">
      <c r="G1234" s="116"/>
      <c r="H1234" s="116"/>
      <c r="I1234" s="116"/>
      <c r="J1234" s="116"/>
      <c r="K1234" s="116"/>
      <c r="L1234" s="116"/>
      <c r="M1234" s="116"/>
      <c r="N1234" s="116"/>
      <c r="O1234" s="116"/>
      <c r="P1234" s="116"/>
      <c r="Q1234" s="52"/>
      <c r="R1234" s="52"/>
      <c r="S1234" s="52"/>
      <c r="T1234" s="52"/>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c r="CA1234" s="3"/>
      <c r="CB1234" s="3"/>
      <c r="CC1234" s="3"/>
      <c r="CD1234" s="3"/>
      <c r="CE1234" s="3"/>
    </row>
    <row r="1235" spans="7:83" x14ac:dyDescent="0.2">
      <c r="G1235" s="116"/>
      <c r="H1235" s="116"/>
      <c r="I1235" s="116"/>
      <c r="J1235" s="116"/>
      <c r="K1235" s="116"/>
      <c r="L1235" s="116"/>
      <c r="M1235" s="116"/>
      <c r="N1235" s="116"/>
      <c r="O1235" s="116"/>
      <c r="P1235" s="116"/>
      <c r="Q1235" s="52"/>
      <c r="R1235" s="52"/>
      <c r="S1235" s="52"/>
      <c r="T1235" s="52"/>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c r="CA1235" s="3"/>
      <c r="CB1235" s="3"/>
      <c r="CC1235" s="3"/>
      <c r="CD1235" s="3"/>
      <c r="CE1235" s="3"/>
    </row>
    <row r="1236" spans="7:83" x14ac:dyDescent="0.2">
      <c r="G1236" s="116"/>
      <c r="H1236" s="116"/>
      <c r="I1236" s="116"/>
      <c r="J1236" s="116"/>
      <c r="K1236" s="116"/>
      <c r="L1236" s="116"/>
      <c r="M1236" s="116"/>
      <c r="N1236" s="116"/>
      <c r="O1236" s="116"/>
      <c r="P1236" s="116"/>
      <c r="Q1236" s="52"/>
      <c r="R1236" s="52"/>
      <c r="S1236" s="52"/>
      <c r="T1236" s="52"/>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c r="CA1236" s="3"/>
      <c r="CB1236" s="3"/>
      <c r="CC1236" s="3"/>
      <c r="CD1236" s="3"/>
      <c r="CE1236" s="3"/>
    </row>
    <row r="1237" spans="7:83" x14ac:dyDescent="0.2">
      <c r="G1237" s="116"/>
      <c r="H1237" s="116"/>
      <c r="I1237" s="116"/>
      <c r="J1237" s="116"/>
      <c r="K1237" s="116"/>
      <c r="L1237" s="116"/>
      <c r="M1237" s="116"/>
      <c r="N1237" s="116"/>
      <c r="O1237" s="116"/>
      <c r="P1237" s="116"/>
      <c r="Q1237" s="52"/>
      <c r="R1237" s="52"/>
      <c r="S1237" s="52"/>
      <c r="T1237" s="52"/>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c r="CA1237" s="3"/>
      <c r="CB1237" s="3"/>
      <c r="CC1237" s="3"/>
      <c r="CD1237" s="3"/>
      <c r="CE1237" s="3"/>
    </row>
    <row r="1238" spans="7:83" x14ac:dyDescent="0.2">
      <c r="G1238" s="116"/>
      <c r="H1238" s="116"/>
      <c r="I1238" s="116"/>
      <c r="J1238" s="116"/>
      <c r="K1238" s="116"/>
      <c r="L1238" s="116"/>
      <c r="M1238" s="116"/>
      <c r="N1238" s="116"/>
      <c r="O1238" s="116"/>
      <c r="P1238" s="116"/>
      <c r="Q1238" s="52"/>
      <c r="R1238" s="52"/>
      <c r="S1238" s="52"/>
      <c r="T1238" s="52"/>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c r="CA1238" s="3"/>
      <c r="CB1238" s="3"/>
      <c r="CC1238" s="3"/>
      <c r="CD1238" s="3"/>
      <c r="CE1238" s="3"/>
    </row>
    <row r="1239" spans="7:83" x14ac:dyDescent="0.2">
      <c r="G1239" s="116"/>
      <c r="H1239" s="116"/>
      <c r="I1239" s="116"/>
      <c r="J1239" s="116"/>
      <c r="K1239" s="116"/>
      <c r="L1239" s="116"/>
      <c r="M1239" s="116"/>
      <c r="N1239" s="116"/>
      <c r="O1239" s="116"/>
      <c r="P1239" s="116"/>
      <c r="Q1239" s="52"/>
      <c r="R1239" s="52"/>
      <c r="S1239" s="52"/>
      <c r="T1239" s="52"/>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c r="CA1239" s="3"/>
      <c r="CB1239" s="3"/>
      <c r="CC1239" s="3"/>
      <c r="CD1239" s="3"/>
      <c r="CE1239" s="3"/>
    </row>
    <row r="1240" spans="7:83" x14ac:dyDescent="0.2">
      <c r="G1240" s="116"/>
      <c r="H1240" s="116"/>
      <c r="I1240" s="116"/>
      <c r="J1240" s="116"/>
      <c r="K1240" s="116"/>
      <c r="L1240" s="116"/>
      <c r="M1240" s="116"/>
      <c r="N1240" s="116"/>
      <c r="O1240" s="116"/>
      <c r="P1240" s="116"/>
      <c r="Q1240" s="52"/>
      <c r="R1240" s="52"/>
      <c r="S1240" s="52"/>
      <c r="T1240" s="52"/>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c r="CA1240" s="3"/>
      <c r="CB1240" s="3"/>
      <c r="CC1240" s="3"/>
      <c r="CD1240" s="3"/>
      <c r="CE1240" s="3"/>
    </row>
    <row r="1241" spans="7:83" x14ac:dyDescent="0.2">
      <c r="G1241" s="116"/>
      <c r="H1241" s="116"/>
      <c r="I1241" s="116"/>
      <c r="J1241" s="116"/>
      <c r="K1241" s="116"/>
      <c r="L1241" s="116"/>
      <c r="M1241" s="116"/>
      <c r="N1241" s="116"/>
      <c r="O1241" s="116"/>
      <c r="P1241" s="116"/>
      <c r="Q1241" s="52"/>
      <c r="R1241" s="52"/>
      <c r="S1241" s="52"/>
      <c r="T1241" s="52"/>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c r="CA1241" s="3"/>
      <c r="CB1241" s="3"/>
      <c r="CC1241" s="3"/>
      <c r="CD1241" s="3"/>
      <c r="CE1241" s="3"/>
    </row>
    <row r="1242" spans="7:83" x14ac:dyDescent="0.2">
      <c r="G1242" s="116"/>
      <c r="H1242" s="116"/>
      <c r="I1242" s="116"/>
      <c r="J1242" s="116"/>
      <c r="K1242" s="116"/>
      <c r="L1242" s="116"/>
      <c r="M1242" s="116"/>
      <c r="N1242" s="116"/>
      <c r="O1242" s="116"/>
      <c r="P1242" s="116"/>
      <c r="Q1242" s="52"/>
      <c r="R1242" s="52"/>
      <c r="S1242" s="52"/>
      <c r="T1242" s="52"/>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c r="BY1242" s="3"/>
      <c r="BZ1242" s="3"/>
      <c r="CA1242" s="3"/>
      <c r="CB1242" s="3"/>
      <c r="CC1242" s="3"/>
      <c r="CD1242" s="3"/>
      <c r="CE1242" s="3"/>
    </row>
    <row r="1243" spans="7:83" x14ac:dyDescent="0.2">
      <c r="G1243" s="116"/>
      <c r="H1243" s="116"/>
      <c r="I1243" s="116"/>
      <c r="J1243" s="116"/>
      <c r="K1243" s="116"/>
      <c r="L1243" s="116"/>
      <c r="M1243" s="116"/>
      <c r="N1243" s="116"/>
      <c r="O1243" s="116"/>
      <c r="P1243" s="116"/>
      <c r="Q1243" s="52"/>
      <c r="R1243" s="52"/>
      <c r="S1243" s="52"/>
      <c r="T1243" s="52"/>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c r="BY1243" s="3"/>
      <c r="BZ1243" s="3"/>
      <c r="CA1243" s="3"/>
      <c r="CB1243" s="3"/>
      <c r="CC1243" s="3"/>
      <c r="CD1243" s="3"/>
      <c r="CE1243" s="3"/>
    </row>
    <row r="1244" spans="7:83" x14ac:dyDescent="0.2">
      <c r="G1244" s="116"/>
      <c r="H1244" s="116"/>
      <c r="I1244" s="116"/>
      <c r="J1244" s="116"/>
      <c r="K1244" s="116"/>
      <c r="L1244" s="116"/>
      <c r="M1244" s="116"/>
      <c r="N1244" s="116"/>
      <c r="O1244" s="116"/>
      <c r="P1244" s="116"/>
      <c r="Q1244" s="52"/>
      <c r="R1244" s="52"/>
      <c r="S1244" s="52"/>
      <c r="T1244" s="52"/>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c r="CA1244" s="3"/>
      <c r="CB1244" s="3"/>
      <c r="CC1244" s="3"/>
      <c r="CD1244" s="3"/>
      <c r="CE1244" s="3"/>
    </row>
    <row r="1245" spans="7:83" x14ac:dyDescent="0.2">
      <c r="G1245" s="116"/>
      <c r="H1245" s="116"/>
      <c r="I1245" s="116"/>
      <c r="J1245" s="116"/>
      <c r="K1245" s="116"/>
      <c r="L1245" s="116"/>
      <c r="M1245" s="116"/>
      <c r="N1245" s="116"/>
      <c r="O1245" s="116"/>
      <c r="P1245" s="116"/>
      <c r="Q1245" s="52"/>
      <c r="R1245" s="52"/>
      <c r="S1245" s="52"/>
      <c r="T1245" s="52"/>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c r="CA1245" s="3"/>
      <c r="CB1245" s="3"/>
      <c r="CC1245" s="3"/>
      <c r="CD1245" s="3"/>
      <c r="CE1245" s="3"/>
    </row>
    <row r="1246" spans="7:83" x14ac:dyDescent="0.2">
      <c r="G1246" s="116"/>
      <c r="H1246" s="116"/>
      <c r="I1246" s="116"/>
      <c r="J1246" s="116"/>
      <c r="K1246" s="116"/>
      <c r="L1246" s="116"/>
      <c r="M1246" s="116"/>
      <c r="N1246" s="116"/>
      <c r="O1246" s="116"/>
      <c r="P1246" s="116"/>
      <c r="Q1246" s="52"/>
      <c r="R1246" s="52"/>
      <c r="S1246" s="52"/>
      <c r="T1246" s="52"/>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c r="CA1246" s="3"/>
      <c r="CB1246" s="3"/>
      <c r="CC1246" s="3"/>
      <c r="CD1246" s="3"/>
      <c r="CE1246" s="3"/>
    </row>
    <row r="1247" spans="7:83" x14ac:dyDescent="0.2">
      <c r="G1247" s="116"/>
      <c r="H1247" s="116"/>
      <c r="I1247" s="116"/>
      <c r="J1247" s="116"/>
      <c r="K1247" s="116"/>
      <c r="L1247" s="116"/>
      <c r="M1247" s="116"/>
      <c r="N1247" s="116"/>
      <c r="O1247" s="116"/>
      <c r="P1247" s="116"/>
      <c r="Q1247" s="52"/>
      <c r="R1247" s="52"/>
      <c r="S1247" s="52"/>
      <c r="T1247" s="52"/>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c r="CA1247" s="3"/>
      <c r="CB1247" s="3"/>
      <c r="CC1247" s="3"/>
      <c r="CD1247" s="3"/>
      <c r="CE1247" s="3"/>
    </row>
    <row r="1248" spans="7:83" x14ac:dyDescent="0.2">
      <c r="G1248" s="116"/>
      <c r="H1248" s="116"/>
      <c r="I1248" s="116"/>
      <c r="J1248" s="116"/>
      <c r="K1248" s="116"/>
      <c r="L1248" s="116"/>
      <c r="M1248" s="116"/>
      <c r="N1248" s="116"/>
      <c r="O1248" s="116"/>
      <c r="P1248" s="116"/>
      <c r="Q1248" s="52"/>
      <c r="R1248" s="52"/>
      <c r="S1248" s="52"/>
      <c r="T1248" s="52"/>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c r="BX1248" s="3"/>
      <c r="BY1248" s="3"/>
      <c r="BZ1248" s="3"/>
      <c r="CA1248" s="3"/>
      <c r="CB1248" s="3"/>
      <c r="CC1248" s="3"/>
      <c r="CD1248" s="3"/>
      <c r="CE1248" s="3"/>
    </row>
    <row r="1249" spans="7:83" x14ac:dyDescent="0.2">
      <c r="G1249" s="116"/>
      <c r="H1249" s="116"/>
      <c r="I1249" s="116"/>
      <c r="J1249" s="116"/>
      <c r="K1249" s="116"/>
      <c r="L1249" s="116"/>
      <c r="M1249" s="116"/>
      <c r="N1249" s="116"/>
      <c r="O1249" s="116"/>
      <c r="P1249" s="116"/>
      <c r="Q1249" s="52"/>
      <c r="R1249" s="52"/>
      <c r="S1249" s="52"/>
      <c r="T1249" s="52"/>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c r="CA1249" s="3"/>
      <c r="CB1249" s="3"/>
      <c r="CC1249" s="3"/>
      <c r="CD1249" s="3"/>
      <c r="CE1249" s="3"/>
    </row>
    <row r="1250" spans="7:83" x14ac:dyDescent="0.2">
      <c r="G1250" s="116"/>
      <c r="H1250" s="116"/>
      <c r="I1250" s="116"/>
      <c r="J1250" s="116"/>
      <c r="K1250" s="116"/>
      <c r="L1250" s="116"/>
      <c r="M1250" s="116"/>
      <c r="N1250" s="116"/>
      <c r="O1250" s="116"/>
      <c r="P1250" s="116"/>
      <c r="Q1250" s="52"/>
      <c r="R1250" s="52"/>
      <c r="S1250" s="52"/>
      <c r="T1250" s="52"/>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c r="CA1250" s="3"/>
      <c r="CB1250" s="3"/>
      <c r="CC1250" s="3"/>
      <c r="CD1250" s="3"/>
      <c r="CE1250" s="3"/>
    </row>
    <row r="1251" spans="7:83" x14ac:dyDescent="0.2">
      <c r="G1251" s="116"/>
      <c r="H1251" s="116"/>
      <c r="I1251" s="116"/>
      <c r="J1251" s="116"/>
      <c r="K1251" s="116"/>
      <c r="L1251" s="116"/>
      <c r="M1251" s="116"/>
      <c r="N1251" s="116"/>
      <c r="O1251" s="116"/>
      <c r="P1251" s="116"/>
      <c r="Q1251" s="52"/>
      <c r="R1251" s="52"/>
      <c r="S1251" s="52"/>
      <c r="T1251" s="52"/>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c r="CA1251" s="3"/>
      <c r="CB1251" s="3"/>
      <c r="CC1251" s="3"/>
      <c r="CD1251" s="3"/>
      <c r="CE1251" s="3"/>
    </row>
    <row r="1252" spans="7:83" x14ac:dyDescent="0.2">
      <c r="G1252" s="116"/>
      <c r="H1252" s="116"/>
      <c r="I1252" s="116"/>
      <c r="J1252" s="116"/>
      <c r="K1252" s="116"/>
      <c r="L1252" s="116"/>
      <c r="M1252" s="116"/>
      <c r="N1252" s="116"/>
      <c r="O1252" s="116"/>
      <c r="P1252" s="116"/>
      <c r="Q1252" s="52"/>
      <c r="R1252" s="52"/>
      <c r="S1252" s="52"/>
      <c r="T1252" s="52"/>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c r="CA1252" s="3"/>
      <c r="CB1252" s="3"/>
      <c r="CC1252" s="3"/>
      <c r="CD1252" s="3"/>
      <c r="CE1252" s="3"/>
    </row>
    <row r="1253" spans="7:83" x14ac:dyDescent="0.2">
      <c r="G1253" s="116"/>
      <c r="H1253" s="116"/>
      <c r="I1253" s="116"/>
      <c r="J1253" s="116"/>
      <c r="K1253" s="116"/>
      <c r="L1253" s="116"/>
      <c r="M1253" s="116"/>
      <c r="N1253" s="116"/>
      <c r="O1253" s="116"/>
      <c r="P1253" s="116"/>
      <c r="Q1253" s="52"/>
      <c r="R1253" s="52"/>
      <c r="S1253" s="52"/>
      <c r="T1253" s="52"/>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c r="CA1253" s="3"/>
      <c r="CB1253" s="3"/>
      <c r="CC1253" s="3"/>
      <c r="CD1253" s="3"/>
      <c r="CE1253" s="3"/>
    </row>
    <row r="1254" spans="7:83" x14ac:dyDescent="0.2">
      <c r="G1254" s="116"/>
      <c r="H1254" s="116"/>
      <c r="I1254" s="116"/>
      <c r="J1254" s="116"/>
      <c r="K1254" s="116"/>
      <c r="L1254" s="116"/>
      <c r="M1254" s="116"/>
      <c r="N1254" s="116"/>
      <c r="O1254" s="116"/>
      <c r="P1254" s="116"/>
      <c r="Q1254" s="52"/>
      <c r="R1254" s="52"/>
      <c r="S1254" s="52"/>
      <c r="T1254" s="52"/>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c r="BX1254" s="3"/>
      <c r="BY1254" s="3"/>
      <c r="BZ1254" s="3"/>
      <c r="CA1254" s="3"/>
      <c r="CB1254" s="3"/>
      <c r="CC1254" s="3"/>
      <c r="CD1254" s="3"/>
      <c r="CE1254" s="3"/>
    </row>
    <row r="1255" spans="7:83" x14ac:dyDescent="0.2">
      <c r="G1255" s="116"/>
      <c r="H1255" s="116"/>
      <c r="I1255" s="116"/>
      <c r="J1255" s="116"/>
      <c r="K1255" s="116"/>
      <c r="L1255" s="116"/>
      <c r="M1255" s="116"/>
      <c r="N1255" s="116"/>
      <c r="O1255" s="116"/>
      <c r="P1255" s="116"/>
      <c r="Q1255" s="52"/>
      <c r="R1255" s="52"/>
      <c r="S1255" s="52"/>
      <c r="T1255" s="52"/>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c r="BX1255" s="3"/>
      <c r="BY1255" s="3"/>
      <c r="BZ1255" s="3"/>
      <c r="CA1255" s="3"/>
      <c r="CB1255" s="3"/>
      <c r="CC1255" s="3"/>
      <c r="CD1255" s="3"/>
      <c r="CE1255" s="3"/>
    </row>
    <row r="1256" spans="7:83" x14ac:dyDescent="0.2">
      <c r="G1256" s="116"/>
      <c r="H1256" s="116"/>
      <c r="I1256" s="116"/>
      <c r="J1256" s="116"/>
      <c r="K1256" s="116"/>
      <c r="L1256" s="116"/>
      <c r="M1256" s="116"/>
      <c r="N1256" s="116"/>
      <c r="O1256" s="116"/>
      <c r="P1256" s="116"/>
      <c r="Q1256" s="52"/>
      <c r="R1256" s="52"/>
      <c r="S1256" s="52"/>
      <c r="T1256" s="52"/>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c r="BY1256" s="3"/>
      <c r="BZ1256" s="3"/>
      <c r="CA1256" s="3"/>
      <c r="CB1256" s="3"/>
      <c r="CC1256" s="3"/>
      <c r="CD1256" s="3"/>
      <c r="CE1256" s="3"/>
    </row>
    <row r="1257" spans="7:83" x14ac:dyDescent="0.2">
      <c r="G1257" s="116"/>
      <c r="H1257" s="116"/>
      <c r="I1257" s="116"/>
      <c r="J1257" s="116"/>
      <c r="K1257" s="116"/>
      <c r="L1257" s="116"/>
      <c r="M1257" s="116"/>
      <c r="N1257" s="116"/>
      <c r="O1257" s="116"/>
      <c r="P1257" s="116"/>
      <c r="Q1257" s="52"/>
      <c r="R1257" s="52"/>
      <c r="S1257" s="52"/>
      <c r="T1257" s="52"/>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c r="BY1257" s="3"/>
      <c r="BZ1257" s="3"/>
      <c r="CA1257" s="3"/>
      <c r="CB1257" s="3"/>
      <c r="CC1257" s="3"/>
      <c r="CD1257" s="3"/>
      <c r="CE1257" s="3"/>
    </row>
    <row r="1258" spans="7:83" x14ac:dyDescent="0.2">
      <c r="G1258" s="116"/>
      <c r="H1258" s="116"/>
      <c r="I1258" s="116"/>
      <c r="J1258" s="116"/>
      <c r="K1258" s="116"/>
      <c r="L1258" s="116"/>
      <c r="M1258" s="116"/>
      <c r="N1258" s="116"/>
      <c r="O1258" s="116"/>
      <c r="P1258" s="116"/>
      <c r="Q1258" s="52"/>
      <c r="R1258" s="52"/>
      <c r="S1258" s="52"/>
      <c r="T1258" s="52"/>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c r="CA1258" s="3"/>
      <c r="CB1258" s="3"/>
      <c r="CC1258" s="3"/>
      <c r="CD1258" s="3"/>
      <c r="CE1258" s="3"/>
    </row>
    <row r="1259" spans="7:83" x14ac:dyDescent="0.2">
      <c r="G1259" s="116"/>
      <c r="H1259" s="116"/>
      <c r="I1259" s="116"/>
      <c r="J1259" s="116"/>
      <c r="K1259" s="116"/>
      <c r="L1259" s="116"/>
      <c r="M1259" s="116"/>
      <c r="N1259" s="116"/>
      <c r="O1259" s="116"/>
      <c r="P1259" s="116"/>
      <c r="Q1259" s="52"/>
      <c r="R1259" s="52"/>
      <c r="S1259" s="52"/>
      <c r="T1259" s="52"/>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c r="BY1259" s="3"/>
      <c r="BZ1259" s="3"/>
      <c r="CA1259" s="3"/>
      <c r="CB1259" s="3"/>
      <c r="CC1259" s="3"/>
      <c r="CD1259" s="3"/>
      <c r="CE1259" s="3"/>
    </row>
    <row r="1260" spans="7:83" x14ac:dyDescent="0.2">
      <c r="G1260" s="116"/>
      <c r="H1260" s="116"/>
      <c r="I1260" s="116"/>
      <c r="J1260" s="116"/>
      <c r="K1260" s="116"/>
      <c r="L1260" s="116"/>
      <c r="M1260" s="116"/>
      <c r="N1260" s="116"/>
      <c r="O1260" s="116"/>
      <c r="P1260" s="116"/>
      <c r="Q1260" s="52"/>
      <c r="R1260" s="52"/>
      <c r="S1260" s="52"/>
      <c r="T1260" s="52"/>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c r="CA1260" s="3"/>
      <c r="CB1260" s="3"/>
      <c r="CC1260" s="3"/>
      <c r="CD1260" s="3"/>
      <c r="CE1260" s="3"/>
    </row>
    <row r="1261" spans="7:83" x14ac:dyDescent="0.2">
      <c r="G1261" s="116"/>
      <c r="H1261" s="116"/>
      <c r="I1261" s="116"/>
      <c r="J1261" s="116"/>
      <c r="K1261" s="116"/>
      <c r="L1261" s="116"/>
      <c r="M1261" s="116"/>
      <c r="N1261" s="116"/>
      <c r="O1261" s="116"/>
      <c r="P1261" s="116"/>
      <c r="Q1261" s="52"/>
      <c r="R1261" s="52"/>
      <c r="S1261" s="52"/>
      <c r="T1261" s="52"/>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c r="BY1261" s="3"/>
      <c r="BZ1261" s="3"/>
      <c r="CA1261" s="3"/>
      <c r="CB1261" s="3"/>
      <c r="CC1261" s="3"/>
      <c r="CD1261" s="3"/>
      <c r="CE1261" s="3"/>
    </row>
    <row r="1262" spans="7:83" x14ac:dyDescent="0.2">
      <c r="G1262" s="116"/>
      <c r="H1262" s="116"/>
      <c r="I1262" s="116"/>
      <c r="J1262" s="116"/>
      <c r="K1262" s="116"/>
      <c r="L1262" s="116"/>
      <c r="M1262" s="116"/>
      <c r="N1262" s="116"/>
      <c r="O1262" s="116"/>
      <c r="P1262" s="116"/>
      <c r="Q1262" s="52"/>
      <c r="R1262" s="52"/>
      <c r="S1262" s="52"/>
      <c r="T1262" s="52"/>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c r="CA1262" s="3"/>
      <c r="CB1262" s="3"/>
      <c r="CC1262" s="3"/>
      <c r="CD1262" s="3"/>
      <c r="CE1262" s="3"/>
    </row>
    <row r="1263" spans="7:83" x14ac:dyDescent="0.2">
      <c r="G1263" s="116"/>
      <c r="H1263" s="116"/>
      <c r="I1263" s="116"/>
      <c r="J1263" s="116"/>
      <c r="K1263" s="116"/>
      <c r="L1263" s="116"/>
      <c r="M1263" s="116"/>
      <c r="N1263" s="116"/>
      <c r="O1263" s="116"/>
      <c r="P1263" s="116"/>
      <c r="Q1263" s="52"/>
      <c r="R1263" s="52"/>
      <c r="S1263" s="52"/>
      <c r="T1263" s="52"/>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c r="CA1263" s="3"/>
      <c r="CB1263" s="3"/>
      <c r="CC1263" s="3"/>
      <c r="CD1263" s="3"/>
      <c r="CE1263" s="3"/>
    </row>
    <row r="1264" spans="7:83" x14ac:dyDescent="0.2">
      <c r="G1264" s="116"/>
      <c r="H1264" s="116"/>
      <c r="I1264" s="116"/>
      <c r="J1264" s="116"/>
      <c r="K1264" s="116"/>
      <c r="L1264" s="116"/>
      <c r="M1264" s="116"/>
      <c r="N1264" s="116"/>
      <c r="O1264" s="116"/>
      <c r="P1264" s="116"/>
      <c r="Q1264" s="52"/>
      <c r="R1264" s="52"/>
      <c r="S1264" s="52"/>
      <c r="T1264" s="52"/>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c r="CA1264" s="3"/>
      <c r="CB1264" s="3"/>
      <c r="CC1264" s="3"/>
      <c r="CD1264" s="3"/>
      <c r="CE1264" s="3"/>
    </row>
    <row r="1265" spans="7:83" x14ac:dyDescent="0.2">
      <c r="G1265" s="116"/>
      <c r="H1265" s="116"/>
      <c r="I1265" s="116"/>
      <c r="J1265" s="116"/>
      <c r="K1265" s="116"/>
      <c r="L1265" s="116"/>
      <c r="M1265" s="116"/>
      <c r="N1265" s="116"/>
      <c r="O1265" s="116"/>
      <c r="P1265" s="116"/>
      <c r="Q1265" s="52"/>
      <c r="R1265" s="52"/>
      <c r="S1265" s="52"/>
      <c r="T1265" s="52"/>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c r="CA1265" s="3"/>
      <c r="CB1265" s="3"/>
      <c r="CC1265" s="3"/>
      <c r="CD1265" s="3"/>
      <c r="CE1265" s="3"/>
    </row>
    <row r="1266" spans="7:83" x14ac:dyDescent="0.2">
      <c r="G1266" s="116"/>
      <c r="H1266" s="116"/>
      <c r="I1266" s="116"/>
      <c r="J1266" s="116"/>
      <c r="K1266" s="116"/>
      <c r="L1266" s="116"/>
      <c r="M1266" s="116"/>
      <c r="N1266" s="116"/>
      <c r="O1266" s="116"/>
      <c r="P1266" s="116"/>
      <c r="Q1266" s="52"/>
      <c r="R1266" s="52"/>
      <c r="S1266" s="52"/>
      <c r="T1266" s="52"/>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c r="CA1266" s="3"/>
      <c r="CB1266" s="3"/>
      <c r="CC1266" s="3"/>
      <c r="CD1266" s="3"/>
      <c r="CE1266" s="3"/>
    </row>
    <row r="1267" spans="7:83" x14ac:dyDescent="0.2">
      <c r="G1267" s="116"/>
      <c r="H1267" s="116"/>
      <c r="I1267" s="116"/>
      <c r="J1267" s="116"/>
      <c r="K1267" s="116"/>
      <c r="L1267" s="116"/>
      <c r="M1267" s="116"/>
      <c r="N1267" s="116"/>
      <c r="O1267" s="116"/>
      <c r="P1267" s="116"/>
      <c r="Q1267" s="52"/>
      <c r="R1267" s="52"/>
      <c r="S1267" s="52"/>
      <c r="T1267" s="52"/>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c r="CA1267" s="3"/>
      <c r="CB1267" s="3"/>
      <c r="CC1267" s="3"/>
      <c r="CD1267" s="3"/>
      <c r="CE1267" s="3"/>
    </row>
    <row r="1268" spans="7:83" x14ac:dyDescent="0.2">
      <c r="G1268" s="116"/>
      <c r="H1268" s="116"/>
      <c r="I1268" s="116"/>
      <c r="J1268" s="116"/>
      <c r="K1268" s="116"/>
      <c r="L1268" s="116"/>
      <c r="M1268" s="116"/>
      <c r="N1268" s="116"/>
      <c r="O1268" s="116"/>
      <c r="P1268" s="116"/>
      <c r="Q1268" s="52"/>
      <c r="R1268" s="52"/>
      <c r="S1268" s="52"/>
      <c r="T1268" s="52"/>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c r="CA1268" s="3"/>
      <c r="CB1268" s="3"/>
      <c r="CC1268" s="3"/>
      <c r="CD1268" s="3"/>
      <c r="CE1268" s="3"/>
    </row>
    <row r="1269" spans="7:83" x14ac:dyDescent="0.2">
      <c r="G1269" s="116"/>
      <c r="H1269" s="116"/>
      <c r="I1269" s="116"/>
      <c r="J1269" s="116"/>
      <c r="K1269" s="116"/>
      <c r="L1269" s="116"/>
      <c r="M1269" s="116"/>
      <c r="N1269" s="116"/>
      <c r="O1269" s="116"/>
      <c r="P1269" s="116"/>
      <c r="Q1269" s="52"/>
      <c r="R1269" s="52"/>
      <c r="S1269" s="52"/>
      <c r="T1269" s="52"/>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c r="CA1269" s="3"/>
      <c r="CB1269" s="3"/>
      <c r="CC1269" s="3"/>
      <c r="CD1269" s="3"/>
      <c r="CE1269" s="3"/>
    </row>
    <row r="1270" spans="7:83" x14ac:dyDescent="0.2">
      <c r="G1270" s="116"/>
      <c r="H1270" s="116"/>
      <c r="I1270" s="116"/>
      <c r="J1270" s="116"/>
      <c r="K1270" s="116"/>
      <c r="L1270" s="116"/>
      <c r="M1270" s="116"/>
      <c r="N1270" s="116"/>
      <c r="O1270" s="116"/>
      <c r="P1270" s="116"/>
      <c r="Q1270" s="52"/>
      <c r="R1270" s="52"/>
      <c r="S1270" s="52"/>
      <c r="T1270" s="52"/>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c r="CA1270" s="3"/>
      <c r="CB1270" s="3"/>
      <c r="CC1270" s="3"/>
      <c r="CD1270" s="3"/>
      <c r="CE1270" s="3"/>
    </row>
    <row r="1271" spans="7:83" x14ac:dyDescent="0.2">
      <c r="G1271" s="116"/>
      <c r="H1271" s="116"/>
      <c r="I1271" s="116"/>
      <c r="J1271" s="116"/>
      <c r="K1271" s="116"/>
      <c r="L1271" s="116"/>
      <c r="M1271" s="116"/>
      <c r="N1271" s="116"/>
      <c r="O1271" s="116"/>
      <c r="P1271" s="116"/>
      <c r="Q1271" s="52"/>
      <c r="R1271" s="52"/>
      <c r="S1271" s="52"/>
      <c r="T1271" s="52"/>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c r="CA1271" s="3"/>
      <c r="CB1271" s="3"/>
      <c r="CC1271" s="3"/>
      <c r="CD1271" s="3"/>
      <c r="CE1271" s="3"/>
    </row>
    <row r="1272" spans="7:83" x14ac:dyDescent="0.2">
      <c r="G1272" s="116"/>
      <c r="H1272" s="116"/>
      <c r="I1272" s="116"/>
      <c r="J1272" s="116"/>
      <c r="K1272" s="116"/>
      <c r="L1272" s="116"/>
      <c r="M1272" s="116"/>
      <c r="N1272" s="116"/>
      <c r="O1272" s="116"/>
      <c r="P1272" s="116"/>
      <c r="Q1272" s="52"/>
      <c r="R1272" s="52"/>
      <c r="S1272" s="52"/>
      <c r="T1272" s="52"/>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c r="CA1272" s="3"/>
      <c r="CB1272" s="3"/>
      <c r="CC1272" s="3"/>
      <c r="CD1272" s="3"/>
      <c r="CE1272" s="3"/>
    </row>
    <row r="1273" spans="7:83" x14ac:dyDescent="0.2">
      <c r="G1273" s="116"/>
      <c r="H1273" s="116"/>
      <c r="I1273" s="116"/>
      <c r="J1273" s="116"/>
      <c r="K1273" s="116"/>
      <c r="L1273" s="116"/>
      <c r="M1273" s="116"/>
      <c r="N1273" s="116"/>
      <c r="O1273" s="116"/>
      <c r="P1273" s="116"/>
      <c r="Q1273" s="52"/>
      <c r="R1273" s="52"/>
      <c r="S1273" s="52"/>
      <c r="T1273" s="52"/>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c r="CA1273" s="3"/>
      <c r="CB1273" s="3"/>
      <c r="CC1273" s="3"/>
      <c r="CD1273" s="3"/>
      <c r="CE1273" s="3"/>
    </row>
    <row r="1274" spans="7:83" x14ac:dyDescent="0.2">
      <c r="G1274" s="116"/>
      <c r="H1274" s="116"/>
      <c r="I1274" s="116"/>
      <c r="J1274" s="116"/>
      <c r="K1274" s="116"/>
      <c r="L1274" s="116"/>
      <c r="M1274" s="116"/>
      <c r="N1274" s="116"/>
      <c r="O1274" s="116"/>
      <c r="P1274" s="116"/>
      <c r="Q1274" s="52"/>
      <c r="R1274" s="52"/>
      <c r="S1274" s="52"/>
      <c r="T1274" s="52"/>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c r="CA1274" s="3"/>
      <c r="CB1274" s="3"/>
      <c r="CC1274" s="3"/>
      <c r="CD1274" s="3"/>
      <c r="CE1274" s="3"/>
    </row>
    <row r="1275" spans="7:83" x14ac:dyDescent="0.2">
      <c r="G1275" s="116"/>
      <c r="H1275" s="116"/>
      <c r="I1275" s="116"/>
      <c r="J1275" s="116"/>
      <c r="K1275" s="116"/>
      <c r="L1275" s="116"/>
      <c r="M1275" s="116"/>
      <c r="N1275" s="116"/>
      <c r="O1275" s="116"/>
      <c r="P1275" s="116"/>
      <c r="Q1275" s="52"/>
      <c r="R1275" s="52"/>
      <c r="S1275" s="52"/>
      <c r="T1275" s="52"/>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c r="BY1275" s="3"/>
      <c r="BZ1275" s="3"/>
      <c r="CA1275" s="3"/>
      <c r="CB1275" s="3"/>
      <c r="CC1275" s="3"/>
      <c r="CD1275" s="3"/>
      <c r="CE1275" s="3"/>
    </row>
    <row r="1276" spans="7:83" x14ac:dyDescent="0.2">
      <c r="G1276" s="116"/>
      <c r="H1276" s="116"/>
      <c r="I1276" s="116"/>
      <c r="J1276" s="116"/>
      <c r="K1276" s="116"/>
      <c r="L1276" s="116"/>
      <c r="M1276" s="116"/>
      <c r="N1276" s="116"/>
      <c r="O1276" s="116"/>
      <c r="P1276" s="116"/>
      <c r="Q1276" s="52"/>
      <c r="R1276" s="52"/>
      <c r="S1276" s="52"/>
      <c r="T1276" s="52"/>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c r="BY1276" s="3"/>
      <c r="BZ1276" s="3"/>
      <c r="CA1276" s="3"/>
      <c r="CB1276" s="3"/>
      <c r="CC1276" s="3"/>
      <c r="CD1276" s="3"/>
      <c r="CE1276" s="3"/>
    </row>
    <row r="1277" spans="7:83" x14ac:dyDescent="0.2">
      <c r="G1277" s="116"/>
      <c r="H1277" s="116"/>
      <c r="I1277" s="116"/>
      <c r="J1277" s="116"/>
      <c r="K1277" s="116"/>
      <c r="L1277" s="116"/>
      <c r="M1277" s="116"/>
      <c r="N1277" s="116"/>
      <c r="O1277" s="116"/>
      <c r="P1277" s="116"/>
      <c r="Q1277" s="52"/>
      <c r="R1277" s="52"/>
      <c r="S1277" s="52"/>
      <c r="T1277" s="52"/>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c r="CA1277" s="3"/>
      <c r="CB1277" s="3"/>
      <c r="CC1277" s="3"/>
      <c r="CD1277" s="3"/>
      <c r="CE1277" s="3"/>
    </row>
    <row r="1278" spans="7:83" x14ac:dyDescent="0.2">
      <c r="G1278" s="116"/>
      <c r="H1278" s="116"/>
      <c r="I1278" s="116"/>
      <c r="J1278" s="116"/>
      <c r="K1278" s="116"/>
      <c r="L1278" s="116"/>
      <c r="M1278" s="116"/>
      <c r="N1278" s="116"/>
      <c r="O1278" s="116"/>
      <c r="P1278" s="116"/>
      <c r="Q1278" s="52"/>
      <c r="R1278" s="52"/>
      <c r="S1278" s="52"/>
      <c r="T1278" s="52"/>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c r="CA1278" s="3"/>
      <c r="CB1278" s="3"/>
      <c r="CC1278" s="3"/>
      <c r="CD1278" s="3"/>
      <c r="CE1278" s="3"/>
    </row>
    <row r="1279" spans="7:83" x14ac:dyDescent="0.2">
      <c r="G1279" s="116"/>
      <c r="H1279" s="116"/>
      <c r="I1279" s="116"/>
      <c r="J1279" s="116"/>
      <c r="K1279" s="116"/>
      <c r="L1279" s="116"/>
      <c r="M1279" s="116"/>
      <c r="N1279" s="116"/>
      <c r="O1279" s="116"/>
      <c r="P1279" s="116"/>
      <c r="Q1279" s="52"/>
      <c r="R1279" s="52"/>
      <c r="S1279" s="52"/>
      <c r="T1279" s="52"/>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c r="CA1279" s="3"/>
      <c r="CB1279" s="3"/>
      <c r="CC1279" s="3"/>
      <c r="CD1279" s="3"/>
      <c r="CE1279" s="3"/>
    </row>
    <row r="1280" spans="7:83" x14ac:dyDescent="0.2">
      <c r="G1280" s="116"/>
      <c r="H1280" s="116"/>
      <c r="I1280" s="116"/>
      <c r="J1280" s="116"/>
      <c r="K1280" s="116"/>
      <c r="L1280" s="116"/>
      <c r="M1280" s="116"/>
      <c r="N1280" s="116"/>
      <c r="O1280" s="116"/>
      <c r="P1280" s="116"/>
      <c r="Q1280" s="52"/>
      <c r="R1280" s="52"/>
      <c r="S1280" s="52"/>
      <c r="T1280" s="52"/>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c r="CA1280" s="3"/>
      <c r="CB1280" s="3"/>
      <c r="CC1280" s="3"/>
      <c r="CD1280" s="3"/>
      <c r="CE1280" s="3"/>
    </row>
    <row r="1281" spans="2:83" x14ac:dyDescent="0.2">
      <c r="G1281" s="116"/>
      <c r="H1281" s="116"/>
      <c r="I1281" s="116"/>
      <c r="J1281" s="116"/>
      <c r="K1281" s="116"/>
      <c r="L1281" s="116"/>
      <c r="M1281" s="116"/>
      <c r="N1281" s="116"/>
      <c r="O1281" s="116"/>
      <c r="P1281" s="116"/>
      <c r="Q1281" s="52"/>
      <c r="R1281" s="52"/>
      <c r="S1281" s="52"/>
      <c r="T1281" s="52"/>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c r="CA1281" s="3"/>
      <c r="CB1281" s="3"/>
      <c r="CC1281" s="3"/>
      <c r="CD1281" s="3"/>
      <c r="CE1281" s="3"/>
    </row>
    <row r="1282" spans="2:83" x14ac:dyDescent="0.2">
      <c r="G1282" s="116"/>
      <c r="H1282" s="116"/>
      <c r="I1282" s="116"/>
      <c r="J1282" s="116"/>
      <c r="K1282" s="116"/>
      <c r="L1282" s="116"/>
      <c r="M1282" s="116"/>
      <c r="N1282" s="116"/>
      <c r="O1282" s="116"/>
      <c r="P1282" s="116"/>
      <c r="Q1282" s="52"/>
      <c r="R1282" s="52"/>
      <c r="S1282" s="52"/>
      <c r="T1282" s="52"/>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c r="CA1282" s="3"/>
      <c r="CB1282" s="3"/>
      <c r="CC1282" s="3"/>
      <c r="CD1282" s="3"/>
      <c r="CE1282" s="3"/>
    </row>
    <row r="1283" spans="2:83" x14ac:dyDescent="0.2">
      <c r="G1283" s="116"/>
      <c r="H1283" s="116"/>
      <c r="I1283" s="116"/>
      <c r="J1283" s="116"/>
      <c r="K1283" s="116"/>
      <c r="L1283" s="116"/>
      <c r="M1283" s="116"/>
      <c r="N1283" s="116"/>
      <c r="O1283" s="116"/>
      <c r="P1283" s="116"/>
      <c r="Q1283" s="52"/>
      <c r="R1283" s="52"/>
      <c r="S1283" s="52"/>
      <c r="T1283" s="52"/>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c r="CA1283" s="3"/>
      <c r="CB1283" s="3"/>
      <c r="CC1283" s="3"/>
      <c r="CD1283" s="3"/>
      <c r="CE1283" s="3"/>
    </row>
    <row r="1284" spans="2:83" x14ac:dyDescent="0.2">
      <c r="G1284" s="116"/>
      <c r="H1284" s="116"/>
      <c r="I1284" s="116"/>
      <c r="J1284" s="116"/>
      <c r="K1284" s="116"/>
      <c r="L1284" s="116"/>
      <c r="M1284" s="116"/>
      <c r="N1284" s="116"/>
      <c r="O1284" s="116"/>
      <c r="P1284" s="116"/>
      <c r="Q1284" s="52"/>
      <c r="R1284" s="52"/>
      <c r="S1284" s="52"/>
      <c r="T1284" s="52"/>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c r="CA1284" s="3"/>
      <c r="CB1284" s="3"/>
      <c r="CC1284" s="3"/>
      <c r="CD1284" s="3"/>
      <c r="CE1284" s="3"/>
    </row>
    <row r="1285" spans="2:83" x14ac:dyDescent="0.2">
      <c r="B1285" s="5"/>
      <c r="C1285" s="5"/>
      <c r="D1285" s="5"/>
      <c r="E1285" s="116"/>
      <c r="F1285" s="5"/>
      <c r="G1285" s="116"/>
      <c r="H1285" s="116"/>
      <c r="I1285" s="116"/>
      <c r="J1285" s="116"/>
      <c r="K1285" s="116"/>
      <c r="L1285" s="116"/>
      <c r="M1285" s="116"/>
      <c r="N1285" s="116"/>
      <c r="O1285" s="116"/>
      <c r="P1285" s="116"/>
      <c r="Q1285" s="52"/>
      <c r="R1285" s="52"/>
      <c r="S1285" s="52"/>
      <c r="T1285" s="52"/>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c r="CA1285" s="3"/>
      <c r="CB1285" s="3"/>
      <c r="CC1285" s="3"/>
      <c r="CD1285" s="3"/>
      <c r="CE1285" s="3"/>
    </row>
    <row r="1286" spans="2:83" x14ac:dyDescent="0.2">
      <c r="B1286" s="5"/>
      <c r="C1286" s="5"/>
      <c r="D1286" s="5"/>
      <c r="E1286" s="116"/>
      <c r="F1286" s="5"/>
      <c r="G1286" s="116"/>
      <c r="H1286" s="116"/>
      <c r="I1286" s="116"/>
      <c r="J1286" s="116"/>
      <c r="K1286" s="116"/>
      <c r="L1286" s="116"/>
      <c r="M1286" s="116"/>
      <c r="N1286" s="116"/>
      <c r="O1286" s="116"/>
      <c r="P1286" s="116"/>
      <c r="Q1286" s="52"/>
      <c r="R1286" s="52"/>
      <c r="S1286" s="52"/>
      <c r="T1286" s="52"/>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c r="CA1286" s="3"/>
      <c r="CB1286" s="3"/>
      <c r="CC1286" s="3"/>
      <c r="CD1286" s="3"/>
      <c r="CE1286" s="3"/>
    </row>
    <row r="1287" spans="2:83" x14ac:dyDescent="0.2">
      <c r="B1287" s="5"/>
      <c r="C1287" s="5"/>
      <c r="D1287" s="5"/>
      <c r="E1287" s="116"/>
      <c r="F1287" s="5"/>
      <c r="G1287" s="116"/>
      <c r="H1287" s="116"/>
      <c r="I1287" s="116"/>
      <c r="J1287" s="116"/>
      <c r="K1287" s="116"/>
      <c r="L1287" s="116"/>
      <c r="M1287" s="116"/>
      <c r="N1287" s="116"/>
      <c r="O1287" s="116"/>
      <c r="P1287" s="116"/>
      <c r="Q1287" s="52"/>
      <c r="R1287" s="52"/>
      <c r="S1287" s="52"/>
      <c r="T1287" s="52"/>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c r="BY1287" s="3"/>
      <c r="BZ1287" s="3"/>
      <c r="CA1287" s="3"/>
      <c r="CB1287" s="3"/>
      <c r="CC1287" s="3"/>
      <c r="CD1287" s="3"/>
      <c r="CE1287" s="3"/>
    </row>
    <row r="1288" spans="2:83" x14ac:dyDescent="0.2">
      <c r="B1288" s="5"/>
      <c r="C1288" s="5"/>
      <c r="D1288" s="5"/>
      <c r="E1288" s="116"/>
      <c r="F1288" s="5"/>
      <c r="G1288" s="116"/>
      <c r="H1288" s="116"/>
      <c r="I1288" s="116"/>
      <c r="J1288" s="116"/>
      <c r="K1288" s="116"/>
      <c r="L1288" s="116"/>
      <c r="M1288" s="116"/>
      <c r="N1288" s="116"/>
      <c r="O1288" s="116"/>
      <c r="P1288" s="116"/>
      <c r="Q1288" s="5"/>
      <c r="R1288" s="52"/>
      <c r="S1288" s="52"/>
      <c r="T1288" s="52"/>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c r="CA1288" s="3"/>
      <c r="CB1288" s="3"/>
      <c r="CC1288" s="3"/>
      <c r="CD1288" s="3"/>
      <c r="CE1288" s="3"/>
    </row>
    <row r="1289" spans="2:83" x14ac:dyDescent="0.2">
      <c r="R1289" s="52"/>
      <c r="S1289" s="52"/>
      <c r="T1289" s="52"/>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c r="CA1289" s="3"/>
      <c r="CB1289" s="3"/>
      <c r="CC1289" s="3"/>
      <c r="CD1289" s="3"/>
      <c r="CE1289" s="3"/>
    </row>
    <row r="1290" spans="2:83" x14ac:dyDescent="0.2">
      <c r="R1290" s="5"/>
      <c r="S1290" s="52"/>
      <c r="T1290" s="52"/>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c r="CA1290" s="3"/>
      <c r="CB1290" s="3"/>
      <c r="CC1290" s="3"/>
      <c r="CD1290" s="3"/>
      <c r="CE1290" s="3"/>
    </row>
    <row r="1291" spans="2:83" x14ac:dyDescent="0.2">
      <c r="S1291" s="52"/>
      <c r="T1291" s="52"/>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c r="BX1291" s="3"/>
      <c r="BY1291" s="3"/>
      <c r="BZ1291" s="3"/>
      <c r="CA1291" s="3"/>
      <c r="CB1291" s="3"/>
      <c r="CC1291" s="3"/>
      <c r="CD1291" s="3"/>
      <c r="CE1291" s="3"/>
    </row>
    <row r="1292" spans="2:83" x14ac:dyDescent="0.2">
      <c r="S1292" s="5"/>
      <c r="T1292" s="5"/>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c r="BX1292" s="3"/>
      <c r="BY1292" s="3"/>
      <c r="BZ1292" s="3"/>
      <c r="CA1292" s="3"/>
      <c r="CB1292" s="3"/>
      <c r="CC1292" s="3"/>
      <c r="CD1292" s="3"/>
      <c r="CE1292" s="3"/>
    </row>
  </sheetData>
  <autoFilter ref="A10:Q10"/>
  <mergeCells count="11">
    <mergeCell ref="A84:N84"/>
    <mergeCell ref="B6:C6"/>
    <mergeCell ref="A85:N85"/>
    <mergeCell ref="A90:L90"/>
    <mergeCell ref="D9:F9"/>
    <mergeCell ref="G9:K9"/>
    <mergeCell ref="L9:P9"/>
    <mergeCell ref="A82:M82"/>
    <mergeCell ref="A87:N87"/>
    <mergeCell ref="A88:N88"/>
    <mergeCell ref="A89:L89"/>
  </mergeCells>
  <dataValidations count="2">
    <dataValidation type="list" allowBlank="1" showInputMessage="1" showErrorMessage="1" sqref="C7">
      <formula1>$AI$13:$AI$16</formula1>
    </dataValidation>
    <dataValidation type="list" allowBlank="1" showInputMessage="1" showErrorMessage="1" sqref="C8">
      <formula1>$AB$13:$AB$62</formula1>
    </dataValidation>
  </dataValidations>
  <pageMargins left="0.70866141732283472" right="0.70866141732283472" top="0.74803149606299213" bottom="0.74803149606299213" header="0.31496062992125984" footer="0.31496062992125984"/>
  <pageSetup paperSize="9" scale="59" fitToHeight="0" orientation="landscape" r:id="rId1"/>
  <ignoredErrors>
    <ignoredError sqref="E12:E75 F12:F7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1"/>
  <sheetViews>
    <sheetView workbookViewId="0">
      <selection activeCell="K16" sqref="K16"/>
    </sheetView>
  </sheetViews>
  <sheetFormatPr defaultRowHeight="15" x14ac:dyDescent="0.25"/>
  <cols>
    <col min="4" max="4" width="10.5703125" bestFit="1" customWidth="1"/>
    <col min="7" max="7" width="9.5703125" bestFit="1" customWidth="1"/>
  </cols>
  <sheetData>
    <row r="1" spans="1:19" x14ac:dyDescent="0.25">
      <c r="A1" t="s">
        <v>40</v>
      </c>
      <c r="B1" t="s">
        <v>1</v>
      </c>
      <c r="D1" t="s">
        <v>41</v>
      </c>
      <c r="E1" t="s">
        <v>42</v>
      </c>
      <c r="F1" t="s">
        <v>43</v>
      </c>
      <c r="G1" t="s">
        <v>44</v>
      </c>
      <c r="H1" t="s">
        <v>45</v>
      </c>
      <c r="I1" t="s">
        <v>46</v>
      </c>
      <c r="J1" t="s">
        <v>47</v>
      </c>
      <c r="K1" t="s">
        <v>48</v>
      </c>
      <c r="L1" t="s">
        <v>49</v>
      </c>
      <c r="M1" t="s">
        <v>50</v>
      </c>
      <c r="N1" t="s">
        <v>51</v>
      </c>
      <c r="O1" t="s">
        <v>52</v>
      </c>
      <c r="P1" t="s">
        <v>111</v>
      </c>
      <c r="Q1" t="s">
        <v>110</v>
      </c>
      <c r="R1" t="s">
        <v>109</v>
      </c>
      <c r="S1" t="s">
        <v>108</v>
      </c>
    </row>
    <row r="2" spans="1:19" x14ac:dyDescent="0.25">
      <c r="A2" t="s">
        <v>100</v>
      </c>
      <c r="B2">
        <v>1</v>
      </c>
      <c r="C2" t="s">
        <v>505</v>
      </c>
      <c r="D2" s="58">
        <v>32500</v>
      </c>
      <c r="E2" s="58">
        <v>36000</v>
      </c>
      <c r="F2" s="58">
        <v>39500</v>
      </c>
      <c r="G2" s="58">
        <v>2485</v>
      </c>
      <c r="H2" s="58">
        <v>36000</v>
      </c>
      <c r="I2" s="58">
        <v>42500</v>
      </c>
      <c r="J2" s="58">
        <v>46000</v>
      </c>
      <c r="K2" s="58">
        <v>2675</v>
      </c>
      <c r="L2" s="58">
        <v>39500</v>
      </c>
      <c r="M2" s="58">
        <v>48000</v>
      </c>
      <c r="N2" s="58">
        <v>53000</v>
      </c>
      <c r="O2" s="58">
        <v>2630</v>
      </c>
      <c r="P2" s="58">
        <v>32000</v>
      </c>
      <c r="Q2" s="58">
        <v>52000</v>
      </c>
      <c r="R2" s="58">
        <v>66500</v>
      </c>
      <c r="S2" s="58">
        <v>2050</v>
      </c>
    </row>
    <row r="3" spans="1:19" x14ac:dyDescent="0.25">
      <c r="A3" t="s">
        <v>100</v>
      </c>
      <c r="B3">
        <v>2</v>
      </c>
      <c r="C3" t="s">
        <v>506</v>
      </c>
      <c r="D3" s="58">
        <v>17000</v>
      </c>
      <c r="E3" s="58">
        <v>21000</v>
      </c>
      <c r="F3" s="58">
        <v>25500</v>
      </c>
      <c r="G3" s="58">
        <v>8105</v>
      </c>
      <c r="H3" s="58">
        <v>19500</v>
      </c>
      <c r="I3" s="58">
        <v>24000</v>
      </c>
      <c r="J3" s="58">
        <v>31000</v>
      </c>
      <c r="K3" s="58">
        <v>7560</v>
      </c>
      <c r="L3" s="58">
        <v>21500</v>
      </c>
      <c r="M3" s="58">
        <v>28000</v>
      </c>
      <c r="N3" s="58">
        <v>35000</v>
      </c>
      <c r="O3" s="58">
        <v>8735</v>
      </c>
      <c r="P3" s="58">
        <v>19500</v>
      </c>
      <c r="Q3" s="58">
        <v>30000</v>
      </c>
      <c r="R3" s="58">
        <v>38000</v>
      </c>
      <c r="S3" s="58">
        <v>9905</v>
      </c>
    </row>
    <row r="4" spans="1:19" x14ac:dyDescent="0.25">
      <c r="A4" t="s">
        <v>100</v>
      </c>
      <c r="B4">
        <v>3</v>
      </c>
      <c r="C4" t="s">
        <v>507</v>
      </c>
      <c r="D4" s="58">
        <v>10500</v>
      </c>
      <c r="E4" s="58">
        <v>14500</v>
      </c>
      <c r="F4" s="58">
        <v>18500</v>
      </c>
      <c r="G4" s="58">
        <v>8130</v>
      </c>
      <c r="H4" s="58">
        <v>15500</v>
      </c>
      <c r="I4" s="58">
        <v>20500</v>
      </c>
      <c r="J4" s="58">
        <v>25000</v>
      </c>
      <c r="K4" s="58">
        <v>9000</v>
      </c>
      <c r="L4" s="58">
        <v>19000</v>
      </c>
      <c r="M4" s="58">
        <v>24500</v>
      </c>
      <c r="N4" s="58">
        <v>29500</v>
      </c>
      <c r="O4" s="58">
        <v>10500</v>
      </c>
      <c r="P4" s="58">
        <v>20000</v>
      </c>
      <c r="Q4" s="58">
        <v>29500</v>
      </c>
      <c r="R4" s="58">
        <v>38000</v>
      </c>
      <c r="S4" s="58">
        <v>12100</v>
      </c>
    </row>
    <row r="5" spans="1:19" x14ac:dyDescent="0.25">
      <c r="A5" t="s">
        <v>100</v>
      </c>
      <c r="B5">
        <v>4</v>
      </c>
      <c r="C5" t="s">
        <v>508</v>
      </c>
      <c r="D5" s="58">
        <v>21000</v>
      </c>
      <c r="E5" s="58">
        <v>23000</v>
      </c>
      <c r="F5" s="58">
        <v>26500</v>
      </c>
      <c r="G5" s="58">
        <v>200</v>
      </c>
      <c r="H5" s="58">
        <v>26000</v>
      </c>
      <c r="I5" s="58">
        <v>29500</v>
      </c>
      <c r="J5" s="58">
        <v>34500</v>
      </c>
      <c r="K5" s="58">
        <v>170</v>
      </c>
      <c r="L5" s="58">
        <v>29500</v>
      </c>
      <c r="M5" s="58">
        <v>34500</v>
      </c>
      <c r="N5" s="58">
        <v>40000</v>
      </c>
      <c r="O5" s="58">
        <v>215</v>
      </c>
      <c r="P5" s="58">
        <v>19500</v>
      </c>
      <c r="Q5" s="58">
        <v>35000</v>
      </c>
      <c r="R5" s="58">
        <v>45500</v>
      </c>
      <c r="S5" s="58">
        <v>215</v>
      </c>
    </row>
    <row r="6" spans="1:19" x14ac:dyDescent="0.25">
      <c r="A6" t="s">
        <v>100</v>
      </c>
      <c r="B6">
        <v>5</v>
      </c>
      <c r="C6" t="s">
        <v>509</v>
      </c>
      <c r="D6" s="58">
        <v>11000</v>
      </c>
      <c r="E6" s="58">
        <v>15000</v>
      </c>
      <c r="F6" s="58">
        <v>18500</v>
      </c>
      <c r="G6" s="58">
        <v>875</v>
      </c>
      <c r="H6" s="58">
        <v>14500</v>
      </c>
      <c r="I6" s="58">
        <v>19000</v>
      </c>
      <c r="J6" s="58">
        <v>24500</v>
      </c>
      <c r="K6" s="58">
        <v>910</v>
      </c>
      <c r="L6" s="58">
        <v>17000</v>
      </c>
      <c r="M6" s="58">
        <v>22500</v>
      </c>
      <c r="N6" s="58">
        <v>29000</v>
      </c>
      <c r="O6" s="58">
        <v>990</v>
      </c>
      <c r="P6" s="58">
        <v>16500</v>
      </c>
      <c r="Q6" s="58">
        <v>25500</v>
      </c>
      <c r="R6" s="58">
        <v>35500</v>
      </c>
      <c r="S6" s="58">
        <v>1060</v>
      </c>
    </row>
    <row r="7" spans="1:19" x14ac:dyDescent="0.25">
      <c r="A7" t="s">
        <v>100</v>
      </c>
      <c r="B7">
        <v>6</v>
      </c>
      <c r="C7" t="s">
        <v>510</v>
      </c>
      <c r="D7" s="58">
        <v>11500</v>
      </c>
      <c r="E7" s="58">
        <v>15500</v>
      </c>
      <c r="F7" s="58">
        <v>20000</v>
      </c>
      <c r="G7" s="58">
        <v>3860</v>
      </c>
      <c r="H7" s="58">
        <v>17000</v>
      </c>
      <c r="I7" s="58">
        <v>21500</v>
      </c>
      <c r="J7" s="58">
        <v>27000</v>
      </c>
      <c r="K7" s="58">
        <v>4420</v>
      </c>
      <c r="L7" s="58">
        <v>20500</v>
      </c>
      <c r="M7" s="58">
        <v>26000</v>
      </c>
      <c r="N7" s="58">
        <v>32000</v>
      </c>
      <c r="O7" s="58">
        <v>5240</v>
      </c>
      <c r="P7" s="58">
        <v>24000</v>
      </c>
      <c r="Q7" s="58">
        <v>32500</v>
      </c>
      <c r="R7" s="58">
        <v>43000</v>
      </c>
      <c r="S7" s="58">
        <v>5920</v>
      </c>
    </row>
    <row r="8" spans="1:19" x14ac:dyDescent="0.25">
      <c r="A8" t="s">
        <v>100</v>
      </c>
      <c r="B8">
        <v>7</v>
      </c>
      <c r="C8" t="s">
        <v>511</v>
      </c>
      <c r="D8" s="58">
        <v>13500</v>
      </c>
      <c r="E8" s="58">
        <v>18500</v>
      </c>
      <c r="F8" s="58">
        <v>23500</v>
      </c>
      <c r="G8" s="58">
        <v>1905</v>
      </c>
      <c r="H8" s="58">
        <v>21000</v>
      </c>
      <c r="I8" s="58">
        <v>25500</v>
      </c>
      <c r="J8" s="58">
        <v>33000</v>
      </c>
      <c r="K8" s="58">
        <v>2315</v>
      </c>
      <c r="L8" s="58">
        <v>24500</v>
      </c>
      <c r="M8" s="58">
        <v>31000</v>
      </c>
      <c r="N8" s="58">
        <v>41500</v>
      </c>
      <c r="O8" s="58">
        <v>2525</v>
      </c>
      <c r="P8" s="58">
        <v>28000</v>
      </c>
      <c r="Q8" s="58">
        <v>39500</v>
      </c>
      <c r="R8" s="58">
        <v>61000</v>
      </c>
      <c r="S8" s="58">
        <v>2735</v>
      </c>
    </row>
    <row r="9" spans="1:19" x14ac:dyDescent="0.25">
      <c r="A9" t="s">
        <v>100</v>
      </c>
      <c r="B9">
        <v>8</v>
      </c>
      <c r="C9" t="s">
        <v>512</v>
      </c>
      <c r="D9" s="58">
        <v>13000</v>
      </c>
      <c r="E9" s="58">
        <v>17500</v>
      </c>
      <c r="F9" s="58">
        <v>22500</v>
      </c>
      <c r="G9" s="58">
        <v>7910</v>
      </c>
      <c r="H9" s="58">
        <v>18000</v>
      </c>
      <c r="I9" s="58">
        <v>23500</v>
      </c>
      <c r="J9" s="58">
        <v>30000</v>
      </c>
      <c r="K9" s="58">
        <v>8450</v>
      </c>
      <c r="L9" s="58">
        <v>21000</v>
      </c>
      <c r="M9" s="58">
        <v>27500</v>
      </c>
      <c r="N9" s="58">
        <v>35000</v>
      </c>
      <c r="O9" s="58">
        <v>9150</v>
      </c>
      <c r="P9" s="58">
        <v>23000</v>
      </c>
      <c r="Q9" s="58">
        <v>34000</v>
      </c>
      <c r="R9" s="58">
        <v>47500</v>
      </c>
      <c r="S9" s="58">
        <v>9425</v>
      </c>
    </row>
    <row r="10" spans="1:19" x14ac:dyDescent="0.25">
      <c r="A10" t="s">
        <v>100</v>
      </c>
      <c r="B10">
        <v>9</v>
      </c>
      <c r="C10" t="s">
        <v>513</v>
      </c>
      <c r="D10" s="58">
        <v>14500</v>
      </c>
      <c r="E10" s="58">
        <v>20000</v>
      </c>
      <c r="F10" s="58">
        <v>24500</v>
      </c>
      <c r="G10" s="58">
        <v>6395</v>
      </c>
      <c r="H10" s="58">
        <v>20500</v>
      </c>
      <c r="I10" s="58">
        <v>26500</v>
      </c>
      <c r="J10" s="58">
        <v>32500</v>
      </c>
      <c r="K10" s="58">
        <v>6590</v>
      </c>
      <c r="L10" s="58">
        <v>23500</v>
      </c>
      <c r="M10" s="58">
        <v>30500</v>
      </c>
      <c r="N10" s="58">
        <v>38000</v>
      </c>
      <c r="O10" s="58">
        <v>7145</v>
      </c>
      <c r="P10" s="58">
        <v>28000</v>
      </c>
      <c r="Q10" s="58">
        <v>39500</v>
      </c>
      <c r="R10" s="58">
        <v>52000</v>
      </c>
      <c r="S10" s="58">
        <v>7660</v>
      </c>
    </row>
    <row r="11" spans="1:19" x14ac:dyDescent="0.25">
      <c r="A11" t="s">
        <v>100</v>
      </c>
      <c r="B11" t="s">
        <v>28</v>
      </c>
      <c r="C11" t="s">
        <v>514</v>
      </c>
      <c r="D11" s="58">
        <v>17500</v>
      </c>
      <c r="E11" s="58">
        <v>22000</v>
      </c>
      <c r="F11" s="58">
        <v>27500</v>
      </c>
      <c r="G11" s="58">
        <v>1925</v>
      </c>
      <c r="H11" s="58">
        <v>22500</v>
      </c>
      <c r="I11" s="58">
        <v>28500</v>
      </c>
      <c r="J11" s="58">
        <v>35500</v>
      </c>
      <c r="K11" s="58">
        <v>2040</v>
      </c>
      <c r="L11" s="58">
        <v>23500</v>
      </c>
      <c r="M11" s="58">
        <v>29500</v>
      </c>
      <c r="N11" s="58">
        <v>37500</v>
      </c>
      <c r="O11" s="58">
        <v>2455</v>
      </c>
      <c r="P11" s="58">
        <v>26000</v>
      </c>
      <c r="Q11" s="58">
        <v>35500</v>
      </c>
      <c r="R11" s="58">
        <v>47500</v>
      </c>
      <c r="S11" s="58">
        <v>2755</v>
      </c>
    </row>
    <row r="12" spans="1:19" x14ac:dyDescent="0.25">
      <c r="A12" t="s">
        <v>100</v>
      </c>
      <c r="B12" t="s">
        <v>29</v>
      </c>
      <c r="C12" t="s">
        <v>515</v>
      </c>
      <c r="D12" s="58">
        <v>11000</v>
      </c>
      <c r="E12" s="58">
        <v>15500</v>
      </c>
      <c r="F12" s="58">
        <v>21000</v>
      </c>
      <c r="G12" s="58">
        <v>7540</v>
      </c>
      <c r="H12" s="58">
        <v>15500</v>
      </c>
      <c r="I12" s="58">
        <v>21000</v>
      </c>
      <c r="J12" s="58">
        <v>26000</v>
      </c>
      <c r="K12" s="58">
        <v>8135</v>
      </c>
      <c r="L12" s="58">
        <v>18500</v>
      </c>
      <c r="M12" s="58">
        <v>25000</v>
      </c>
      <c r="N12" s="58">
        <v>30500</v>
      </c>
      <c r="O12" s="58">
        <v>9235</v>
      </c>
      <c r="P12" s="58">
        <v>19000</v>
      </c>
      <c r="Q12" s="58">
        <v>29000</v>
      </c>
      <c r="R12" s="58">
        <v>37500</v>
      </c>
      <c r="S12" s="58">
        <v>9995</v>
      </c>
    </row>
    <row r="13" spans="1:19" x14ac:dyDescent="0.25">
      <c r="A13" t="s">
        <v>100</v>
      </c>
      <c r="B13" t="s">
        <v>30</v>
      </c>
      <c r="C13" t="s">
        <v>516</v>
      </c>
      <c r="D13" s="58">
        <v>10000</v>
      </c>
      <c r="E13" s="58">
        <v>14500</v>
      </c>
      <c r="F13" s="58">
        <v>19000</v>
      </c>
      <c r="G13" s="58">
        <v>3300</v>
      </c>
      <c r="H13" s="58">
        <v>16500</v>
      </c>
      <c r="I13" s="58">
        <v>21500</v>
      </c>
      <c r="J13" s="58">
        <v>29000</v>
      </c>
      <c r="K13" s="58">
        <v>4840</v>
      </c>
      <c r="L13" s="58">
        <v>19500</v>
      </c>
      <c r="M13" s="58">
        <v>27000</v>
      </c>
      <c r="N13" s="58">
        <v>37000</v>
      </c>
      <c r="O13" s="58">
        <v>5435</v>
      </c>
      <c r="P13" s="58">
        <v>22500</v>
      </c>
      <c r="Q13" s="58">
        <v>34000</v>
      </c>
      <c r="R13" s="58">
        <v>50500</v>
      </c>
      <c r="S13" s="58">
        <v>5700</v>
      </c>
    </row>
    <row r="14" spans="1:19" x14ac:dyDescent="0.25">
      <c r="A14" t="s">
        <v>100</v>
      </c>
      <c r="B14" t="s">
        <v>31</v>
      </c>
      <c r="C14" t="s">
        <v>517</v>
      </c>
      <c r="D14" s="58">
        <v>12500</v>
      </c>
      <c r="E14" s="58">
        <v>16500</v>
      </c>
      <c r="F14" s="58">
        <v>20500</v>
      </c>
      <c r="G14" s="58">
        <v>14885</v>
      </c>
      <c r="H14" s="58">
        <v>17000</v>
      </c>
      <c r="I14" s="58">
        <v>22000</v>
      </c>
      <c r="J14" s="58">
        <v>28500</v>
      </c>
      <c r="K14" s="58">
        <v>15205</v>
      </c>
      <c r="L14" s="58">
        <v>19500</v>
      </c>
      <c r="M14" s="58">
        <v>26000</v>
      </c>
      <c r="N14" s="58">
        <v>34000</v>
      </c>
      <c r="O14" s="58">
        <v>16500</v>
      </c>
      <c r="P14" s="58">
        <v>21000</v>
      </c>
      <c r="Q14" s="58">
        <v>32000</v>
      </c>
      <c r="R14" s="58">
        <v>46500</v>
      </c>
      <c r="S14" s="58">
        <v>16960</v>
      </c>
    </row>
    <row r="15" spans="1:19" x14ac:dyDescent="0.25">
      <c r="A15" t="s">
        <v>100</v>
      </c>
      <c r="B15" t="s">
        <v>32</v>
      </c>
      <c r="C15" t="s">
        <v>518</v>
      </c>
      <c r="D15" s="58">
        <v>10000</v>
      </c>
      <c r="E15" s="58">
        <v>14000</v>
      </c>
      <c r="F15" s="58">
        <v>17500</v>
      </c>
      <c r="G15" s="58">
        <v>3475</v>
      </c>
      <c r="H15" s="58">
        <v>14500</v>
      </c>
      <c r="I15" s="58">
        <v>19000</v>
      </c>
      <c r="J15" s="58">
        <v>24000</v>
      </c>
      <c r="K15" s="58">
        <v>3520</v>
      </c>
      <c r="L15" s="58">
        <v>17000</v>
      </c>
      <c r="M15" s="58">
        <v>22000</v>
      </c>
      <c r="N15" s="58">
        <v>28000</v>
      </c>
      <c r="O15" s="58">
        <v>3850</v>
      </c>
      <c r="P15" s="58">
        <v>17500</v>
      </c>
      <c r="Q15" s="58">
        <v>26500</v>
      </c>
      <c r="R15" s="58">
        <v>36000</v>
      </c>
      <c r="S15" s="58">
        <v>3940</v>
      </c>
    </row>
    <row r="16" spans="1:19" x14ac:dyDescent="0.25">
      <c r="A16" t="s">
        <v>100</v>
      </c>
      <c r="B16" t="s">
        <v>27</v>
      </c>
      <c r="C16" t="s">
        <v>519</v>
      </c>
      <c r="D16" s="58">
        <v>10000</v>
      </c>
      <c r="E16" s="58">
        <v>14500</v>
      </c>
      <c r="F16" s="58">
        <v>19000</v>
      </c>
      <c r="G16" s="58">
        <v>6310</v>
      </c>
      <c r="H16" s="58">
        <v>15500</v>
      </c>
      <c r="I16" s="58">
        <v>21000</v>
      </c>
      <c r="J16" s="58">
        <v>25000</v>
      </c>
      <c r="K16" s="58">
        <v>7420</v>
      </c>
      <c r="L16" s="58">
        <v>18500</v>
      </c>
      <c r="M16" s="58">
        <v>24500</v>
      </c>
      <c r="N16" s="58">
        <v>30000</v>
      </c>
      <c r="O16" s="58">
        <v>8530</v>
      </c>
      <c r="P16" s="58">
        <v>19000</v>
      </c>
      <c r="Q16" s="58">
        <v>29000</v>
      </c>
      <c r="R16" s="58">
        <v>39000</v>
      </c>
      <c r="S16" s="58">
        <v>9075</v>
      </c>
    </row>
    <row r="17" spans="1:19" x14ac:dyDescent="0.25">
      <c r="A17" t="s">
        <v>100</v>
      </c>
      <c r="B17" t="s">
        <v>33</v>
      </c>
      <c r="C17" t="s">
        <v>520</v>
      </c>
      <c r="D17" s="58">
        <v>9500</v>
      </c>
      <c r="E17" s="58">
        <v>14000</v>
      </c>
      <c r="F17" s="58">
        <v>18000</v>
      </c>
      <c r="G17" s="58">
        <v>4540</v>
      </c>
      <c r="H17" s="58">
        <v>14500</v>
      </c>
      <c r="I17" s="58">
        <v>20000</v>
      </c>
      <c r="J17" s="58">
        <v>25500</v>
      </c>
      <c r="K17" s="58">
        <v>5675</v>
      </c>
      <c r="L17" s="58">
        <v>17500</v>
      </c>
      <c r="M17" s="58">
        <v>24000</v>
      </c>
      <c r="N17" s="58">
        <v>30500</v>
      </c>
      <c r="O17" s="58">
        <v>6460</v>
      </c>
      <c r="P17" s="58">
        <v>18500</v>
      </c>
      <c r="Q17" s="58">
        <v>29000</v>
      </c>
      <c r="R17" s="58">
        <v>40000</v>
      </c>
      <c r="S17" s="58">
        <v>7135</v>
      </c>
    </row>
    <row r="18" spans="1:19" x14ac:dyDescent="0.25">
      <c r="A18" t="s">
        <v>100</v>
      </c>
      <c r="B18" t="s">
        <v>34</v>
      </c>
      <c r="C18" t="s">
        <v>521</v>
      </c>
      <c r="D18" s="58">
        <v>7500</v>
      </c>
      <c r="E18" s="58">
        <v>12500</v>
      </c>
      <c r="F18" s="58">
        <v>16500</v>
      </c>
      <c r="G18" s="58">
        <v>10460</v>
      </c>
      <c r="H18" s="58">
        <v>12000</v>
      </c>
      <c r="I18" s="58">
        <v>17500</v>
      </c>
      <c r="J18" s="58">
        <v>22500</v>
      </c>
      <c r="K18" s="58">
        <v>11090</v>
      </c>
      <c r="L18" s="58">
        <v>13500</v>
      </c>
      <c r="M18" s="58">
        <v>20000</v>
      </c>
      <c r="N18" s="58">
        <v>26000</v>
      </c>
      <c r="O18" s="58">
        <v>12250</v>
      </c>
      <c r="P18" s="58">
        <v>13500</v>
      </c>
      <c r="Q18" s="58">
        <v>23500</v>
      </c>
      <c r="R18" s="58">
        <v>33500</v>
      </c>
      <c r="S18" s="58">
        <v>12535</v>
      </c>
    </row>
    <row r="19" spans="1:19" x14ac:dyDescent="0.25">
      <c r="A19" t="s">
        <v>100</v>
      </c>
      <c r="B19" t="s">
        <v>35</v>
      </c>
      <c r="C19" t="s">
        <v>522</v>
      </c>
      <c r="D19" s="58">
        <v>12500</v>
      </c>
      <c r="E19" s="58">
        <v>19000</v>
      </c>
      <c r="F19" s="58">
        <v>19500</v>
      </c>
      <c r="G19" s="58">
        <v>3725</v>
      </c>
      <c r="H19" s="58">
        <v>17000</v>
      </c>
      <c r="I19" s="58">
        <v>22500</v>
      </c>
      <c r="J19" s="58">
        <v>24500</v>
      </c>
      <c r="K19" s="58">
        <v>4060</v>
      </c>
      <c r="L19" s="58">
        <v>19000</v>
      </c>
      <c r="M19" s="58">
        <v>26000</v>
      </c>
      <c r="N19" s="58">
        <v>30000</v>
      </c>
      <c r="O19" s="58">
        <v>4535</v>
      </c>
      <c r="P19" s="58">
        <v>17500</v>
      </c>
      <c r="Q19" s="58">
        <v>28500</v>
      </c>
      <c r="R19" s="58">
        <v>35500</v>
      </c>
      <c r="S19" s="58">
        <v>4665</v>
      </c>
    </row>
    <row r="20" spans="1:19" x14ac:dyDescent="0.25">
      <c r="A20" t="s">
        <v>100</v>
      </c>
      <c r="B20" t="s">
        <v>36</v>
      </c>
      <c r="C20" t="s">
        <v>523</v>
      </c>
      <c r="D20" s="58">
        <v>12500</v>
      </c>
      <c r="E20" s="58">
        <v>19000</v>
      </c>
      <c r="F20" s="58">
        <v>27500</v>
      </c>
      <c r="G20" s="58">
        <v>2090</v>
      </c>
      <c r="H20" s="58">
        <v>15000</v>
      </c>
      <c r="I20" s="58">
        <v>22500</v>
      </c>
      <c r="J20" s="58">
        <v>31000</v>
      </c>
      <c r="K20" s="58">
        <v>2320</v>
      </c>
      <c r="L20" s="58">
        <v>16000</v>
      </c>
      <c r="M20" s="58">
        <v>25500</v>
      </c>
      <c r="N20" s="58">
        <v>33500</v>
      </c>
      <c r="O20" s="58">
        <v>2590</v>
      </c>
      <c r="P20" s="58">
        <v>14500</v>
      </c>
      <c r="Q20" s="58">
        <v>27000</v>
      </c>
      <c r="R20" s="58">
        <v>37500</v>
      </c>
      <c r="S20" s="58">
        <v>2790</v>
      </c>
    </row>
    <row r="21" spans="1:19" x14ac:dyDescent="0.25">
      <c r="A21" t="s">
        <v>100</v>
      </c>
      <c r="B21" t="s">
        <v>37</v>
      </c>
      <c r="C21" t="s">
        <v>524</v>
      </c>
      <c r="D21" s="58">
        <v>13500</v>
      </c>
      <c r="E21" s="58">
        <v>18000</v>
      </c>
      <c r="F21" s="58">
        <v>24500</v>
      </c>
      <c r="G21" s="58">
        <v>2045</v>
      </c>
      <c r="H21" s="58">
        <v>20500</v>
      </c>
      <c r="I21" s="58">
        <v>27500</v>
      </c>
      <c r="J21" s="58">
        <v>37000</v>
      </c>
      <c r="K21" s="58">
        <v>2365</v>
      </c>
      <c r="L21" s="58">
        <v>24500</v>
      </c>
      <c r="M21" s="58">
        <v>34000</v>
      </c>
      <c r="N21" s="58">
        <v>46000</v>
      </c>
      <c r="O21" s="58">
        <v>2520</v>
      </c>
      <c r="P21" s="58">
        <v>30000</v>
      </c>
      <c r="Q21" s="58">
        <v>48000</v>
      </c>
      <c r="R21" s="58">
        <v>75500</v>
      </c>
      <c r="S21" s="58">
        <v>2575</v>
      </c>
    </row>
    <row r="22" spans="1:19" x14ac:dyDescent="0.25">
      <c r="A22" t="s">
        <v>99</v>
      </c>
      <c r="B22">
        <v>1</v>
      </c>
      <c r="C22" t="s">
        <v>525</v>
      </c>
      <c r="D22" s="58">
        <v>32000</v>
      </c>
      <c r="E22" s="58">
        <v>35000</v>
      </c>
      <c r="F22" s="58">
        <v>37500</v>
      </c>
      <c r="G22" s="58">
        <v>2740</v>
      </c>
      <c r="H22" s="58">
        <v>38000</v>
      </c>
      <c r="I22" s="58">
        <v>43500</v>
      </c>
      <c r="J22" s="58">
        <v>46500</v>
      </c>
      <c r="K22" s="58">
        <v>2980</v>
      </c>
      <c r="L22" s="58">
        <v>39500</v>
      </c>
      <c r="M22" s="58">
        <v>47000</v>
      </c>
      <c r="N22" s="58">
        <v>52000</v>
      </c>
      <c r="O22" s="58">
        <v>3005</v>
      </c>
      <c r="P22" s="58" t="s">
        <v>526</v>
      </c>
      <c r="Q22" s="58" t="s">
        <v>526</v>
      </c>
      <c r="R22" s="58" t="s">
        <v>526</v>
      </c>
      <c r="S22" s="58" t="s">
        <v>526</v>
      </c>
    </row>
    <row r="23" spans="1:19" x14ac:dyDescent="0.25">
      <c r="A23" t="s">
        <v>99</v>
      </c>
      <c r="B23">
        <v>2</v>
      </c>
      <c r="C23" t="s">
        <v>527</v>
      </c>
      <c r="D23" s="58">
        <v>17000</v>
      </c>
      <c r="E23" s="58">
        <v>21000</v>
      </c>
      <c r="F23" s="58">
        <v>25500</v>
      </c>
      <c r="G23" s="58">
        <v>8470</v>
      </c>
      <c r="H23" s="58">
        <v>19500</v>
      </c>
      <c r="I23" s="58">
        <v>25000</v>
      </c>
      <c r="J23" s="58">
        <v>31500</v>
      </c>
      <c r="K23" s="58">
        <v>8095</v>
      </c>
      <c r="L23" s="58">
        <v>21500</v>
      </c>
      <c r="M23" s="58">
        <v>28000</v>
      </c>
      <c r="N23" s="58">
        <v>36000</v>
      </c>
      <c r="O23" s="58">
        <v>9400</v>
      </c>
      <c r="P23" s="58" t="s">
        <v>526</v>
      </c>
      <c r="Q23" s="58" t="s">
        <v>526</v>
      </c>
      <c r="R23" s="58" t="s">
        <v>526</v>
      </c>
      <c r="S23" s="58" t="s">
        <v>526</v>
      </c>
    </row>
    <row r="24" spans="1:19" x14ac:dyDescent="0.25">
      <c r="A24" t="s">
        <v>99</v>
      </c>
      <c r="B24">
        <v>3</v>
      </c>
      <c r="C24" t="s">
        <v>528</v>
      </c>
      <c r="D24" s="58">
        <v>10500</v>
      </c>
      <c r="E24" s="58">
        <v>14500</v>
      </c>
      <c r="F24" s="58">
        <v>19000</v>
      </c>
      <c r="G24" s="58">
        <v>8810</v>
      </c>
      <c r="H24" s="58">
        <v>16000</v>
      </c>
      <c r="I24" s="58">
        <v>20500</v>
      </c>
      <c r="J24" s="58">
        <v>25000</v>
      </c>
      <c r="K24" s="58">
        <v>9815</v>
      </c>
      <c r="L24" s="58">
        <v>18500</v>
      </c>
      <c r="M24" s="58">
        <v>24000</v>
      </c>
      <c r="N24" s="58">
        <v>29500</v>
      </c>
      <c r="O24" s="58">
        <v>11515</v>
      </c>
      <c r="P24" s="58" t="s">
        <v>526</v>
      </c>
      <c r="Q24" s="58" t="s">
        <v>526</v>
      </c>
      <c r="R24" s="58" t="s">
        <v>526</v>
      </c>
      <c r="S24" s="58" t="s">
        <v>526</v>
      </c>
    </row>
    <row r="25" spans="1:19" x14ac:dyDescent="0.25">
      <c r="A25" t="s">
        <v>99</v>
      </c>
      <c r="B25">
        <v>4</v>
      </c>
      <c r="C25" t="s">
        <v>529</v>
      </c>
      <c r="D25" s="58">
        <v>21000</v>
      </c>
      <c r="E25" s="58">
        <v>24000</v>
      </c>
      <c r="F25" s="58">
        <v>27500</v>
      </c>
      <c r="G25" s="58">
        <v>255</v>
      </c>
      <c r="H25" s="58">
        <v>25500</v>
      </c>
      <c r="I25" s="58">
        <v>30500</v>
      </c>
      <c r="J25" s="58">
        <v>36000</v>
      </c>
      <c r="K25" s="58">
        <v>235</v>
      </c>
      <c r="L25" s="58">
        <v>26500</v>
      </c>
      <c r="M25" s="58">
        <v>34000</v>
      </c>
      <c r="N25" s="58">
        <v>39000</v>
      </c>
      <c r="O25" s="58">
        <v>275</v>
      </c>
      <c r="P25" s="58" t="s">
        <v>526</v>
      </c>
      <c r="Q25" s="58" t="s">
        <v>526</v>
      </c>
      <c r="R25" s="58" t="s">
        <v>526</v>
      </c>
      <c r="S25" s="58" t="s">
        <v>526</v>
      </c>
    </row>
    <row r="26" spans="1:19" x14ac:dyDescent="0.25">
      <c r="A26" t="s">
        <v>99</v>
      </c>
      <c r="B26">
        <v>5</v>
      </c>
      <c r="C26" t="s">
        <v>530</v>
      </c>
      <c r="D26" s="58">
        <v>11000</v>
      </c>
      <c r="E26" s="58">
        <v>15500</v>
      </c>
      <c r="F26" s="58">
        <v>19000</v>
      </c>
      <c r="G26" s="58">
        <v>845</v>
      </c>
      <c r="H26" s="58">
        <v>15000</v>
      </c>
      <c r="I26" s="58">
        <v>20000</v>
      </c>
      <c r="J26" s="58">
        <v>24500</v>
      </c>
      <c r="K26" s="58">
        <v>865</v>
      </c>
      <c r="L26" s="58">
        <v>16500</v>
      </c>
      <c r="M26" s="58">
        <v>22500</v>
      </c>
      <c r="N26" s="58">
        <v>29000</v>
      </c>
      <c r="O26" s="58">
        <v>990</v>
      </c>
      <c r="P26" s="58" t="s">
        <v>526</v>
      </c>
      <c r="Q26" s="58" t="s">
        <v>526</v>
      </c>
      <c r="R26" s="58" t="s">
        <v>526</v>
      </c>
      <c r="S26" s="58" t="s">
        <v>526</v>
      </c>
    </row>
    <row r="27" spans="1:19" x14ac:dyDescent="0.25">
      <c r="A27" t="s">
        <v>99</v>
      </c>
      <c r="B27">
        <v>6</v>
      </c>
      <c r="C27" t="s">
        <v>531</v>
      </c>
      <c r="D27" s="58">
        <v>12000</v>
      </c>
      <c r="E27" s="58">
        <v>16500</v>
      </c>
      <c r="F27" s="58">
        <v>21000</v>
      </c>
      <c r="G27" s="58">
        <v>4040</v>
      </c>
      <c r="H27" s="58">
        <v>18000</v>
      </c>
      <c r="I27" s="58">
        <v>23000</v>
      </c>
      <c r="J27" s="58">
        <v>28500</v>
      </c>
      <c r="K27" s="58">
        <v>4690</v>
      </c>
      <c r="L27" s="58">
        <v>20000</v>
      </c>
      <c r="M27" s="58">
        <v>26000</v>
      </c>
      <c r="N27" s="58">
        <v>32500</v>
      </c>
      <c r="O27" s="58">
        <v>5625</v>
      </c>
      <c r="P27" s="58" t="s">
        <v>526</v>
      </c>
      <c r="Q27" s="58" t="s">
        <v>526</v>
      </c>
      <c r="R27" s="58" t="s">
        <v>526</v>
      </c>
      <c r="S27" s="58" t="s">
        <v>526</v>
      </c>
    </row>
    <row r="28" spans="1:19" x14ac:dyDescent="0.25">
      <c r="A28" t="s">
        <v>99</v>
      </c>
      <c r="B28">
        <v>7</v>
      </c>
      <c r="C28" t="s">
        <v>532</v>
      </c>
      <c r="D28" s="58">
        <v>14500</v>
      </c>
      <c r="E28" s="58">
        <v>19500</v>
      </c>
      <c r="F28" s="58">
        <v>25000</v>
      </c>
      <c r="G28" s="58">
        <v>1775</v>
      </c>
      <c r="H28" s="58">
        <v>21500</v>
      </c>
      <c r="I28" s="58">
        <v>26500</v>
      </c>
      <c r="J28" s="58">
        <v>34000</v>
      </c>
      <c r="K28" s="58">
        <v>2160</v>
      </c>
      <c r="L28" s="58">
        <v>24500</v>
      </c>
      <c r="M28" s="58">
        <v>31500</v>
      </c>
      <c r="N28" s="58">
        <v>42500</v>
      </c>
      <c r="O28" s="58">
        <v>2395</v>
      </c>
      <c r="P28" s="58" t="s">
        <v>526</v>
      </c>
      <c r="Q28" s="58" t="s">
        <v>526</v>
      </c>
      <c r="R28" s="58" t="s">
        <v>526</v>
      </c>
      <c r="S28" s="58" t="s">
        <v>526</v>
      </c>
    </row>
    <row r="29" spans="1:19" x14ac:dyDescent="0.25">
      <c r="A29" t="s">
        <v>99</v>
      </c>
      <c r="B29">
        <v>8</v>
      </c>
      <c r="C29" t="s">
        <v>533</v>
      </c>
      <c r="D29" s="58">
        <v>14000</v>
      </c>
      <c r="E29" s="58">
        <v>18500</v>
      </c>
      <c r="F29" s="58">
        <v>23500</v>
      </c>
      <c r="G29" s="58">
        <v>7920</v>
      </c>
      <c r="H29" s="58">
        <v>19000</v>
      </c>
      <c r="I29" s="58">
        <v>25000</v>
      </c>
      <c r="J29" s="58">
        <v>31000</v>
      </c>
      <c r="K29" s="58">
        <v>8620</v>
      </c>
      <c r="L29" s="58">
        <v>21000</v>
      </c>
      <c r="M29" s="58">
        <v>28000</v>
      </c>
      <c r="N29" s="58">
        <v>35500</v>
      </c>
      <c r="O29" s="58">
        <v>9395</v>
      </c>
      <c r="P29" s="58" t="s">
        <v>526</v>
      </c>
      <c r="Q29" s="58" t="s">
        <v>526</v>
      </c>
      <c r="R29" s="58" t="s">
        <v>526</v>
      </c>
      <c r="S29" s="58" t="s">
        <v>526</v>
      </c>
    </row>
    <row r="30" spans="1:19" x14ac:dyDescent="0.25">
      <c r="A30" t="s">
        <v>99</v>
      </c>
      <c r="B30">
        <v>9</v>
      </c>
      <c r="C30" t="s">
        <v>534</v>
      </c>
      <c r="D30" s="58">
        <v>16000</v>
      </c>
      <c r="E30" s="58">
        <v>21500</v>
      </c>
      <c r="F30" s="58">
        <v>26000</v>
      </c>
      <c r="G30" s="58">
        <v>6240</v>
      </c>
      <c r="H30" s="58">
        <v>21500</v>
      </c>
      <c r="I30" s="58">
        <v>27500</v>
      </c>
      <c r="J30" s="58">
        <v>33500</v>
      </c>
      <c r="K30" s="58">
        <v>6605</v>
      </c>
      <c r="L30" s="58">
        <v>24000</v>
      </c>
      <c r="M30" s="58">
        <v>30500</v>
      </c>
      <c r="N30" s="58">
        <v>38500</v>
      </c>
      <c r="O30" s="58">
        <v>7255</v>
      </c>
      <c r="P30" s="58" t="s">
        <v>526</v>
      </c>
      <c r="Q30" s="58" t="s">
        <v>526</v>
      </c>
      <c r="R30" s="58" t="s">
        <v>526</v>
      </c>
      <c r="S30" s="58" t="s">
        <v>526</v>
      </c>
    </row>
    <row r="31" spans="1:19" x14ac:dyDescent="0.25">
      <c r="A31" t="s">
        <v>99</v>
      </c>
      <c r="B31" t="s">
        <v>28</v>
      </c>
      <c r="C31" t="s">
        <v>535</v>
      </c>
      <c r="D31" s="58">
        <v>18500</v>
      </c>
      <c r="E31" s="58">
        <v>23000</v>
      </c>
      <c r="F31" s="58">
        <v>28500</v>
      </c>
      <c r="G31" s="58">
        <v>1790</v>
      </c>
      <c r="H31" s="58">
        <v>22500</v>
      </c>
      <c r="I31" s="58">
        <v>28500</v>
      </c>
      <c r="J31" s="58">
        <v>36000</v>
      </c>
      <c r="K31" s="58">
        <v>1830</v>
      </c>
      <c r="L31" s="58">
        <v>23500</v>
      </c>
      <c r="M31" s="58">
        <v>29500</v>
      </c>
      <c r="N31" s="58">
        <v>37000</v>
      </c>
      <c r="O31" s="58">
        <v>2260</v>
      </c>
      <c r="P31" s="58" t="s">
        <v>526</v>
      </c>
      <c r="Q31" s="58" t="s">
        <v>526</v>
      </c>
      <c r="R31" s="58" t="s">
        <v>526</v>
      </c>
      <c r="S31" s="58" t="s">
        <v>526</v>
      </c>
    </row>
    <row r="32" spans="1:19" x14ac:dyDescent="0.25">
      <c r="A32" t="s">
        <v>99</v>
      </c>
      <c r="B32" t="s">
        <v>29</v>
      </c>
      <c r="C32" t="s">
        <v>536</v>
      </c>
      <c r="D32" s="58">
        <v>11500</v>
      </c>
      <c r="E32" s="58">
        <v>16000</v>
      </c>
      <c r="F32" s="58">
        <v>21500</v>
      </c>
      <c r="G32" s="58">
        <v>8230</v>
      </c>
      <c r="H32" s="58">
        <v>16500</v>
      </c>
      <c r="I32" s="58">
        <v>21500</v>
      </c>
      <c r="J32" s="58">
        <v>27000</v>
      </c>
      <c r="K32" s="58">
        <v>9160</v>
      </c>
      <c r="L32" s="58">
        <v>18000</v>
      </c>
      <c r="M32" s="58">
        <v>25000</v>
      </c>
      <c r="N32" s="58">
        <v>31000</v>
      </c>
      <c r="O32" s="58">
        <v>10425</v>
      </c>
      <c r="P32" s="58" t="s">
        <v>526</v>
      </c>
      <c r="Q32" s="58" t="s">
        <v>526</v>
      </c>
      <c r="R32" s="58" t="s">
        <v>526</v>
      </c>
      <c r="S32" s="58" t="s">
        <v>526</v>
      </c>
    </row>
    <row r="33" spans="1:19" x14ac:dyDescent="0.25">
      <c r="A33" t="s">
        <v>99</v>
      </c>
      <c r="B33" t="s">
        <v>30</v>
      </c>
      <c r="C33" t="s">
        <v>537</v>
      </c>
      <c r="D33" s="58">
        <v>10500</v>
      </c>
      <c r="E33" s="58">
        <v>15000</v>
      </c>
      <c r="F33" s="58">
        <v>20000</v>
      </c>
      <c r="G33" s="58">
        <v>3735</v>
      </c>
      <c r="H33" s="58">
        <v>16500</v>
      </c>
      <c r="I33" s="58">
        <v>21500</v>
      </c>
      <c r="J33" s="58">
        <v>29000</v>
      </c>
      <c r="K33" s="58">
        <v>5360</v>
      </c>
      <c r="L33" s="58">
        <v>19500</v>
      </c>
      <c r="M33" s="58">
        <v>26500</v>
      </c>
      <c r="N33" s="58">
        <v>36000</v>
      </c>
      <c r="O33" s="58">
        <v>6060</v>
      </c>
      <c r="P33" s="58" t="s">
        <v>526</v>
      </c>
      <c r="Q33" s="58" t="s">
        <v>526</v>
      </c>
      <c r="R33" s="58" t="s">
        <v>526</v>
      </c>
      <c r="S33" s="58" t="s">
        <v>526</v>
      </c>
    </row>
    <row r="34" spans="1:19" x14ac:dyDescent="0.25">
      <c r="A34" t="s">
        <v>99</v>
      </c>
      <c r="B34" t="s">
        <v>31</v>
      </c>
      <c r="C34" t="s">
        <v>538</v>
      </c>
      <c r="D34" s="58">
        <v>13500</v>
      </c>
      <c r="E34" s="58">
        <v>17000</v>
      </c>
      <c r="F34" s="58">
        <v>21500</v>
      </c>
      <c r="G34" s="58">
        <v>14550</v>
      </c>
      <c r="H34" s="58">
        <v>17500</v>
      </c>
      <c r="I34" s="58">
        <v>23000</v>
      </c>
      <c r="J34" s="58">
        <v>29500</v>
      </c>
      <c r="K34" s="58">
        <v>15300</v>
      </c>
      <c r="L34" s="58">
        <v>19500</v>
      </c>
      <c r="M34" s="58">
        <v>26500</v>
      </c>
      <c r="N34" s="58">
        <v>34500</v>
      </c>
      <c r="O34" s="58">
        <v>16695</v>
      </c>
      <c r="P34" s="58" t="s">
        <v>526</v>
      </c>
      <c r="Q34" s="58" t="s">
        <v>526</v>
      </c>
      <c r="R34" s="58" t="s">
        <v>526</v>
      </c>
      <c r="S34" s="58" t="s">
        <v>526</v>
      </c>
    </row>
    <row r="35" spans="1:19" x14ac:dyDescent="0.25">
      <c r="A35" t="s">
        <v>99</v>
      </c>
      <c r="B35" t="s">
        <v>32</v>
      </c>
      <c r="C35" t="s">
        <v>539</v>
      </c>
      <c r="D35" s="58">
        <v>10500</v>
      </c>
      <c r="E35" s="58">
        <v>14500</v>
      </c>
      <c r="F35" s="58">
        <v>18000</v>
      </c>
      <c r="G35" s="58">
        <v>3955</v>
      </c>
      <c r="H35" s="58">
        <v>15000</v>
      </c>
      <c r="I35" s="58">
        <v>20000</v>
      </c>
      <c r="J35" s="58">
        <v>24500</v>
      </c>
      <c r="K35" s="58">
        <v>4135</v>
      </c>
      <c r="L35" s="58">
        <v>17000</v>
      </c>
      <c r="M35" s="58">
        <v>22500</v>
      </c>
      <c r="N35" s="58">
        <v>28500</v>
      </c>
      <c r="O35" s="58">
        <v>4535</v>
      </c>
      <c r="P35" s="58" t="s">
        <v>526</v>
      </c>
      <c r="Q35" s="58" t="s">
        <v>526</v>
      </c>
      <c r="R35" s="58" t="s">
        <v>526</v>
      </c>
      <c r="S35" s="58" t="s">
        <v>526</v>
      </c>
    </row>
    <row r="36" spans="1:19" x14ac:dyDescent="0.25">
      <c r="A36" t="s">
        <v>99</v>
      </c>
      <c r="B36" t="s">
        <v>27</v>
      </c>
      <c r="C36" t="s">
        <v>540</v>
      </c>
      <c r="D36" s="58">
        <v>10000</v>
      </c>
      <c r="E36" s="58">
        <v>15000</v>
      </c>
      <c r="F36" s="58">
        <v>19000</v>
      </c>
      <c r="G36" s="58">
        <v>6475</v>
      </c>
      <c r="H36" s="58">
        <v>16000</v>
      </c>
      <c r="I36" s="58">
        <v>21500</v>
      </c>
      <c r="J36" s="58">
        <v>26000</v>
      </c>
      <c r="K36" s="58">
        <v>7990</v>
      </c>
      <c r="L36" s="58">
        <v>18000</v>
      </c>
      <c r="M36" s="58">
        <v>24500</v>
      </c>
      <c r="N36" s="58">
        <v>30500</v>
      </c>
      <c r="O36" s="58">
        <v>9030</v>
      </c>
      <c r="P36" s="58" t="s">
        <v>526</v>
      </c>
      <c r="Q36" s="58" t="s">
        <v>526</v>
      </c>
      <c r="R36" s="58" t="s">
        <v>526</v>
      </c>
      <c r="S36" s="58" t="s">
        <v>526</v>
      </c>
    </row>
    <row r="37" spans="1:19" x14ac:dyDescent="0.25">
      <c r="A37" t="s">
        <v>99</v>
      </c>
      <c r="B37" t="s">
        <v>33</v>
      </c>
      <c r="C37" t="s">
        <v>541</v>
      </c>
      <c r="D37" s="58">
        <v>10000</v>
      </c>
      <c r="E37" s="58">
        <v>14500</v>
      </c>
      <c r="F37" s="58">
        <v>19000</v>
      </c>
      <c r="G37" s="58">
        <v>4785</v>
      </c>
      <c r="H37" s="58">
        <v>15000</v>
      </c>
      <c r="I37" s="58">
        <v>20500</v>
      </c>
      <c r="J37" s="58">
        <v>26500</v>
      </c>
      <c r="K37" s="58">
        <v>6125</v>
      </c>
      <c r="L37" s="58">
        <v>17000</v>
      </c>
      <c r="M37" s="58">
        <v>24500</v>
      </c>
      <c r="N37" s="58">
        <v>31000</v>
      </c>
      <c r="O37" s="58">
        <v>7000</v>
      </c>
      <c r="P37" s="58" t="s">
        <v>526</v>
      </c>
      <c r="Q37" s="58" t="s">
        <v>526</v>
      </c>
      <c r="R37" s="58" t="s">
        <v>526</v>
      </c>
      <c r="S37" s="58" t="s">
        <v>526</v>
      </c>
    </row>
    <row r="38" spans="1:19" x14ac:dyDescent="0.25">
      <c r="A38" t="s">
        <v>99</v>
      </c>
      <c r="B38" t="s">
        <v>34</v>
      </c>
      <c r="C38" t="s">
        <v>542</v>
      </c>
      <c r="D38" s="58">
        <v>8000</v>
      </c>
      <c r="E38" s="58">
        <v>12500</v>
      </c>
      <c r="F38" s="58">
        <v>17000</v>
      </c>
      <c r="G38" s="58">
        <v>11575</v>
      </c>
      <c r="H38" s="58">
        <v>12000</v>
      </c>
      <c r="I38" s="58">
        <v>17500</v>
      </c>
      <c r="J38" s="58">
        <v>22500</v>
      </c>
      <c r="K38" s="58">
        <v>12460</v>
      </c>
      <c r="L38" s="58">
        <v>13500</v>
      </c>
      <c r="M38" s="58">
        <v>20000</v>
      </c>
      <c r="N38" s="58">
        <v>26500</v>
      </c>
      <c r="O38" s="58">
        <v>13750</v>
      </c>
      <c r="P38" s="58" t="s">
        <v>526</v>
      </c>
      <c r="Q38" s="58" t="s">
        <v>526</v>
      </c>
      <c r="R38" s="58" t="s">
        <v>526</v>
      </c>
      <c r="S38" s="58" t="s">
        <v>526</v>
      </c>
    </row>
    <row r="39" spans="1:19" x14ac:dyDescent="0.25">
      <c r="A39" t="s">
        <v>99</v>
      </c>
      <c r="B39" t="s">
        <v>35</v>
      </c>
      <c r="C39" t="s">
        <v>543</v>
      </c>
      <c r="D39" s="58">
        <v>12500</v>
      </c>
      <c r="E39" s="58">
        <v>19000</v>
      </c>
      <c r="F39" s="58">
        <v>20000</v>
      </c>
      <c r="G39" s="58">
        <v>4165</v>
      </c>
      <c r="H39" s="58">
        <v>16500</v>
      </c>
      <c r="I39" s="58">
        <v>22500</v>
      </c>
      <c r="J39" s="58">
        <v>25000</v>
      </c>
      <c r="K39" s="58">
        <v>4780</v>
      </c>
      <c r="L39" s="58">
        <v>18000</v>
      </c>
      <c r="M39" s="58">
        <v>26500</v>
      </c>
      <c r="N39" s="58">
        <v>30000</v>
      </c>
      <c r="O39" s="58">
        <v>5140</v>
      </c>
      <c r="P39" s="58" t="s">
        <v>526</v>
      </c>
      <c r="Q39" s="58" t="s">
        <v>526</v>
      </c>
      <c r="R39" s="58" t="s">
        <v>526</v>
      </c>
      <c r="S39" s="58" t="s">
        <v>526</v>
      </c>
    </row>
    <row r="40" spans="1:19" x14ac:dyDescent="0.25">
      <c r="A40" t="s">
        <v>99</v>
      </c>
      <c r="B40" t="s">
        <v>36</v>
      </c>
      <c r="C40" t="s">
        <v>544</v>
      </c>
      <c r="D40" s="58">
        <v>12000</v>
      </c>
      <c r="E40" s="58">
        <v>19000</v>
      </c>
      <c r="F40" s="58">
        <v>30000</v>
      </c>
      <c r="G40" s="58">
        <v>2210</v>
      </c>
      <c r="H40" s="58">
        <v>14000</v>
      </c>
      <c r="I40" s="58">
        <v>22500</v>
      </c>
      <c r="J40" s="58">
        <v>33000</v>
      </c>
      <c r="K40" s="58">
        <v>2625</v>
      </c>
      <c r="L40" s="58">
        <v>14000</v>
      </c>
      <c r="M40" s="58">
        <v>24500</v>
      </c>
      <c r="N40" s="58">
        <v>35000</v>
      </c>
      <c r="O40" s="58">
        <v>2885</v>
      </c>
      <c r="P40" s="58" t="s">
        <v>526</v>
      </c>
      <c r="Q40" s="58" t="s">
        <v>526</v>
      </c>
      <c r="R40" s="58" t="s">
        <v>526</v>
      </c>
      <c r="S40" s="58" t="s">
        <v>526</v>
      </c>
    </row>
    <row r="41" spans="1:19" x14ac:dyDescent="0.25">
      <c r="A41" t="s">
        <v>99</v>
      </c>
      <c r="B41" t="s">
        <v>37</v>
      </c>
      <c r="C41" t="s">
        <v>545</v>
      </c>
      <c r="D41" s="58">
        <v>15000</v>
      </c>
      <c r="E41" s="58">
        <v>20000</v>
      </c>
      <c r="F41" s="58">
        <v>27000</v>
      </c>
      <c r="G41" s="58">
        <v>2160</v>
      </c>
      <c r="H41" s="58">
        <v>21500</v>
      </c>
      <c r="I41" s="58">
        <v>29000</v>
      </c>
      <c r="J41" s="58">
        <v>38000</v>
      </c>
      <c r="K41" s="58">
        <v>2435</v>
      </c>
      <c r="L41" s="58">
        <v>25000</v>
      </c>
      <c r="M41" s="58">
        <v>34500</v>
      </c>
      <c r="N41" s="58">
        <v>49500</v>
      </c>
      <c r="O41" s="58">
        <v>2685</v>
      </c>
      <c r="P41" s="58" t="s">
        <v>526</v>
      </c>
      <c r="Q41" s="58" t="s">
        <v>526</v>
      </c>
      <c r="R41" s="58" t="s">
        <v>526</v>
      </c>
      <c r="S41" s="58" t="s">
        <v>526</v>
      </c>
    </row>
    <row r="42" spans="1:19" x14ac:dyDescent="0.25">
      <c r="A42" t="s">
        <v>98</v>
      </c>
      <c r="B42">
        <v>1</v>
      </c>
      <c r="C42" t="s">
        <v>546</v>
      </c>
      <c r="D42" s="58">
        <v>31500</v>
      </c>
      <c r="E42" s="58">
        <v>35000</v>
      </c>
      <c r="F42" s="58">
        <v>37000</v>
      </c>
      <c r="G42" s="58">
        <v>2980</v>
      </c>
      <c r="H42" s="58">
        <v>40000</v>
      </c>
      <c r="I42" s="58">
        <v>44000</v>
      </c>
      <c r="J42" s="58">
        <v>46500</v>
      </c>
      <c r="K42" s="58">
        <v>3055</v>
      </c>
      <c r="L42" s="58">
        <v>40000</v>
      </c>
      <c r="M42" s="58">
        <v>47500</v>
      </c>
      <c r="N42" s="58">
        <v>52000</v>
      </c>
      <c r="O42" s="58">
        <v>3070</v>
      </c>
      <c r="P42" s="58" t="s">
        <v>526</v>
      </c>
      <c r="Q42" s="58" t="s">
        <v>526</v>
      </c>
      <c r="R42" s="58" t="s">
        <v>526</v>
      </c>
      <c r="S42" s="58" t="s">
        <v>526</v>
      </c>
    </row>
    <row r="43" spans="1:19" x14ac:dyDescent="0.25">
      <c r="A43" t="s">
        <v>98</v>
      </c>
      <c r="B43">
        <v>2</v>
      </c>
      <c r="C43" t="s">
        <v>547</v>
      </c>
      <c r="D43" s="58">
        <v>16500</v>
      </c>
      <c r="E43" s="58">
        <v>21000</v>
      </c>
      <c r="F43" s="58">
        <v>26500</v>
      </c>
      <c r="G43" s="58">
        <v>9285</v>
      </c>
      <c r="H43" s="58">
        <v>20000</v>
      </c>
      <c r="I43" s="58">
        <v>25500</v>
      </c>
      <c r="J43" s="58">
        <v>32000</v>
      </c>
      <c r="K43" s="58">
        <v>9455</v>
      </c>
      <c r="L43" s="58">
        <v>21000</v>
      </c>
      <c r="M43" s="58">
        <v>28000</v>
      </c>
      <c r="N43" s="58">
        <v>35500</v>
      </c>
      <c r="O43" s="58">
        <v>10750</v>
      </c>
      <c r="P43" s="58" t="s">
        <v>526</v>
      </c>
      <c r="Q43" s="58" t="s">
        <v>526</v>
      </c>
      <c r="R43" s="58" t="s">
        <v>526</v>
      </c>
      <c r="S43" s="58" t="s">
        <v>526</v>
      </c>
    </row>
    <row r="44" spans="1:19" x14ac:dyDescent="0.25">
      <c r="A44" t="s">
        <v>98</v>
      </c>
      <c r="B44">
        <v>3</v>
      </c>
      <c r="C44" t="s">
        <v>548</v>
      </c>
      <c r="D44" s="58">
        <v>11000</v>
      </c>
      <c r="E44" s="58">
        <v>15000</v>
      </c>
      <c r="F44" s="58">
        <v>19500</v>
      </c>
      <c r="G44" s="58">
        <v>8805</v>
      </c>
      <c r="H44" s="58">
        <v>15500</v>
      </c>
      <c r="I44" s="58">
        <v>20500</v>
      </c>
      <c r="J44" s="58">
        <v>25500</v>
      </c>
      <c r="K44" s="58">
        <v>10555</v>
      </c>
      <c r="L44" s="58">
        <v>18000</v>
      </c>
      <c r="M44" s="58">
        <v>24000</v>
      </c>
      <c r="N44" s="58">
        <v>29500</v>
      </c>
      <c r="O44" s="58">
        <v>12035</v>
      </c>
      <c r="P44" s="58" t="s">
        <v>526</v>
      </c>
      <c r="Q44" s="58" t="s">
        <v>526</v>
      </c>
      <c r="R44" s="58" t="s">
        <v>526</v>
      </c>
      <c r="S44" s="58" t="s">
        <v>526</v>
      </c>
    </row>
    <row r="45" spans="1:19" x14ac:dyDescent="0.25">
      <c r="A45" t="s">
        <v>98</v>
      </c>
      <c r="B45">
        <v>4</v>
      </c>
      <c r="C45" t="s">
        <v>549</v>
      </c>
      <c r="D45" s="58">
        <v>22000</v>
      </c>
      <c r="E45" s="58">
        <v>25000</v>
      </c>
      <c r="F45" s="58">
        <v>28500</v>
      </c>
      <c r="G45" s="58">
        <v>260</v>
      </c>
      <c r="H45" s="58">
        <v>27000</v>
      </c>
      <c r="I45" s="58">
        <v>32000</v>
      </c>
      <c r="J45" s="58">
        <v>35500</v>
      </c>
      <c r="K45" s="58">
        <v>230</v>
      </c>
      <c r="L45" s="58">
        <v>26500</v>
      </c>
      <c r="M45" s="58">
        <v>34500</v>
      </c>
      <c r="N45" s="58">
        <v>39000</v>
      </c>
      <c r="O45" s="58">
        <v>300</v>
      </c>
      <c r="P45" s="58" t="s">
        <v>526</v>
      </c>
      <c r="Q45" s="58" t="s">
        <v>526</v>
      </c>
      <c r="R45" s="58" t="s">
        <v>526</v>
      </c>
      <c r="S45" s="58" t="s">
        <v>526</v>
      </c>
    </row>
    <row r="46" spans="1:19" x14ac:dyDescent="0.25">
      <c r="A46" t="s">
        <v>98</v>
      </c>
      <c r="B46">
        <v>5</v>
      </c>
      <c r="C46" t="s">
        <v>550</v>
      </c>
      <c r="D46" s="58">
        <v>11500</v>
      </c>
      <c r="E46" s="58">
        <v>15000</v>
      </c>
      <c r="F46" s="58">
        <v>19500</v>
      </c>
      <c r="G46" s="58">
        <v>770</v>
      </c>
      <c r="H46" s="58">
        <v>14000</v>
      </c>
      <c r="I46" s="58">
        <v>19000</v>
      </c>
      <c r="J46" s="58">
        <v>24500</v>
      </c>
      <c r="K46" s="58">
        <v>890</v>
      </c>
      <c r="L46" s="58">
        <v>16000</v>
      </c>
      <c r="M46" s="58">
        <v>22000</v>
      </c>
      <c r="N46" s="58">
        <v>28000</v>
      </c>
      <c r="O46" s="58">
        <v>970</v>
      </c>
      <c r="P46" s="58" t="s">
        <v>526</v>
      </c>
      <c r="Q46" s="58" t="s">
        <v>526</v>
      </c>
      <c r="R46" s="58" t="s">
        <v>526</v>
      </c>
      <c r="S46" s="58" t="s">
        <v>526</v>
      </c>
    </row>
    <row r="47" spans="1:19" x14ac:dyDescent="0.25">
      <c r="A47" t="s">
        <v>98</v>
      </c>
      <c r="B47">
        <v>6</v>
      </c>
      <c r="C47" t="s">
        <v>551</v>
      </c>
      <c r="D47" s="58">
        <v>12500</v>
      </c>
      <c r="E47" s="58">
        <v>17500</v>
      </c>
      <c r="F47" s="58">
        <v>22500</v>
      </c>
      <c r="G47" s="58">
        <v>4015</v>
      </c>
      <c r="H47" s="58">
        <v>18000</v>
      </c>
      <c r="I47" s="58">
        <v>23000</v>
      </c>
      <c r="J47" s="58">
        <v>28000</v>
      </c>
      <c r="K47" s="58">
        <v>5085</v>
      </c>
      <c r="L47" s="58">
        <v>20500</v>
      </c>
      <c r="M47" s="58">
        <v>26500</v>
      </c>
      <c r="N47" s="58">
        <v>33500</v>
      </c>
      <c r="O47" s="58">
        <v>5930</v>
      </c>
      <c r="P47" s="58" t="s">
        <v>526</v>
      </c>
      <c r="Q47" s="58" t="s">
        <v>526</v>
      </c>
      <c r="R47" s="58" t="s">
        <v>526</v>
      </c>
      <c r="S47" s="58" t="s">
        <v>526</v>
      </c>
    </row>
    <row r="48" spans="1:19" x14ac:dyDescent="0.25">
      <c r="A48" t="s">
        <v>98</v>
      </c>
      <c r="B48">
        <v>7</v>
      </c>
      <c r="C48" t="s">
        <v>552</v>
      </c>
      <c r="D48" s="58">
        <v>15500</v>
      </c>
      <c r="E48" s="58">
        <v>20500</v>
      </c>
      <c r="F48" s="58">
        <v>26000</v>
      </c>
      <c r="G48" s="58">
        <v>1790</v>
      </c>
      <c r="H48" s="58">
        <v>21500</v>
      </c>
      <c r="I48" s="58">
        <v>26500</v>
      </c>
      <c r="J48" s="58">
        <v>34000</v>
      </c>
      <c r="K48" s="58">
        <v>2305</v>
      </c>
      <c r="L48" s="58">
        <v>25000</v>
      </c>
      <c r="M48" s="58">
        <v>31500</v>
      </c>
      <c r="N48" s="58">
        <v>43500</v>
      </c>
      <c r="O48" s="58">
        <v>2525</v>
      </c>
      <c r="P48" s="58" t="s">
        <v>526</v>
      </c>
      <c r="Q48" s="58" t="s">
        <v>526</v>
      </c>
      <c r="R48" s="58" t="s">
        <v>526</v>
      </c>
      <c r="S48" s="58" t="s">
        <v>526</v>
      </c>
    </row>
    <row r="49" spans="1:19" x14ac:dyDescent="0.25">
      <c r="A49" t="s">
        <v>98</v>
      </c>
      <c r="B49">
        <v>8</v>
      </c>
      <c r="C49" t="s">
        <v>553</v>
      </c>
      <c r="D49" s="58">
        <v>14500</v>
      </c>
      <c r="E49" s="58">
        <v>19500</v>
      </c>
      <c r="F49" s="58">
        <v>24500</v>
      </c>
      <c r="G49" s="58">
        <v>7405</v>
      </c>
      <c r="H49" s="58">
        <v>18500</v>
      </c>
      <c r="I49" s="58">
        <v>24000</v>
      </c>
      <c r="J49" s="58">
        <v>30500</v>
      </c>
      <c r="K49" s="58">
        <v>8475</v>
      </c>
      <c r="L49" s="58">
        <v>20500</v>
      </c>
      <c r="M49" s="58">
        <v>28000</v>
      </c>
      <c r="N49" s="58">
        <v>36000</v>
      </c>
      <c r="O49" s="58">
        <v>9230</v>
      </c>
      <c r="P49" s="58" t="s">
        <v>526</v>
      </c>
      <c r="Q49" s="58" t="s">
        <v>526</v>
      </c>
      <c r="R49" s="58" t="s">
        <v>526</v>
      </c>
      <c r="S49" s="58" t="s">
        <v>526</v>
      </c>
    </row>
    <row r="50" spans="1:19" x14ac:dyDescent="0.25">
      <c r="A50" t="s">
        <v>98</v>
      </c>
      <c r="B50">
        <v>9</v>
      </c>
      <c r="C50" t="s">
        <v>554</v>
      </c>
      <c r="D50" s="58">
        <v>16500</v>
      </c>
      <c r="E50" s="58">
        <v>22500</v>
      </c>
      <c r="F50" s="58">
        <v>27000</v>
      </c>
      <c r="G50" s="58">
        <v>5765</v>
      </c>
      <c r="H50" s="58">
        <v>20500</v>
      </c>
      <c r="I50" s="58">
        <v>26500</v>
      </c>
      <c r="J50" s="58">
        <v>32500</v>
      </c>
      <c r="K50" s="58">
        <v>6500</v>
      </c>
      <c r="L50" s="58">
        <v>24000</v>
      </c>
      <c r="M50" s="58">
        <v>31000</v>
      </c>
      <c r="N50" s="58">
        <v>39500</v>
      </c>
      <c r="O50" s="58">
        <v>6970</v>
      </c>
      <c r="P50" s="58" t="s">
        <v>526</v>
      </c>
      <c r="Q50" s="58" t="s">
        <v>526</v>
      </c>
      <c r="R50" s="58" t="s">
        <v>526</v>
      </c>
      <c r="S50" s="58" t="s">
        <v>526</v>
      </c>
    </row>
    <row r="51" spans="1:19" x14ac:dyDescent="0.25">
      <c r="A51" t="s">
        <v>98</v>
      </c>
      <c r="B51" t="s">
        <v>28</v>
      </c>
      <c r="C51" t="s">
        <v>555</v>
      </c>
      <c r="D51" s="58">
        <v>19000</v>
      </c>
      <c r="E51" s="58">
        <v>24500</v>
      </c>
      <c r="F51" s="58">
        <v>30000</v>
      </c>
      <c r="G51" s="58">
        <v>2070</v>
      </c>
      <c r="H51" s="58">
        <v>21500</v>
      </c>
      <c r="I51" s="58">
        <v>27000</v>
      </c>
      <c r="J51" s="58">
        <v>34000</v>
      </c>
      <c r="K51" s="58">
        <v>2290</v>
      </c>
      <c r="L51" s="58">
        <v>22000</v>
      </c>
      <c r="M51" s="58">
        <v>28500</v>
      </c>
      <c r="N51" s="58">
        <v>36000</v>
      </c>
      <c r="O51" s="58">
        <v>2845</v>
      </c>
      <c r="P51" s="58" t="s">
        <v>526</v>
      </c>
      <c r="Q51" s="58" t="s">
        <v>526</v>
      </c>
      <c r="R51" s="58" t="s">
        <v>526</v>
      </c>
      <c r="S51" s="58" t="s">
        <v>526</v>
      </c>
    </row>
    <row r="52" spans="1:19" x14ac:dyDescent="0.25">
      <c r="A52" t="s">
        <v>98</v>
      </c>
      <c r="B52" t="s">
        <v>29</v>
      </c>
      <c r="C52" t="s">
        <v>556</v>
      </c>
      <c r="D52" s="58">
        <v>12000</v>
      </c>
      <c r="E52" s="58">
        <v>17000</v>
      </c>
      <c r="F52" s="58">
        <v>23000</v>
      </c>
      <c r="G52" s="58">
        <v>8685</v>
      </c>
      <c r="H52" s="58">
        <v>16500</v>
      </c>
      <c r="I52" s="58">
        <v>22000</v>
      </c>
      <c r="J52" s="58">
        <v>27500</v>
      </c>
      <c r="K52" s="58">
        <v>10190</v>
      </c>
      <c r="L52" s="58">
        <v>18500</v>
      </c>
      <c r="M52" s="58">
        <v>25000</v>
      </c>
      <c r="N52" s="58">
        <v>31000</v>
      </c>
      <c r="O52" s="58">
        <v>11335</v>
      </c>
      <c r="P52" s="58" t="s">
        <v>526</v>
      </c>
      <c r="Q52" s="58" t="s">
        <v>526</v>
      </c>
      <c r="R52" s="58" t="s">
        <v>526</v>
      </c>
      <c r="S52" s="58" t="s">
        <v>526</v>
      </c>
    </row>
    <row r="53" spans="1:19" x14ac:dyDescent="0.25">
      <c r="A53" t="s">
        <v>98</v>
      </c>
      <c r="B53" t="s">
        <v>30</v>
      </c>
      <c r="C53" t="s">
        <v>557</v>
      </c>
      <c r="D53" s="58">
        <v>11000</v>
      </c>
      <c r="E53" s="58">
        <v>15500</v>
      </c>
      <c r="F53" s="58">
        <v>21000</v>
      </c>
      <c r="G53" s="58">
        <v>3885</v>
      </c>
      <c r="H53" s="58">
        <v>16500</v>
      </c>
      <c r="I53" s="58">
        <v>21500</v>
      </c>
      <c r="J53" s="58">
        <v>28500</v>
      </c>
      <c r="K53" s="58">
        <v>5900</v>
      </c>
      <c r="L53" s="58">
        <v>19500</v>
      </c>
      <c r="M53" s="58">
        <v>26500</v>
      </c>
      <c r="N53" s="58">
        <v>36500</v>
      </c>
      <c r="O53" s="58">
        <v>6670</v>
      </c>
      <c r="P53" s="58" t="s">
        <v>526</v>
      </c>
      <c r="Q53" s="58" t="s">
        <v>526</v>
      </c>
      <c r="R53" s="58" t="s">
        <v>526</v>
      </c>
      <c r="S53" s="58" t="s">
        <v>526</v>
      </c>
    </row>
    <row r="54" spans="1:19" x14ac:dyDescent="0.25">
      <c r="A54" t="s">
        <v>98</v>
      </c>
      <c r="B54" t="s">
        <v>31</v>
      </c>
      <c r="C54" t="s">
        <v>558</v>
      </c>
      <c r="D54" s="58">
        <v>13500</v>
      </c>
      <c r="E54" s="58">
        <v>18000</v>
      </c>
      <c r="F54" s="58">
        <v>22500</v>
      </c>
      <c r="G54" s="58">
        <v>13830</v>
      </c>
      <c r="H54" s="58">
        <v>17000</v>
      </c>
      <c r="I54" s="58">
        <v>22000</v>
      </c>
      <c r="J54" s="58">
        <v>28500</v>
      </c>
      <c r="K54" s="58">
        <v>15410</v>
      </c>
      <c r="L54" s="58">
        <v>19500</v>
      </c>
      <c r="M54" s="58">
        <v>26000</v>
      </c>
      <c r="N54" s="58">
        <v>35000</v>
      </c>
      <c r="O54" s="58">
        <v>16685</v>
      </c>
      <c r="P54" s="58" t="s">
        <v>526</v>
      </c>
      <c r="Q54" s="58" t="s">
        <v>526</v>
      </c>
      <c r="R54" s="58" t="s">
        <v>526</v>
      </c>
      <c r="S54" s="58" t="s">
        <v>526</v>
      </c>
    </row>
    <row r="55" spans="1:19" x14ac:dyDescent="0.25">
      <c r="A55" t="s">
        <v>98</v>
      </c>
      <c r="B55" t="s">
        <v>32</v>
      </c>
      <c r="C55" t="s">
        <v>559</v>
      </c>
      <c r="D55" s="58">
        <v>11000</v>
      </c>
      <c r="E55" s="58">
        <v>15000</v>
      </c>
      <c r="F55" s="58">
        <v>19000</v>
      </c>
      <c r="G55" s="58">
        <v>3985</v>
      </c>
      <c r="H55" s="58">
        <v>14500</v>
      </c>
      <c r="I55" s="58">
        <v>19000</v>
      </c>
      <c r="J55" s="58">
        <v>24000</v>
      </c>
      <c r="K55" s="58">
        <v>4450</v>
      </c>
      <c r="L55" s="58">
        <v>16500</v>
      </c>
      <c r="M55" s="58">
        <v>22500</v>
      </c>
      <c r="N55" s="58">
        <v>28500</v>
      </c>
      <c r="O55" s="58">
        <v>4750</v>
      </c>
      <c r="P55" s="58" t="s">
        <v>526</v>
      </c>
      <c r="Q55" s="58" t="s">
        <v>526</v>
      </c>
      <c r="R55" s="58" t="s">
        <v>526</v>
      </c>
      <c r="S55" s="58" t="s">
        <v>526</v>
      </c>
    </row>
    <row r="56" spans="1:19" x14ac:dyDescent="0.25">
      <c r="A56" t="s">
        <v>98</v>
      </c>
      <c r="B56" t="s">
        <v>27</v>
      </c>
      <c r="C56" t="s">
        <v>560</v>
      </c>
      <c r="D56" s="58">
        <v>11000</v>
      </c>
      <c r="E56" s="58">
        <v>15500</v>
      </c>
      <c r="F56" s="58">
        <v>20000</v>
      </c>
      <c r="G56" s="58">
        <v>6195</v>
      </c>
      <c r="H56" s="58">
        <v>15500</v>
      </c>
      <c r="I56" s="58">
        <v>21000</v>
      </c>
      <c r="J56" s="58">
        <v>25500</v>
      </c>
      <c r="K56" s="58">
        <v>8080</v>
      </c>
      <c r="L56" s="58">
        <v>18500</v>
      </c>
      <c r="M56" s="58">
        <v>24500</v>
      </c>
      <c r="N56" s="58">
        <v>31000</v>
      </c>
      <c r="O56" s="58">
        <v>9145</v>
      </c>
      <c r="P56" s="58" t="s">
        <v>526</v>
      </c>
      <c r="Q56" s="58" t="s">
        <v>526</v>
      </c>
      <c r="R56" s="58" t="s">
        <v>526</v>
      </c>
      <c r="S56" s="58" t="s">
        <v>526</v>
      </c>
    </row>
    <row r="57" spans="1:19" x14ac:dyDescent="0.25">
      <c r="A57" t="s">
        <v>98</v>
      </c>
      <c r="B57" t="s">
        <v>33</v>
      </c>
      <c r="C57" t="s">
        <v>561</v>
      </c>
      <c r="D57" s="58">
        <v>10500</v>
      </c>
      <c r="E57" s="58">
        <v>15000</v>
      </c>
      <c r="F57" s="58">
        <v>20000</v>
      </c>
      <c r="G57" s="58">
        <v>4975</v>
      </c>
      <c r="H57" s="58">
        <v>15000</v>
      </c>
      <c r="I57" s="58">
        <v>20500</v>
      </c>
      <c r="J57" s="58">
        <v>26000</v>
      </c>
      <c r="K57" s="58">
        <v>6610</v>
      </c>
      <c r="L57" s="58">
        <v>17500</v>
      </c>
      <c r="M57" s="58">
        <v>24500</v>
      </c>
      <c r="N57" s="58">
        <v>32000</v>
      </c>
      <c r="O57" s="58">
        <v>7570</v>
      </c>
      <c r="P57" s="58" t="s">
        <v>526</v>
      </c>
      <c r="Q57" s="58" t="s">
        <v>526</v>
      </c>
      <c r="R57" s="58" t="s">
        <v>526</v>
      </c>
      <c r="S57" s="58" t="s">
        <v>526</v>
      </c>
    </row>
    <row r="58" spans="1:19" x14ac:dyDescent="0.25">
      <c r="A58" t="s">
        <v>98</v>
      </c>
      <c r="B58" t="s">
        <v>34</v>
      </c>
      <c r="C58" t="s">
        <v>562</v>
      </c>
      <c r="D58" s="58">
        <v>8500</v>
      </c>
      <c r="E58" s="58">
        <v>13500</v>
      </c>
      <c r="F58" s="58">
        <v>17500</v>
      </c>
      <c r="G58" s="58">
        <v>11735</v>
      </c>
      <c r="H58" s="58">
        <v>11500</v>
      </c>
      <c r="I58" s="58">
        <v>17500</v>
      </c>
      <c r="J58" s="58">
        <v>22500</v>
      </c>
      <c r="K58" s="58">
        <v>13495</v>
      </c>
      <c r="L58" s="58">
        <v>13500</v>
      </c>
      <c r="M58" s="58">
        <v>20000</v>
      </c>
      <c r="N58" s="58">
        <v>26500</v>
      </c>
      <c r="O58" s="58">
        <v>14750</v>
      </c>
      <c r="P58" s="58" t="s">
        <v>526</v>
      </c>
      <c r="Q58" s="58" t="s">
        <v>526</v>
      </c>
      <c r="R58" s="58" t="s">
        <v>526</v>
      </c>
      <c r="S58" s="58" t="s">
        <v>526</v>
      </c>
    </row>
    <row r="59" spans="1:19" x14ac:dyDescent="0.25">
      <c r="A59" t="s">
        <v>98</v>
      </c>
      <c r="B59" t="s">
        <v>35</v>
      </c>
      <c r="C59" t="s">
        <v>563</v>
      </c>
      <c r="D59" s="58">
        <v>12500</v>
      </c>
      <c r="E59" s="58">
        <v>18500</v>
      </c>
      <c r="F59" s="58">
        <v>20000</v>
      </c>
      <c r="G59" s="58">
        <v>4905</v>
      </c>
      <c r="H59" s="58">
        <v>16500</v>
      </c>
      <c r="I59" s="58">
        <v>22500</v>
      </c>
      <c r="J59" s="58">
        <v>25000</v>
      </c>
      <c r="K59" s="58">
        <v>5955</v>
      </c>
      <c r="L59" s="58">
        <v>17000</v>
      </c>
      <c r="M59" s="58">
        <v>26000</v>
      </c>
      <c r="N59" s="58">
        <v>30000</v>
      </c>
      <c r="O59" s="58">
        <v>6290</v>
      </c>
      <c r="P59" s="58" t="s">
        <v>526</v>
      </c>
      <c r="Q59" s="58" t="s">
        <v>526</v>
      </c>
      <c r="R59" s="58" t="s">
        <v>526</v>
      </c>
      <c r="S59" s="58" t="s">
        <v>526</v>
      </c>
    </row>
    <row r="60" spans="1:19" x14ac:dyDescent="0.25">
      <c r="A60" t="s">
        <v>98</v>
      </c>
      <c r="B60" t="s">
        <v>36</v>
      </c>
      <c r="C60" t="s">
        <v>564</v>
      </c>
      <c r="D60" s="58">
        <v>12000</v>
      </c>
      <c r="E60" s="58">
        <v>19500</v>
      </c>
      <c r="F60" s="58">
        <v>31000</v>
      </c>
      <c r="G60" s="58">
        <v>2455</v>
      </c>
      <c r="H60" s="58">
        <v>14000</v>
      </c>
      <c r="I60" s="58">
        <v>22500</v>
      </c>
      <c r="J60" s="58">
        <v>32500</v>
      </c>
      <c r="K60" s="58">
        <v>2990</v>
      </c>
      <c r="L60" s="58">
        <v>14000</v>
      </c>
      <c r="M60" s="58">
        <v>24500</v>
      </c>
      <c r="N60" s="58">
        <v>35000</v>
      </c>
      <c r="O60" s="58">
        <v>3275</v>
      </c>
      <c r="P60" s="58" t="s">
        <v>526</v>
      </c>
      <c r="Q60" s="58" t="s">
        <v>526</v>
      </c>
      <c r="R60" s="58" t="s">
        <v>526</v>
      </c>
      <c r="S60" s="58" t="s">
        <v>526</v>
      </c>
    </row>
    <row r="61" spans="1:19" x14ac:dyDescent="0.25">
      <c r="A61" t="s">
        <v>98</v>
      </c>
      <c r="B61" t="s">
        <v>37</v>
      </c>
      <c r="C61" t="s">
        <v>565</v>
      </c>
      <c r="D61" s="58">
        <v>16000</v>
      </c>
      <c r="E61" s="58">
        <v>21500</v>
      </c>
      <c r="F61" s="58">
        <v>28000</v>
      </c>
      <c r="G61" s="58">
        <v>2140</v>
      </c>
      <c r="H61" s="58">
        <v>21500</v>
      </c>
      <c r="I61" s="58">
        <v>28000</v>
      </c>
      <c r="J61" s="58">
        <v>37000</v>
      </c>
      <c r="K61" s="58">
        <v>2635</v>
      </c>
      <c r="L61" s="58">
        <v>26000</v>
      </c>
      <c r="M61" s="58">
        <v>36000</v>
      </c>
      <c r="N61" s="58">
        <v>51000</v>
      </c>
      <c r="O61" s="58">
        <v>2875</v>
      </c>
      <c r="P61" s="58" t="s">
        <v>526</v>
      </c>
      <c r="Q61" s="58" t="s">
        <v>526</v>
      </c>
      <c r="R61" s="58" t="s">
        <v>526</v>
      </c>
      <c r="S61" s="58" t="s">
        <v>526</v>
      </c>
    </row>
    <row r="62" spans="1:19" x14ac:dyDescent="0.25">
      <c r="A62" t="s">
        <v>97</v>
      </c>
      <c r="B62">
        <v>1</v>
      </c>
      <c r="C62" t="s">
        <v>566</v>
      </c>
      <c r="D62" s="58">
        <v>32000</v>
      </c>
      <c r="E62" s="58">
        <v>35500</v>
      </c>
      <c r="F62" s="58">
        <v>37500</v>
      </c>
      <c r="G62" s="58">
        <v>3410</v>
      </c>
      <c r="H62" s="58">
        <v>40000</v>
      </c>
      <c r="I62" s="58">
        <v>43500</v>
      </c>
      <c r="J62" s="58">
        <v>46000</v>
      </c>
      <c r="K62" s="58">
        <v>3595</v>
      </c>
      <c r="L62" s="58">
        <v>37000</v>
      </c>
      <c r="M62" s="58">
        <v>47000</v>
      </c>
      <c r="N62" s="58">
        <v>53000</v>
      </c>
      <c r="O62" s="58">
        <v>3380</v>
      </c>
      <c r="P62" s="58" t="s">
        <v>526</v>
      </c>
      <c r="Q62" s="58" t="s">
        <v>526</v>
      </c>
      <c r="R62" s="58" t="s">
        <v>526</v>
      </c>
      <c r="S62" s="58" t="s">
        <v>526</v>
      </c>
    </row>
    <row r="63" spans="1:19" x14ac:dyDescent="0.25">
      <c r="A63" t="s">
        <v>97</v>
      </c>
      <c r="B63">
        <v>2</v>
      </c>
      <c r="C63" t="s">
        <v>567</v>
      </c>
      <c r="D63" s="58">
        <v>17500</v>
      </c>
      <c r="E63" s="58">
        <v>21500</v>
      </c>
      <c r="F63" s="58">
        <v>27000</v>
      </c>
      <c r="G63" s="58">
        <v>9795</v>
      </c>
      <c r="H63" s="58">
        <v>20000</v>
      </c>
      <c r="I63" s="58">
        <v>26000</v>
      </c>
      <c r="J63" s="58">
        <v>32500</v>
      </c>
      <c r="K63" s="58">
        <v>9905</v>
      </c>
      <c r="L63" s="58">
        <v>20500</v>
      </c>
      <c r="M63" s="58">
        <v>27500</v>
      </c>
      <c r="N63" s="58">
        <v>35000</v>
      </c>
      <c r="O63" s="58">
        <v>11160</v>
      </c>
      <c r="P63" s="58" t="s">
        <v>526</v>
      </c>
      <c r="Q63" s="58" t="s">
        <v>526</v>
      </c>
      <c r="R63" s="58" t="s">
        <v>526</v>
      </c>
      <c r="S63" s="58" t="s">
        <v>526</v>
      </c>
    </row>
    <row r="64" spans="1:19" x14ac:dyDescent="0.25">
      <c r="A64" t="s">
        <v>97</v>
      </c>
      <c r="B64">
        <v>3</v>
      </c>
      <c r="C64" t="s">
        <v>568</v>
      </c>
      <c r="D64" s="58">
        <v>11000</v>
      </c>
      <c r="E64" s="58">
        <v>15500</v>
      </c>
      <c r="F64" s="58">
        <v>20000</v>
      </c>
      <c r="G64" s="58">
        <v>9265</v>
      </c>
      <c r="H64" s="58">
        <v>15500</v>
      </c>
      <c r="I64" s="58">
        <v>20500</v>
      </c>
      <c r="J64" s="58">
        <v>25500</v>
      </c>
      <c r="K64" s="58">
        <v>11180</v>
      </c>
      <c r="L64" s="58">
        <v>18000</v>
      </c>
      <c r="M64" s="58">
        <v>23500</v>
      </c>
      <c r="N64" s="58">
        <v>29500</v>
      </c>
      <c r="O64" s="58">
        <v>12545</v>
      </c>
      <c r="P64" s="58" t="s">
        <v>526</v>
      </c>
      <c r="Q64" s="58" t="s">
        <v>526</v>
      </c>
      <c r="R64" s="58" t="s">
        <v>526</v>
      </c>
      <c r="S64" s="58" t="s">
        <v>526</v>
      </c>
    </row>
    <row r="65" spans="1:19" x14ac:dyDescent="0.25">
      <c r="A65" t="s">
        <v>97</v>
      </c>
      <c r="B65">
        <v>4</v>
      </c>
      <c r="C65" t="s">
        <v>569</v>
      </c>
      <c r="D65" s="58">
        <v>23500</v>
      </c>
      <c r="E65" s="58">
        <v>26000</v>
      </c>
      <c r="F65" s="58">
        <v>29000</v>
      </c>
      <c r="G65" s="58">
        <v>280</v>
      </c>
      <c r="H65" s="58">
        <v>27500</v>
      </c>
      <c r="I65" s="58">
        <v>31000</v>
      </c>
      <c r="J65" s="58">
        <v>35000</v>
      </c>
      <c r="K65" s="58">
        <v>245</v>
      </c>
      <c r="L65" s="58">
        <v>30000</v>
      </c>
      <c r="M65" s="58">
        <v>35500</v>
      </c>
      <c r="N65" s="58">
        <v>40000</v>
      </c>
      <c r="O65" s="58">
        <v>260</v>
      </c>
      <c r="P65" s="58" t="s">
        <v>526</v>
      </c>
      <c r="Q65" s="58" t="s">
        <v>526</v>
      </c>
      <c r="R65" s="58" t="s">
        <v>526</v>
      </c>
      <c r="S65" s="58" t="s">
        <v>526</v>
      </c>
    </row>
    <row r="66" spans="1:19" x14ac:dyDescent="0.25">
      <c r="A66" t="s">
        <v>97</v>
      </c>
      <c r="B66">
        <v>5</v>
      </c>
      <c r="C66" t="s">
        <v>570</v>
      </c>
      <c r="D66" s="58">
        <v>12000</v>
      </c>
      <c r="E66" s="58">
        <v>16500</v>
      </c>
      <c r="F66" s="58">
        <v>21000</v>
      </c>
      <c r="G66" s="58">
        <v>790</v>
      </c>
      <c r="H66" s="58">
        <v>14500</v>
      </c>
      <c r="I66" s="58">
        <v>19000</v>
      </c>
      <c r="J66" s="58">
        <v>24000</v>
      </c>
      <c r="K66" s="58">
        <v>920</v>
      </c>
      <c r="L66" s="58">
        <v>15500</v>
      </c>
      <c r="M66" s="58">
        <v>21500</v>
      </c>
      <c r="N66" s="58">
        <v>27500</v>
      </c>
      <c r="O66" s="58">
        <v>970</v>
      </c>
      <c r="P66" s="58" t="s">
        <v>526</v>
      </c>
      <c r="Q66" s="58" t="s">
        <v>526</v>
      </c>
      <c r="R66" s="58" t="s">
        <v>526</v>
      </c>
      <c r="S66" s="58" t="s">
        <v>526</v>
      </c>
    </row>
    <row r="67" spans="1:19" x14ac:dyDescent="0.25">
      <c r="A67" t="s">
        <v>97</v>
      </c>
      <c r="B67">
        <v>6</v>
      </c>
      <c r="C67" t="s">
        <v>571</v>
      </c>
      <c r="D67" s="58">
        <v>13000</v>
      </c>
      <c r="E67" s="58">
        <v>18000</v>
      </c>
      <c r="F67" s="58">
        <v>23500</v>
      </c>
      <c r="G67" s="58">
        <v>3820</v>
      </c>
      <c r="H67" s="58">
        <v>17500</v>
      </c>
      <c r="I67" s="58">
        <v>22500</v>
      </c>
      <c r="J67" s="58">
        <v>28000</v>
      </c>
      <c r="K67" s="58">
        <v>4940</v>
      </c>
      <c r="L67" s="58">
        <v>20500</v>
      </c>
      <c r="M67" s="58">
        <v>26500</v>
      </c>
      <c r="N67" s="58">
        <v>33500</v>
      </c>
      <c r="O67" s="58">
        <v>5710</v>
      </c>
      <c r="P67" s="58" t="s">
        <v>526</v>
      </c>
      <c r="Q67" s="58" t="s">
        <v>526</v>
      </c>
      <c r="R67" s="58" t="s">
        <v>526</v>
      </c>
      <c r="S67" s="58" t="s">
        <v>526</v>
      </c>
    </row>
    <row r="68" spans="1:19" x14ac:dyDescent="0.25">
      <c r="A68" t="s">
        <v>97</v>
      </c>
      <c r="B68">
        <v>7</v>
      </c>
      <c r="C68" t="s">
        <v>572</v>
      </c>
      <c r="D68" s="58">
        <v>16000</v>
      </c>
      <c r="E68" s="58">
        <v>21000</v>
      </c>
      <c r="F68" s="58">
        <v>27500</v>
      </c>
      <c r="G68" s="58">
        <v>1875</v>
      </c>
      <c r="H68" s="58">
        <v>22000</v>
      </c>
      <c r="I68" s="58">
        <v>27000</v>
      </c>
      <c r="J68" s="58">
        <v>34500</v>
      </c>
      <c r="K68" s="58">
        <v>2480</v>
      </c>
      <c r="L68" s="58">
        <v>24500</v>
      </c>
      <c r="M68" s="58">
        <v>32000</v>
      </c>
      <c r="N68" s="58">
        <v>44000</v>
      </c>
      <c r="O68" s="58">
        <v>2650</v>
      </c>
      <c r="P68" s="58" t="s">
        <v>526</v>
      </c>
      <c r="Q68" s="58" t="s">
        <v>526</v>
      </c>
      <c r="R68" s="58" t="s">
        <v>526</v>
      </c>
      <c r="S68" s="58" t="s">
        <v>526</v>
      </c>
    </row>
    <row r="69" spans="1:19" x14ac:dyDescent="0.25">
      <c r="A69" t="s">
        <v>97</v>
      </c>
      <c r="B69">
        <v>8</v>
      </c>
      <c r="C69" t="s">
        <v>573</v>
      </c>
      <c r="D69" s="58">
        <v>14500</v>
      </c>
      <c r="E69" s="58">
        <v>20000</v>
      </c>
      <c r="F69" s="58">
        <v>25000</v>
      </c>
      <c r="G69" s="58">
        <v>6320</v>
      </c>
      <c r="H69" s="58">
        <v>18000</v>
      </c>
      <c r="I69" s="58">
        <v>24000</v>
      </c>
      <c r="J69" s="58">
        <v>30000</v>
      </c>
      <c r="K69" s="58">
        <v>7510</v>
      </c>
      <c r="L69" s="58">
        <v>20000</v>
      </c>
      <c r="M69" s="58">
        <v>27500</v>
      </c>
      <c r="N69" s="58">
        <v>35500</v>
      </c>
      <c r="O69" s="58">
        <v>7730</v>
      </c>
      <c r="P69" s="58" t="s">
        <v>526</v>
      </c>
      <c r="Q69" s="58" t="s">
        <v>526</v>
      </c>
      <c r="R69" s="58" t="s">
        <v>526</v>
      </c>
      <c r="S69" s="58" t="s">
        <v>526</v>
      </c>
    </row>
    <row r="70" spans="1:19" x14ac:dyDescent="0.25">
      <c r="A70" t="s">
        <v>97</v>
      </c>
      <c r="B70">
        <v>9</v>
      </c>
      <c r="C70" t="s">
        <v>574</v>
      </c>
      <c r="D70" s="58">
        <v>17000</v>
      </c>
      <c r="E70" s="58">
        <v>23500</v>
      </c>
      <c r="F70" s="58">
        <v>28000</v>
      </c>
      <c r="G70" s="58">
        <v>6140</v>
      </c>
      <c r="H70" s="58">
        <v>20500</v>
      </c>
      <c r="I70" s="58">
        <v>27000</v>
      </c>
      <c r="J70" s="58">
        <v>33000</v>
      </c>
      <c r="K70" s="58">
        <v>6895</v>
      </c>
      <c r="L70" s="58">
        <v>24000</v>
      </c>
      <c r="M70" s="58">
        <v>31000</v>
      </c>
      <c r="N70" s="58">
        <v>39500</v>
      </c>
      <c r="O70" s="58">
        <v>7160</v>
      </c>
      <c r="P70" s="58" t="s">
        <v>526</v>
      </c>
      <c r="Q70" s="58" t="s">
        <v>526</v>
      </c>
      <c r="R70" s="58" t="s">
        <v>526</v>
      </c>
      <c r="S70" s="58" t="s">
        <v>526</v>
      </c>
    </row>
    <row r="71" spans="1:19" x14ac:dyDescent="0.25">
      <c r="A71" t="s">
        <v>97</v>
      </c>
      <c r="B71" t="s">
        <v>28</v>
      </c>
      <c r="C71" t="s">
        <v>575</v>
      </c>
      <c r="D71" s="58">
        <v>18500</v>
      </c>
      <c r="E71" s="58">
        <v>24000</v>
      </c>
      <c r="F71" s="58">
        <v>29500</v>
      </c>
      <c r="G71" s="58">
        <v>2210</v>
      </c>
      <c r="H71" s="58">
        <v>20000</v>
      </c>
      <c r="I71" s="58">
        <v>26000</v>
      </c>
      <c r="J71" s="58">
        <v>32500</v>
      </c>
      <c r="K71" s="58">
        <v>2515</v>
      </c>
      <c r="L71" s="58">
        <v>22000</v>
      </c>
      <c r="M71" s="58">
        <v>28000</v>
      </c>
      <c r="N71" s="58">
        <v>35500</v>
      </c>
      <c r="O71" s="58">
        <v>3015</v>
      </c>
      <c r="P71" s="58" t="s">
        <v>526</v>
      </c>
      <c r="Q71" s="58" t="s">
        <v>526</v>
      </c>
      <c r="R71" s="58" t="s">
        <v>526</v>
      </c>
      <c r="S71" s="58" t="s">
        <v>526</v>
      </c>
    </row>
    <row r="72" spans="1:19" x14ac:dyDescent="0.25">
      <c r="A72" t="s">
        <v>97</v>
      </c>
      <c r="B72" t="s">
        <v>29</v>
      </c>
      <c r="C72" t="s">
        <v>576</v>
      </c>
      <c r="D72" s="58">
        <v>12500</v>
      </c>
      <c r="E72" s="58">
        <v>18000</v>
      </c>
      <c r="F72" s="58">
        <v>24000</v>
      </c>
      <c r="G72" s="58">
        <v>9100</v>
      </c>
      <c r="H72" s="58">
        <v>16000</v>
      </c>
      <c r="I72" s="58">
        <v>22000</v>
      </c>
      <c r="J72" s="58">
        <v>28000</v>
      </c>
      <c r="K72" s="58">
        <v>10820</v>
      </c>
      <c r="L72" s="58">
        <v>18000</v>
      </c>
      <c r="M72" s="58">
        <v>24500</v>
      </c>
      <c r="N72" s="58">
        <v>31000</v>
      </c>
      <c r="O72" s="58">
        <v>11700</v>
      </c>
      <c r="P72" s="58" t="s">
        <v>526</v>
      </c>
      <c r="Q72" s="58" t="s">
        <v>526</v>
      </c>
      <c r="R72" s="58" t="s">
        <v>526</v>
      </c>
      <c r="S72" s="58" t="s">
        <v>526</v>
      </c>
    </row>
    <row r="73" spans="1:19" x14ac:dyDescent="0.25">
      <c r="A73" t="s">
        <v>97</v>
      </c>
      <c r="B73" t="s">
        <v>30</v>
      </c>
      <c r="C73" t="s">
        <v>577</v>
      </c>
      <c r="D73" s="58">
        <v>10000</v>
      </c>
      <c r="E73" s="58">
        <v>15500</v>
      </c>
      <c r="F73" s="58">
        <v>21500</v>
      </c>
      <c r="G73" s="58">
        <v>4310</v>
      </c>
      <c r="H73" s="58">
        <v>16000</v>
      </c>
      <c r="I73" s="58">
        <v>21000</v>
      </c>
      <c r="J73" s="58">
        <v>29000</v>
      </c>
      <c r="K73" s="58">
        <v>6780</v>
      </c>
      <c r="L73" s="58">
        <v>19000</v>
      </c>
      <c r="M73" s="58">
        <v>26000</v>
      </c>
      <c r="N73" s="58">
        <v>35500</v>
      </c>
      <c r="O73" s="58">
        <v>7110</v>
      </c>
      <c r="P73" s="58" t="s">
        <v>526</v>
      </c>
      <c r="Q73" s="58" t="s">
        <v>526</v>
      </c>
      <c r="R73" s="58" t="s">
        <v>526</v>
      </c>
      <c r="S73" s="58" t="s">
        <v>526</v>
      </c>
    </row>
    <row r="74" spans="1:19" x14ac:dyDescent="0.25">
      <c r="A74" t="s">
        <v>97</v>
      </c>
      <c r="B74" t="s">
        <v>31</v>
      </c>
      <c r="C74" t="s">
        <v>578</v>
      </c>
      <c r="D74" s="58">
        <v>14000</v>
      </c>
      <c r="E74" s="58">
        <v>18500</v>
      </c>
      <c r="F74" s="58">
        <v>23500</v>
      </c>
      <c r="G74" s="58">
        <v>14135</v>
      </c>
      <c r="H74" s="58">
        <v>17000</v>
      </c>
      <c r="I74" s="58">
        <v>22500</v>
      </c>
      <c r="J74" s="58">
        <v>29000</v>
      </c>
      <c r="K74" s="58">
        <v>16440</v>
      </c>
      <c r="L74" s="58">
        <v>19500</v>
      </c>
      <c r="M74" s="58">
        <v>26500</v>
      </c>
      <c r="N74" s="58">
        <v>35500</v>
      </c>
      <c r="O74" s="58">
        <v>16910</v>
      </c>
      <c r="P74" s="58" t="s">
        <v>526</v>
      </c>
      <c r="Q74" s="58" t="s">
        <v>526</v>
      </c>
      <c r="R74" s="58" t="s">
        <v>526</v>
      </c>
      <c r="S74" s="58" t="s">
        <v>526</v>
      </c>
    </row>
    <row r="75" spans="1:19" x14ac:dyDescent="0.25">
      <c r="A75" t="s">
        <v>97</v>
      </c>
      <c r="B75" t="s">
        <v>32</v>
      </c>
      <c r="C75" t="s">
        <v>579</v>
      </c>
      <c r="D75" s="58">
        <v>11000</v>
      </c>
      <c r="E75" s="58">
        <v>15500</v>
      </c>
      <c r="F75" s="58">
        <v>19500</v>
      </c>
      <c r="G75" s="58">
        <v>3990</v>
      </c>
      <c r="H75" s="58">
        <v>14500</v>
      </c>
      <c r="I75" s="58">
        <v>19000</v>
      </c>
      <c r="J75" s="58">
        <v>24000</v>
      </c>
      <c r="K75" s="58">
        <v>4625</v>
      </c>
      <c r="L75" s="58">
        <v>17000</v>
      </c>
      <c r="M75" s="58">
        <v>22500</v>
      </c>
      <c r="N75" s="58">
        <v>28500</v>
      </c>
      <c r="O75" s="58">
        <v>4770</v>
      </c>
      <c r="P75" s="58" t="s">
        <v>526</v>
      </c>
      <c r="Q75" s="58" t="s">
        <v>526</v>
      </c>
      <c r="R75" s="58" t="s">
        <v>526</v>
      </c>
      <c r="S75" s="58" t="s">
        <v>526</v>
      </c>
    </row>
    <row r="76" spans="1:19" x14ac:dyDescent="0.25">
      <c r="A76" t="s">
        <v>97</v>
      </c>
      <c r="B76" t="s">
        <v>27</v>
      </c>
      <c r="C76" t="s">
        <v>580</v>
      </c>
      <c r="D76" s="58">
        <v>11000</v>
      </c>
      <c r="E76" s="58">
        <v>16000</v>
      </c>
      <c r="F76" s="58">
        <v>20500</v>
      </c>
      <c r="G76" s="58">
        <v>6320</v>
      </c>
      <c r="H76" s="58">
        <v>16000</v>
      </c>
      <c r="I76" s="58">
        <v>21500</v>
      </c>
      <c r="J76" s="58">
        <v>26000</v>
      </c>
      <c r="K76" s="58">
        <v>8470</v>
      </c>
      <c r="L76" s="58">
        <v>18500</v>
      </c>
      <c r="M76" s="58">
        <v>25000</v>
      </c>
      <c r="N76" s="58">
        <v>31000</v>
      </c>
      <c r="O76" s="58">
        <v>9105</v>
      </c>
      <c r="P76" s="58" t="s">
        <v>526</v>
      </c>
      <c r="Q76" s="58" t="s">
        <v>526</v>
      </c>
      <c r="R76" s="58" t="s">
        <v>526</v>
      </c>
      <c r="S76" s="58" t="s">
        <v>526</v>
      </c>
    </row>
    <row r="77" spans="1:19" x14ac:dyDescent="0.25">
      <c r="A77" t="s">
        <v>97</v>
      </c>
      <c r="B77" t="s">
        <v>33</v>
      </c>
      <c r="C77" t="s">
        <v>581</v>
      </c>
      <c r="D77" s="58">
        <v>10500</v>
      </c>
      <c r="E77" s="58">
        <v>15500</v>
      </c>
      <c r="F77" s="58">
        <v>20500</v>
      </c>
      <c r="G77" s="58">
        <v>4855</v>
      </c>
      <c r="H77" s="58">
        <v>15000</v>
      </c>
      <c r="I77" s="58">
        <v>21000</v>
      </c>
      <c r="J77" s="58">
        <v>26000</v>
      </c>
      <c r="K77" s="58">
        <v>6810</v>
      </c>
      <c r="L77" s="58">
        <v>17500</v>
      </c>
      <c r="M77" s="58">
        <v>24500</v>
      </c>
      <c r="N77" s="58">
        <v>31500</v>
      </c>
      <c r="O77" s="58">
        <v>7530</v>
      </c>
      <c r="P77" s="58" t="s">
        <v>526</v>
      </c>
      <c r="Q77" s="58" t="s">
        <v>526</v>
      </c>
      <c r="R77" s="58" t="s">
        <v>526</v>
      </c>
      <c r="S77" s="58" t="s">
        <v>526</v>
      </c>
    </row>
    <row r="78" spans="1:19" x14ac:dyDescent="0.25">
      <c r="A78" t="s">
        <v>97</v>
      </c>
      <c r="B78" t="s">
        <v>34</v>
      </c>
      <c r="C78" t="s">
        <v>582</v>
      </c>
      <c r="D78" s="58">
        <v>8500</v>
      </c>
      <c r="E78" s="58">
        <v>13500</v>
      </c>
      <c r="F78" s="58">
        <v>18000</v>
      </c>
      <c r="G78" s="58">
        <v>12400</v>
      </c>
      <c r="H78" s="58">
        <v>11500</v>
      </c>
      <c r="I78" s="58">
        <v>17000</v>
      </c>
      <c r="J78" s="58">
        <v>22500</v>
      </c>
      <c r="K78" s="58">
        <v>14630</v>
      </c>
      <c r="L78" s="58">
        <v>13500</v>
      </c>
      <c r="M78" s="58">
        <v>20000</v>
      </c>
      <c r="N78" s="58">
        <v>26500</v>
      </c>
      <c r="O78" s="58">
        <v>14960</v>
      </c>
      <c r="P78" s="58" t="s">
        <v>526</v>
      </c>
      <c r="Q78" s="58" t="s">
        <v>526</v>
      </c>
      <c r="R78" s="58" t="s">
        <v>526</v>
      </c>
      <c r="S78" s="58" t="s">
        <v>526</v>
      </c>
    </row>
    <row r="79" spans="1:19" x14ac:dyDescent="0.25">
      <c r="A79" t="s">
        <v>97</v>
      </c>
      <c r="B79" t="s">
        <v>35</v>
      </c>
      <c r="C79" t="s">
        <v>583</v>
      </c>
      <c r="D79" s="58">
        <v>13000</v>
      </c>
      <c r="E79" s="58">
        <v>19500</v>
      </c>
      <c r="F79" s="58">
        <v>21000</v>
      </c>
      <c r="G79" s="58">
        <v>5610</v>
      </c>
      <c r="H79" s="58">
        <v>16500</v>
      </c>
      <c r="I79" s="58">
        <v>22500</v>
      </c>
      <c r="J79" s="58">
        <v>25500</v>
      </c>
      <c r="K79" s="58">
        <v>6695</v>
      </c>
      <c r="L79" s="58">
        <v>17000</v>
      </c>
      <c r="M79" s="58">
        <v>25000</v>
      </c>
      <c r="N79" s="58">
        <v>29500</v>
      </c>
      <c r="O79" s="58">
        <v>7045</v>
      </c>
      <c r="P79" s="58" t="s">
        <v>526</v>
      </c>
      <c r="Q79" s="58" t="s">
        <v>526</v>
      </c>
      <c r="R79" s="58" t="s">
        <v>526</v>
      </c>
      <c r="S79" s="58" t="s">
        <v>526</v>
      </c>
    </row>
    <row r="80" spans="1:19" x14ac:dyDescent="0.25">
      <c r="A80" t="s">
        <v>97</v>
      </c>
      <c r="B80" t="s">
        <v>36</v>
      </c>
      <c r="C80" t="s">
        <v>584</v>
      </c>
      <c r="D80" s="58">
        <v>12500</v>
      </c>
      <c r="E80" s="58">
        <v>19500</v>
      </c>
      <c r="F80" s="58">
        <v>30500</v>
      </c>
      <c r="G80" s="58">
        <v>1870</v>
      </c>
      <c r="H80" s="58">
        <v>14500</v>
      </c>
      <c r="I80" s="58">
        <v>22500</v>
      </c>
      <c r="J80" s="58">
        <v>32500</v>
      </c>
      <c r="K80" s="58">
        <v>2395</v>
      </c>
      <c r="L80" s="58">
        <v>15500</v>
      </c>
      <c r="M80" s="58">
        <v>24000</v>
      </c>
      <c r="N80" s="58">
        <v>34000</v>
      </c>
      <c r="O80" s="58">
        <v>2585</v>
      </c>
      <c r="P80" s="58" t="s">
        <v>526</v>
      </c>
      <c r="Q80" s="58" t="s">
        <v>526</v>
      </c>
      <c r="R80" s="58" t="s">
        <v>526</v>
      </c>
      <c r="S80" s="58" t="s">
        <v>526</v>
      </c>
    </row>
    <row r="81" spans="1:19" x14ac:dyDescent="0.25">
      <c r="A81" t="s">
        <v>97</v>
      </c>
      <c r="B81" t="s">
        <v>37</v>
      </c>
      <c r="C81" t="s">
        <v>585</v>
      </c>
      <c r="D81" s="58">
        <v>17000</v>
      </c>
      <c r="E81" s="58">
        <v>22500</v>
      </c>
      <c r="F81" s="58">
        <v>29000</v>
      </c>
      <c r="G81" s="58">
        <v>2095</v>
      </c>
      <c r="H81" s="58">
        <v>21500</v>
      </c>
      <c r="I81" s="58">
        <v>29000</v>
      </c>
      <c r="J81" s="58">
        <v>38000</v>
      </c>
      <c r="K81" s="58">
        <v>2645</v>
      </c>
      <c r="L81" s="58">
        <v>26000</v>
      </c>
      <c r="M81" s="58">
        <v>36500</v>
      </c>
      <c r="N81" s="58">
        <v>50000</v>
      </c>
      <c r="O81" s="58">
        <v>2685</v>
      </c>
      <c r="P81" s="58" t="s">
        <v>526</v>
      </c>
      <c r="Q81" s="58" t="s">
        <v>526</v>
      </c>
      <c r="R81" s="58" t="s">
        <v>526</v>
      </c>
      <c r="S81" s="58" t="s">
        <v>526</v>
      </c>
    </row>
    <row r="82" spans="1:19" x14ac:dyDescent="0.25">
      <c r="A82" t="s">
        <v>96</v>
      </c>
      <c r="B82">
        <v>1</v>
      </c>
      <c r="C82" t="s">
        <v>586</v>
      </c>
      <c r="D82" s="58">
        <v>32500</v>
      </c>
      <c r="E82" s="58">
        <v>35500</v>
      </c>
      <c r="F82" s="58">
        <v>37500</v>
      </c>
      <c r="G82" s="58">
        <v>4020</v>
      </c>
      <c r="H82" s="58">
        <v>41500</v>
      </c>
      <c r="I82" s="58">
        <v>44000</v>
      </c>
      <c r="J82" s="58">
        <v>46000</v>
      </c>
      <c r="K82" s="58">
        <v>3635</v>
      </c>
      <c r="L82" s="58">
        <v>37500</v>
      </c>
      <c r="M82" s="58">
        <v>47500</v>
      </c>
      <c r="N82" s="58">
        <v>51500</v>
      </c>
      <c r="O82" s="58">
        <v>3635</v>
      </c>
      <c r="P82" s="58" t="s">
        <v>526</v>
      </c>
      <c r="Q82" s="58" t="s">
        <v>526</v>
      </c>
      <c r="R82" s="58" t="s">
        <v>526</v>
      </c>
      <c r="S82" s="58" t="s">
        <v>526</v>
      </c>
    </row>
    <row r="83" spans="1:19" x14ac:dyDescent="0.25">
      <c r="A83" t="s">
        <v>96</v>
      </c>
      <c r="B83">
        <v>2</v>
      </c>
      <c r="C83" t="s">
        <v>587</v>
      </c>
      <c r="D83" s="58">
        <v>18000</v>
      </c>
      <c r="E83" s="58">
        <v>22500</v>
      </c>
      <c r="F83" s="58">
        <v>27500</v>
      </c>
      <c r="G83" s="58">
        <v>11495</v>
      </c>
      <c r="H83" s="58">
        <v>20000</v>
      </c>
      <c r="I83" s="58">
        <v>25500</v>
      </c>
      <c r="J83" s="58">
        <v>32000</v>
      </c>
      <c r="K83" s="58">
        <v>11640</v>
      </c>
      <c r="L83" s="58">
        <v>21000</v>
      </c>
      <c r="M83" s="58">
        <v>27500</v>
      </c>
      <c r="N83" s="58">
        <v>34000</v>
      </c>
      <c r="O83" s="58">
        <v>13010</v>
      </c>
      <c r="P83" s="58" t="s">
        <v>526</v>
      </c>
      <c r="Q83" s="58" t="s">
        <v>526</v>
      </c>
      <c r="R83" s="58" t="s">
        <v>526</v>
      </c>
      <c r="S83" s="58" t="s">
        <v>526</v>
      </c>
    </row>
    <row r="84" spans="1:19" x14ac:dyDescent="0.25">
      <c r="A84" t="s">
        <v>96</v>
      </c>
      <c r="B84">
        <v>3</v>
      </c>
      <c r="C84" t="s">
        <v>588</v>
      </c>
      <c r="D84" s="58">
        <v>11000</v>
      </c>
      <c r="E84" s="58">
        <v>15000</v>
      </c>
      <c r="F84" s="58">
        <v>19500</v>
      </c>
      <c r="G84" s="58">
        <v>10615</v>
      </c>
      <c r="H84" s="58">
        <v>15000</v>
      </c>
      <c r="I84" s="58">
        <v>20000</v>
      </c>
      <c r="J84" s="58">
        <v>25000</v>
      </c>
      <c r="K84" s="58">
        <v>12660</v>
      </c>
      <c r="L84" s="58">
        <v>18000</v>
      </c>
      <c r="M84" s="58">
        <v>23500</v>
      </c>
      <c r="N84" s="58">
        <v>29000</v>
      </c>
      <c r="O84" s="58">
        <v>13985</v>
      </c>
      <c r="P84" s="58" t="s">
        <v>526</v>
      </c>
      <c r="Q84" s="58" t="s">
        <v>526</v>
      </c>
      <c r="R84" s="58" t="s">
        <v>526</v>
      </c>
      <c r="S84" s="58" t="s">
        <v>526</v>
      </c>
    </row>
    <row r="85" spans="1:19" x14ac:dyDescent="0.25">
      <c r="A85" t="s">
        <v>96</v>
      </c>
      <c r="B85">
        <v>4</v>
      </c>
      <c r="C85" t="s">
        <v>589</v>
      </c>
      <c r="D85" s="58">
        <v>23000</v>
      </c>
      <c r="E85" s="58">
        <v>26000</v>
      </c>
      <c r="F85" s="58">
        <v>29500</v>
      </c>
      <c r="G85" s="58">
        <v>305</v>
      </c>
      <c r="H85" s="58">
        <v>28500</v>
      </c>
      <c r="I85" s="58">
        <v>32000</v>
      </c>
      <c r="J85" s="58">
        <v>36000</v>
      </c>
      <c r="K85" s="58">
        <v>285</v>
      </c>
      <c r="L85" s="58">
        <v>27000</v>
      </c>
      <c r="M85" s="58">
        <v>35000</v>
      </c>
      <c r="N85" s="58">
        <v>40000</v>
      </c>
      <c r="O85" s="58">
        <v>285</v>
      </c>
      <c r="P85" s="58" t="s">
        <v>526</v>
      </c>
      <c r="Q85" s="58" t="s">
        <v>526</v>
      </c>
      <c r="R85" s="58" t="s">
        <v>526</v>
      </c>
      <c r="S85" s="58" t="s">
        <v>526</v>
      </c>
    </row>
    <row r="86" spans="1:19" x14ac:dyDescent="0.25">
      <c r="A86" t="s">
        <v>96</v>
      </c>
      <c r="B86">
        <v>5</v>
      </c>
      <c r="C86" t="s">
        <v>590</v>
      </c>
      <c r="D86" s="58">
        <v>11000</v>
      </c>
      <c r="E86" s="58">
        <v>15000</v>
      </c>
      <c r="F86" s="58">
        <v>19500</v>
      </c>
      <c r="G86" s="58">
        <v>900</v>
      </c>
      <c r="H86" s="58">
        <v>14000</v>
      </c>
      <c r="I86" s="58">
        <v>18500</v>
      </c>
      <c r="J86" s="58">
        <v>24500</v>
      </c>
      <c r="K86" s="58">
        <v>1035</v>
      </c>
      <c r="L86" s="58">
        <v>15500</v>
      </c>
      <c r="M86" s="58">
        <v>21000</v>
      </c>
      <c r="N86" s="58">
        <v>28000</v>
      </c>
      <c r="O86" s="58">
        <v>1100</v>
      </c>
      <c r="P86" s="58" t="s">
        <v>526</v>
      </c>
      <c r="Q86" s="58" t="s">
        <v>526</v>
      </c>
      <c r="R86" s="58" t="s">
        <v>526</v>
      </c>
      <c r="S86" s="58" t="s">
        <v>526</v>
      </c>
    </row>
    <row r="87" spans="1:19" x14ac:dyDescent="0.25">
      <c r="A87" t="s">
        <v>96</v>
      </c>
      <c r="B87">
        <v>6</v>
      </c>
      <c r="C87" t="s">
        <v>591</v>
      </c>
      <c r="D87" s="58">
        <v>12500</v>
      </c>
      <c r="E87" s="58">
        <v>17000</v>
      </c>
      <c r="F87" s="58">
        <v>22500</v>
      </c>
      <c r="G87" s="58">
        <v>4140</v>
      </c>
      <c r="H87" s="58">
        <v>17000</v>
      </c>
      <c r="I87" s="58">
        <v>22500</v>
      </c>
      <c r="J87" s="58">
        <v>28000</v>
      </c>
      <c r="K87" s="58">
        <v>5245</v>
      </c>
      <c r="L87" s="58">
        <v>20500</v>
      </c>
      <c r="M87" s="58">
        <v>26500</v>
      </c>
      <c r="N87" s="58">
        <v>33500</v>
      </c>
      <c r="O87" s="58">
        <v>5980</v>
      </c>
      <c r="P87" s="58" t="s">
        <v>526</v>
      </c>
      <c r="Q87" s="58" t="s">
        <v>526</v>
      </c>
      <c r="R87" s="58" t="s">
        <v>526</v>
      </c>
      <c r="S87" s="58" t="s">
        <v>526</v>
      </c>
    </row>
    <row r="88" spans="1:19" x14ac:dyDescent="0.25">
      <c r="A88" t="s">
        <v>96</v>
      </c>
      <c r="B88">
        <v>7</v>
      </c>
      <c r="C88" t="s">
        <v>592</v>
      </c>
      <c r="D88" s="58">
        <v>15000</v>
      </c>
      <c r="E88" s="58">
        <v>21000</v>
      </c>
      <c r="F88" s="58">
        <v>27000</v>
      </c>
      <c r="G88" s="58">
        <v>1940</v>
      </c>
      <c r="H88" s="58">
        <v>21000</v>
      </c>
      <c r="I88" s="58">
        <v>27000</v>
      </c>
      <c r="J88" s="58">
        <v>35000</v>
      </c>
      <c r="K88" s="58">
        <v>2545</v>
      </c>
      <c r="L88" s="58">
        <v>24500</v>
      </c>
      <c r="M88" s="58">
        <v>32000</v>
      </c>
      <c r="N88" s="58">
        <v>44500</v>
      </c>
      <c r="O88" s="58">
        <v>2685</v>
      </c>
      <c r="P88" s="58" t="s">
        <v>526</v>
      </c>
      <c r="Q88" s="58" t="s">
        <v>526</v>
      </c>
      <c r="R88" s="58" t="s">
        <v>526</v>
      </c>
      <c r="S88" s="58" t="s">
        <v>526</v>
      </c>
    </row>
    <row r="89" spans="1:19" x14ac:dyDescent="0.25">
      <c r="A89" t="s">
        <v>96</v>
      </c>
      <c r="B89">
        <v>8</v>
      </c>
      <c r="C89" t="s">
        <v>593</v>
      </c>
      <c r="D89" s="58">
        <v>13500</v>
      </c>
      <c r="E89" s="58">
        <v>19000</v>
      </c>
      <c r="F89" s="58">
        <v>24500</v>
      </c>
      <c r="G89" s="58">
        <v>5935</v>
      </c>
      <c r="H89" s="58">
        <v>17000</v>
      </c>
      <c r="I89" s="58">
        <v>23000</v>
      </c>
      <c r="J89" s="58">
        <v>30000</v>
      </c>
      <c r="K89" s="58">
        <v>7075</v>
      </c>
      <c r="L89" s="58">
        <v>19500</v>
      </c>
      <c r="M89" s="58">
        <v>27000</v>
      </c>
      <c r="N89" s="58">
        <v>35500</v>
      </c>
      <c r="O89" s="58">
        <v>7200</v>
      </c>
      <c r="P89" s="58" t="s">
        <v>526</v>
      </c>
      <c r="Q89" s="58" t="s">
        <v>526</v>
      </c>
      <c r="R89" s="58" t="s">
        <v>526</v>
      </c>
      <c r="S89" s="58" t="s">
        <v>526</v>
      </c>
    </row>
    <row r="90" spans="1:19" x14ac:dyDescent="0.25">
      <c r="A90" t="s">
        <v>96</v>
      </c>
      <c r="B90">
        <v>9</v>
      </c>
      <c r="C90" t="s">
        <v>594</v>
      </c>
      <c r="D90" s="58">
        <v>15500</v>
      </c>
      <c r="E90" s="58">
        <v>22500</v>
      </c>
      <c r="F90" s="58">
        <v>27500</v>
      </c>
      <c r="G90" s="58">
        <v>6260</v>
      </c>
      <c r="H90" s="58">
        <v>20000</v>
      </c>
      <c r="I90" s="58">
        <v>26500</v>
      </c>
      <c r="J90" s="58">
        <v>33000</v>
      </c>
      <c r="K90" s="58">
        <v>7180</v>
      </c>
      <c r="L90" s="58">
        <v>23500</v>
      </c>
      <c r="M90" s="58">
        <v>31500</v>
      </c>
      <c r="N90" s="58">
        <v>40000</v>
      </c>
      <c r="O90" s="58">
        <v>7385</v>
      </c>
      <c r="P90" s="58" t="s">
        <v>526</v>
      </c>
      <c r="Q90" s="58" t="s">
        <v>526</v>
      </c>
      <c r="R90" s="58" t="s">
        <v>526</v>
      </c>
      <c r="S90" s="58" t="s">
        <v>526</v>
      </c>
    </row>
    <row r="91" spans="1:19" x14ac:dyDescent="0.25">
      <c r="A91" t="s">
        <v>96</v>
      </c>
      <c r="B91" t="s">
        <v>28</v>
      </c>
      <c r="C91" t="s">
        <v>595</v>
      </c>
      <c r="D91" s="58">
        <v>16000</v>
      </c>
      <c r="E91" s="58">
        <v>22500</v>
      </c>
      <c r="F91" s="58">
        <v>28000</v>
      </c>
      <c r="G91" s="58">
        <v>2740</v>
      </c>
      <c r="H91" s="58">
        <v>19500</v>
      </c>
      <c r="I91" s="58">
        <v>25500</v>
      </c>
      <c r="J91" s="58">
        <v>32000</v>
      </c>
      <c r="K91" s="58">
        <v>3205</v>
      </c>
      <c r="L91" s="58">
        <v>22000</v>
      </c>
      <c r="M91" s="58">
        <v>28500</v>
      </c>
      <c r="N91" s="58">
        <v>37500</v>
      </c>
      <c r="O91" s="58">
        <v>3675</v>
      </c>
      <c r="P91" s="58" t="s">
        <v>526</v>
      </c>
      <c r="Q91" s="58" t="s">
        <v>526</v>
      </c>
      <c r="R91" s="58" t="s">
        <v>526</v>
      </c>
      <c r="S91" s="58" t="s">
        <v>526</v>
      </c>
    </row>
    <row r="92" spans="1:19" x14ac:dyDescent="0.25">
      <c r="A92" t="s">
        <v>96</v>
      </c>
      <c r="B92" t="s">
        <v>29</v>
      </c>
      <c r="C92" t="s">
        <v>596</v>
      </c>
      <c r="D92" s="58">
        <v>12000</v>
      </c>
      <c r="E92" s="58">
        <v>17500</v>
      </c>
      <c r="F92" s="58">
        <v>23500</v>
      </c>
      <c r="G92" s="58">
        <v>10665</v>
      </c>
      <c r="H92" s="58">
        <v>15500</v>
      </c>
      <c r="I92" s="58">
        <v>21500</v>
      </c>
      <c r="J92" s="58">
        <v>27500</v>
      </c>
      <c r="K92" s="58">
        <v>12090</v>
      </c>
      <c r="L92" s="58">
        <v>18000</v>
      </c>
      <c r="M92" s="58">
        <v>24500</v>
      </c>
      <c r="N92" s="58">
        <v>31000</v>
      </c>
      <c r="O92" s="58">
        <v>13030</v>
      </c>
      <c r="P92" s="58" t="s">
        <v>526</v>
      </c>
      <c r="Q92" s="58" t="s">
        <v>526</v>
      </c>
      <c r="R92" s="58" t="s">
        <v>526</v>
      </c>
      <c r="S92" s="58" t="s">
        <v>526</v>
      </c>
    </row>
    <row r="93" spans="1:19" x14ac:dyDescent="0.25">
      <c r="A93" t="s">
        <v>96</v>
      </c>
      <c r="B93" t="s">
        <v>30</v>
      </c>
      <c r="C93" t="s">
        <v>597</v>
      </c>
      <c r="D93" s="58">
        <v>9500</v>
      </c>
      <c r="E93" s="58">
        <v>14500</v>
      </c>
      <c r="F93" s="58">
        <v>20000</v>
      </c>
      <c r="G93" s="58">
        <v>4775</v>
      </c>
      <c r="H93" s="58">
        <v>16000</v>
      </c>
      <c r="I93" s="58">
        <v>20000</v>
      </c>
      <c r="J93" s="58">
        <v>27500</v>
      </c>
      <c r="K93" s="58">
        <v>7105</v>
      </c>
      <c r="L93" s="58">
        <v>18500</v>
      </c>
      <c r="M93" s="58">
        <v>25000</v>
      </c>
      <c r="N93" s="58">
        <v>35000</v>
      </c>
      <c r="O93" s="58">
        <v>7330</v>
      </c>
      <c r="P93" s="58" t="s">
        <v>526</v>
      </c>
      <c r="Q93" s="58" t="s">
        <v>526</v>
      </c>
      <c r="R93" s="58" t="s">
        <v>526</v>
      </c>
      <c r="S93" s="58" t="s">
        <v>526</v>
      </c>
    </row>
    <row r="94" spans="1:19" x14ac:dyDescent="0.25">
      <c r="A94" t="s">
        <v>96</v>
      </c>
      <c r="B94" t="s">
        <v>31</v>
      </c>
      <c r="C94" t="s">
        <v>598</v>
      </c>
      <c r="D94" s="58">
        <v>13000</v>
      </c>
      <c r="E94" s="58">
        <v>17500</v>
      </c>
      <c r="F94" s="58">
        <v>22500</v>
      </c>
      <c r="G94" s="58">
        <v>15305</v>
      </c>
      <c r="H94" s="58">
        <v>17000</v>
      </c>
      <c r="I94" s="58">
        <v>22500</v>
      </c>
      <c r="J94" s="58">
        <v>29000</v>
      </c>
      <c r="K94" s="58">
        <v>17615</v>
      </c>
      <c r="L94" s="58">
        <v>19000</v>
      </c>
      <c r="M94" s="58">
        <v>26000</v>
      </c>
      <c r="N94" s="58">
        <v>35500</v>
      </c>
      <c r="O94" s="58">
        <v>17670</v>
      </c>
      <c r="P94" s="58" t="s">
        <v>526</v>
      </c>
      <c r="Q94" s="58" t="s">
        <v>526</v>
      </c>
      <c r="R94" s="58" t="s">
        <v>526</v>
      </c>
      <c r="S94" s="58" t="s">
        <v>526</v>
      </c>
    </row>
    <row r="95" spans="1:19" x14ac:dyDescent="0.25">
      <c r="A95" t="s">
        <v>96</v>
      </c>
      <c r="B95" t="s">
        <v>32</v>
      </c>
      <c r="C95" t="s">
        <v>599</v>
      </c>
      <c r="D95" s="58">
        <v>9500</v>
      </c>
      <c r="E95" s="58">
        <v>14000</v>
      </c>
      <c r="F95" s="58">
        <v>18000</v>
      </c>
      <c r="G95" s="58">
        <v>4550</v>
      </c>
      <c r="H95" s="58">
        <v>14000</v>
      </c>
      <c r="I95" s="58">
        <v>18500</v>
      </c>
      <c r="J95" s="58">
        <v>23500</v>
      </c>
      <c r="K95" s="58">
        <v>5265</v>
      </c>
      <c r="L95" s="58">
        <v>17000</v>
      </c>
      <c r="M95" s="58">
        <v>22500</v>
      </c>
      <c r="N95" s="58">
        <v>28500</v>
      </c>
      <c r="O95" s="58">
        <v>5325</v>
      </c>
      <c r="P95" s="58" t="s">
        <v>526</v>
      </c>
      <c r="Q95" s="58" t="s">
        <v>526</v>
      </c>
      <c r="R95" s="58" t="s">
        <v>526</v>
      </c>
      <c r="S95" s="58" t="s">
        <v>526</v>
      </c>
    </row>
    <row r="96" spans="1:19" x14ac:dyDescent="0.25">
      <c r="A96" t="s">
        <v>96</v>
      </c>
      <c r="B96" t="s">
        <v>27</v>
      </c>
      <c r="C96" t="s">
        <v>600</v>
      </c>
      <c r="D96" s="58">
        <v>10000</v>
      </c>
      <c r="E96" s="58">
        <v>15000</v>
      </c>
      <c r="F96" s="58">
        <v>20000</v>
      </c>
      <c r="G96" s="58">
        <v>7110</v>
      </c>
      <c r="H96" s="58">
        <v>15500</v>
      </c>
      <c r="I96" s="58">
        <v>21000</v>
      </c>
      <c r="J96" s="58">
        <v>26000</v>
      </c>
      <c r="K96" s="58">
        <v>9360</v>
      </c>
      <c r="L96" s="58">
        <v>18000</v>
      </c>
      <c r="M96" s="58">
        <v>24500</v>
      </c>
      <c r="N96" s="58">
        <v>31000</v>
      </c>
      <c r="O96" s="58">
        <v>10130</v>
      </c>
      <c r="P96" s="58" t="s">
        <v>526</v>
      </c>
      <c r="Q96" s="58" t="s">
        <v>526</v>
      </c>
      <c r="R96" s="58" t="s">
        <v>526</v>
      </c>
      <c r="S96" s="58" t="s">
        <v>526</v>
      </c>
    </row>
    <row r="97" spans="1:19" x14ac:dyDescent="0.25">
      <c r="A97" t="s">
        <v>96</v>
      </c>
      <c r="B97" t="s">
        <v>33</v>
      </c>
      <c r="C97" t="s">
        <v>601</v>
      </c>
      <c r="D97" s="58">
        <v>9500</v>
      </c>
      <c r="E97" s="58">
        <v>14500</v>
      </c>
      <c r="F97" s="58">
        <v>19500</v>
      </c>
      <c r="G97" s="58">
        <v>5710</v>
      </c>
      <c r="H97" s="58">
        <v>15000</v>
      </c>
      <c r="I97" s="58">
        <v>20500</v>
      </c>
      <c r="J97" s="58">
        <v>26000</v>
      </c>
      <c r="K97" s="58">
        <v>7775</v>
      </c>
      <c r="L97" s="58">
        <v>17500</v>
      </c>
      <c r="M97" s="58">
        <v>24500</v>
      </c>
      <c r="N97" s="58">
        <v>32000</v>
      </c>
      <c r="O97" s="58">
        <v>8520</v>
      </c>
      <c r="P97" s="58" t="s">
        <v>526</v>
      </c>
      <c r="Q97" s="58" t="s">
        <v>526</v>
      </c>
      <c r="R97" s="58" t="s">
        <v>526</v>
      </c>
      <c r="S97" s="58" t="s">
        <v>526</v>
      </c>
    </row>
    <row r="98" spans="1:19" x14ac:dyDescent="0.25">
      <c r="A98" t="s">
        <v>96</v>
      </c>
      <c r="B98" t="s">
        <v>34</v>
      </c>
      <c r="C98" t="s">
        <v>602</v>
      </c>
      <c r="D98" s="58">
        <v>7500</v>
      </c>
      <c r="E98" s="58">
        <v>12500</v>
      </c>
      <c r="F98" s="58">
        <v>17000</v>
      </c>
      <c r="G98" s="58">
        <v>14400</v>
      </c>
      <c r="H98" s="58">
        <v>11500</v>
      </c>
      <c r="I98" s="58">
        <v>17000</v>
      </c>
      <c r="J98" s="58">
        <v>22500</v>
      </c>
      <c r="K98" s="58">
        <v>16840</v>
      </c>
      <c r="L98" s="58">
        <v>13500</v>
      </c>
      <c r="M98" s="58">
        <v>20000</v>
      </c>
      <c r="N98" s="58">
        <v>26500</v>
      </c>
      <c r="O98" s="58">
        <v>17165</v>
      </c>
      <c r="P98" s="58" t="s">
        <v>526</v>
      </c>
      <c r="Q98" s="58" t="s">
        <v>526</v>
      </c>
      <c r="R98" s="58" t="s">
        <v>526</v>
      </c>
      <c r="S98" s="58" t="s">
        <v>526</v>
      </c>
    </row>
    <row r="99" spans="1:19" x14ac:dyDescent="0.25">
      <c r="A99" t="s">
        <v>96</v>
      </c>
      <c r="B99" t="s">
        <v>35</v>
      </c>
      <c r="C99" t="s">
        <v>603</v>
      </c>
      <c r="D99" s="58">
        <v>13000</v>
      </c>
      <c r="E99" s="58">
        <v>19000</v>
      </c>
      <c r="F99" s="58">
        <v>21000</v>
      </c>
      <c r="G99" s="58">
        <v>6330</v>
      </c>
      <c r="H99" s="58">
        <v>15500</v>
      </c>
      <c r="I99" s="58">
        <v>23000</v>
      </c>
      <c r="J99" s="58">
        <v>25500</v>
      </c>
      <c r="K99" s="58">
        <v>7590</v>
      </c>
      <c r="L99" s="58">
        <v>17000</v>
      </c>
      <c r="M99" s="58">
        <v>24500</v>
      </c>
      <c r="N99" s="58">
        <v>29000</v>
      </c>
      <c r="O99" s="58">
        <v>7915</v>
      </c>
      <c r="P99" s="58" t="s">
        <v>526</v>
      </c>
      <c r="Q99" s="58" t="s">
        <v>526</v>
      </c>
      <c r="R99" s="58" t="s">
        <v>526</v>
      </c>
      <c r="S99" s="58" t="s">
        <v>526</v>
      </c>
    </row>
    <row r="100" spans="1:19" x14ac:dyDescent="0.25">
      <c r="A100" t="s">
        <v>96</v>
      </c>
      <c r="B100" t="s">
        <v>36</v>
      </c>
      <c r="C100" t="s">
        <v>604</v>
      </c>
      <c r="D100" s="58">
        <v>12500</v>
      </c>
      <c r="E100" s="58">
        <v>20500</v>
      </c>
      <c r="F100" s="58">
        <v>30500</v>
      </c>
      <c r="G100" s="58">
        <v>1940</v>
      </c>
      <c r="H100" s="58">
        <v>14000</v>
      </c>
      <c r="I100" s="58">
        <v>22000</v>
      </c>
      <c r="J100" s="58">
        <v>31500</v>
      </c>
      <c r="K100" s="58">
        <v>2500</v>
      </c>
      <c r="L100" s="58">
        <v>14000</v>
      </c>
      <c r="M100" s="58">
        <v>23500</v>
      </c>
      <c r="N100" s="58">
        <v>33500</v>
      </c>
      <c r="O100" s="58">
        <v>2785</v>
      </c>
      <c r="P100" s="58" t="s">
        <v>526</v>
      </c>
      <c r="Q100" s="58" t="s">
        <v>526</v>
      </c>
      <c r="R100" s="58" t="s">
        <v>526</v>
      </c>
      <c r="S100" s="58" t="s">
        <v>526</v>
      </c>
    </row>
    <row r="101" spans="1:19" x14ac:dyDescent="0.25">
      <c r="A101" t="s">
        <v>96</v>
      </c>
      <c r="B101" t="s">
        <v>37</v>
      </c>
      <c r="C101" t="s">
        <v>605</v>
      </c>
      <c r="D101" s="58">
        <v>15000</v>
      </c>
      <c r="E101" s="58">
        <v>21500</v>
      </c>
      <c r="F101" s="58">
        <v>28500</v>
      </c>
      <c r="G101" s="58">
        <v>2230</v>
      </c>
      <c r="H101" s="58">
        <v>21500</v>
      </c>
      <c r="I101" s="58">
        <v>28500</v>
      </c>
      <c r="J101" s="58">
        <v>38000</v>
      </c>
      <c r="K101" s="58">
        <v>2810</v>
      </c>
      <c r="L101" s="58">
        <v>25500</v>
      </c>
      <c r="M101" s="58">
        <v>35500</v>
      </c>
      <c r="N101" s="58">
        <v>49500</v>
      </c>
      <c r="O101" s="58">
        <v>2830</v>
      </c>
      <c r="P101" s="58" t="s">
        <v>526</v>
      </c>
      <c r="Q101" s="58" t="s">
        <v>526</v>
      </c>
      <c r="R101" s="58" t="s">
        <v>526</v>
      </c>
      <c r="S101" s="58" t="s">
        <v>526</v>
      </c>
    </row>
    <row r="102" spans="1:19" x14ac:dyDescent="0.25">
      <c r="A102" t="s">
        <v>26</v>
      </c>
      <c r="B102">
        <v>1</v>
      </c>
      <c r="C102" t="s">
        <v>606</v>
      </c>
      <c r="D102" s="58">
        <v>32500</v>
      </c>
      <c r="E102" s="58">
        <v>35500</v>
      </c>
      <c r="F102" s="58">
        <v>37500</v>
      </c>
      <c r="G102" s="58">
        <v>4425</v>
      </c>
      <c r="H102" s="58">
        <v>38500</v>
      </c>
      <c r="I102" s="58">
        <v>43500</v>
      </c>
      <c r="J102" s="58">
        <v>48000</v>
      </c>
      <c r="K102" s="58">
        <v>3920</v>
      </c>
      <c r="L102" s="58">
        <v>38500</v>
      </c>
      <c r="M102" s="58">
        <v>46500</v>
      </c>
      <c r="N102" s="58">
        <v>51500</v>
      </c>
      <c r="O102" s="58">
        <v>3790</v>
      </c>
      <c r="P102" s="58" t="s">
        <v>526</v>
      </c>
      <c r="Q102" s="58" t="s">
        <v>526</v>
      </c>
      <c r="R102" s="58" t="s">
        <v>526</v>
      </c>
      <c r="S102" s="58" t="s">
        <v>526</v>
      </c>
    </row>
    <row r="103" spans="1:19" x14ac:dyDescent="0.25">
      <c r="A103" t="s">
        <v>26</v>
      </c>
      <c r="B103">
        <v>2</v>
      </c>
      <c r="C103" t="s">
        <v>607</v>
      </c>
      <c r="D103" s="58">
        <v>18000</v>
      </c>
      <c r="E103" s="58">
        <v>23000</v>
      </c>
      <c r="F103" s="58">
        <v>28000</v>
      </c>
      <c r="G103" s="58">
        <v>11000</v>
      </c>
      <c r="H103" s="58">
        <v>19500</v>
      </c>
      <c r="I103" s="58">
        <v>25500</v>
      </c>
      <c r="J103" s="58">
        <v>32000</v>
      </c>
      <c r="K103" s="58">
        <v>11035</v>
      </c>
      <c r="L103" s="58">
        <v>21000</v>
      </c>
      <c r="M103" s="58">
        <v>27500</v>
      </c>
      <c r="N103" s="58">
        <v>34000</v>
      </c>
      <c r="O103" s="58">
        <v>11930</v>
      </c>
      <c r="P103" s="58" t="s">
        <v>526</v>
      </c>
      <c r="Q103" s="58" t="s">
        <v>526</v>
      </c>
      <c r="R103" s="58" t="s">
        <v>526</v>
      </c>
      <c r="S103" s="58" t="s">
        <v>526</v>
      </c>
    </row>
    <row r="104" spans="1:19" x14ac:dyDescent="0.25">
      <c r="A104" t="s">
        <v>26</v>
      </c>
      <c r="B104">
        <v>3</v>
      </c>
      <c r="C104" t="s">
        <v>608</v>
      </c>
      <c r="D104" s="58">
        <v>10000</v>
      </c>
      <c r="E104" s="58">
        <v>14500</v>
      </c>
      <c r="F104" s="58">
        <v>19000</v>
      </c>
      <c r="G104" s="58">
        <v>10700</v>
      </c>
      <c r="H104" s="58">
        <v>14500</v>
      </c>
      <c r="I104" s="58">
        <v>19500</v>
      </c>
      <c r="J104" s="58">
        <v>24500</v>
      </c>
      <c r="K104" s="58">
        <v>12580</v>
      </c>
      <c r="L104" s="58">
        <v>17500</v>
      </c>
      <c r="M104" s="58">
        <v>23500</v>
      </c>
      <c r="N104" s="58">
        <v>29500</v>
      </c>
      <c r="O104" s="58">
        <v>13595</v>
      </c>
      <c r="P104" s="58" t="s">
        <v>526</v>
      </c>
      <c r="Q104" s="58" t="s">
        <v>526</v>
      </c>
      <c r="R104" s="58" t="s">
        <v>526</v>
      </c>
      <c r="S104" s="58" t="s">
        <v>526</v>
      </c>
    </row>
    <row r="105" spans="1:19" x14ac:dyDescent="0.25">
      <c r="A105" t="s">
        <v>26</v>
      </c>
      <c r="B105">
        <v>4</v>
      </c>
      <c r="C105" t="s">
        <v>609</v>
      </c>
      <c r="D105" s="58">
        <v>23000</v>
      </c>
      <c r="E105" s="58">
        <v>26000</v>
      </c>
      <c r="F105" s="58">
        <v>29000</v>
      </c>
      <c r="G105" s="58">
        <v>375</v>
      </c>
      <c r="H105" s="58">
        <v>27500</v>
      </c>
      <c r="I105" s="58">
        <v>32000</v>
      </c>
      <c r="J105" s="58">
        <v>35500</v>
      </c>
      <c r="K105" s="58">
        <v>365</v>
      </c>
      <c r="L105" s="58">
        <v>29500</v>
      </c>
      <c r="M105" s="58">
        <v>36500</v>
      </c>
      <c r="N105" s="58">
        <v>40500</v>
      </c>
      <c r="O105" s="58">
        <v>340</v>
      </c>
      <c r="P105" s="58" t="s">
        <v>526</v>
      </c>
      <c r="Q105" s="58" t="s">
        <v>526</v>
      </c>
      <c r="R105" s="58" t="s">
        <v>526</v>
      </c>
      <c r="S105" s="58" t="s">
        <v>526</v>
      </c>
    </row>
    <row r="106" spans="1:19" x14ac:dyDescent="0.25">
      <c r="A106" t="s">
        <v>26</v>
      </c>
      <c r="B106">
        <v>5</v>
      </c>
      <c r="C106" t="s">
        <v>610</v>
      </c>
      <c r="D106" s="58">
        <v>11000</v>
      </c>
      <c r="E106" s="58">
        <v>15000</v>
      </c>
      <c r="F106" s="58">
        <v>20000</v>
      </c>
      <c r="G106" s="58">
        <v>865</v>
      </c>
      <c r="H106" s="58">
        <v>14000</v>
      </c>
      <c r="I106" s="58">
        <v>19000</v>
      </c>
      <c r="J106" s="58">
        <v>24500</v>
      </c>
      <c r="K106" s="58">
        <v>945</v>
      </c>
      <c r="L106" s="58">
        <v>16000</v>
      </c>
      <c r="M106" s="58">
        <v>22000</v>
      </c>
      <c r="N106" s="58">
        <v>28000</v>
      </c>
      <c r="O106" s="58">
        <v>1025</v>
      </c>
      <c r="P106" s="58" t="s">
        <v>526</v>
      </c>
      <c r="Q106" s="58" t="s">
        <v>526</v>
      </c>
      <c r="R106" s="58" t="s">
        <v>526</v>
      </c>
      <c r="S106" s="58" t="s">
        <v>526</v>
      </c>
    </row>
    <row r="107" spans="1:19" x14ac:dyDescent="0.25">
      <c r="A107" t="s">
        <v>26</v>
      </c>
      <c r="B107">
        <v>6</v>
      </c>
      <c r="C107" t="s">
        <v>611</v>
      </c>
      <c r="D107" s="58">
        <v>11500</v>
      </c>
      <c r="E107" s="58">
        <v>16500</v>
      </c>
      <c r="F107" s="58">
        <v>22000</v>
      </c>
      <c r="G107" s="58">
        <v>4285</v>
      </c>
      <c r="H107" s="58">
        <v>17000</v>
      </c>
      <c r="I107" s="58">
        <v>22500</v>
      </c>
      <c r="J107" s="58">
        <v>28500</v>
      </c>
      <c r="K107" s="58">
        <v>5470</v>
      </c>
      <c r="L107" s="58">
        <v>20000</v>
      </c>
      <c r="M107" s="58">
        <v>27000</v>
      </c>
      <c r="N107" s="58">
        <v>34000</v>
      </c>
      <c r="O107" s="58">
        <v>6210</v>
      </c>
      <c r="P107" s="58" t="s">
        <v>526</v>
      </c>
      <c r="Q107" s="58" t="s">
        <v>526</v>
      </c>
      <c r="R107" s="58" t="s">
        <v>526</v>
      </c>
      <c r="S107" s="58" t="s">
        <v>526</v>
      </c>
    </row>
    <row r="108" spans="1:19" x14ac:dyDescent="0.25">
      <c r="A108" t="s">
        <v>26</v>
      </c>
      <c r="B108">
        <v>7</v>
      </c>
      <c r="C108" t="s">
        <v>612</v>
      </c>
      <c r="D108" s="58">
        <v>14500</v>
      </c>
      <c r="E108" s="58">
        <v>20500</v>
      </c>
      <c r="F108" s="58">
        <v>27000</v>
      </c>
      <c r="G108" s="58">
        <v>2020</v>
      </c>
      <c r="H108" s="58">
        <v>21500</v>
      </c>
      <c r="I108" s="58">
        <v>27000</v>
      </c>
      <c r="J108" s="58">
        <v>35000</v>
      </c>
      <c r="K108" s="58">
        <v>2685</v>
      </c>
      <c r="L108" s="58">
        <v>25000</v>
      </c>
      <c r="M108" s="58">
        <v>33000</v>
      </c>
      <c r="N108" s="58">
        <v>45000</v>
      </c>
      <c r="O108" s="58">
        <v>2830</v>
      </c>
      <c r="P108" s="58" t="s">
        <v>526</v>
      </c>
      <c r="Q108" s="58" t="s">
        <v>526</v>
      </c>
      <c r="R108" s="58" t="s">
        <v>526</v>
      </c>
      <c r="S108" s="58" t="s">
        <v>526</v>
      </c>
    </row>
    <row r="109" spans="1:19" x14ac:dyDescent="0.25">
      <c r="A109" t="s">
        <v>26</v>
      </c>
      <c r="B109">
        <v>8</v>
      </c>
      <c r="C109" t="s">
        <v>613</v>
      </c>
      <c r="D109" s="58">
        <v>13000</v>
      </c>
      <c r="E109" s="58">
        <v>18000</v>
      </c>
      <c r="F109" s="58">
        <v>24000</v>
      </c>
      <c r="G109" s="58">
        <v>5600</v>
      </c>
      <c r="H109" s="58">
        <v>17500</v>
      </c>
      <c r="I109" s="58">
        <v>23500</v>
      </c>
      <c r="J109" s="58">
        <v>30000</v>
      </c>
      <c r="K109" s="58">
        <v>6450</v>
      </c>
      <c r="L109" s="58">
        <v>19500</v>
      </c>
      <c r="M109" s="58">
        <v>27500</v>
      </c>
      <c r="N109" s="58">
        <v>36000</v>
      </c>
      <c r="O109" s="58">
        <v>6585</v>
      </c>
      <c r="P109" s="58" t="s">
        <v>526</v>
      </c>
      <c r="Q109" s="58" t="s">
        <v>526</v>
      </c>
      <c r="R109" s="58" t="s">
        <v>526</v>
      </c>
      <c r="S109" s="58" t="s">
        <v>526</v>
      </c>
    </row>
    <row r="110" spans="1:19" x14ac:dyDescent="0.25">
      <c r="A110" t="s">
        <v>26</v>
      </c>
      <c r="B110">
        <v>9</v>
      </c>
      <c r="C110" t="s">
        <v>614</v>
      </c>
      <c r="D110" s="58">
        <v>14500</v>
      </c>
      <c r="E110" s="58">
        <v>22000</v>
      </c>
      <c r="F110" s="58">
        <v>27500</v>
      </c>
      <c r="G110" s="58">
        <v>6500</v>
      </c>
      <c r="H110" s="58">
        <v>20000</v>
      </c>
      <c r="I110" s="58">
        <v>27000</v>
      </c>
      <c r="J110" s="58">
        <v>33500</v>
      </c>
      <c r="K110" s="58">
        <v>7305</v>
      </c>
      <c r="L110" s="58">
        <v>23000</v>
      </c>
      <c r="M110" s="58">
        <v>31500</v>
      </c>
      <c r="N110" s="58">
        <v>40000</v>
      </c>
      <c r="O110" s="58">
        <v>7480</v>
      </c>
      <c r="P110" s="58" t="s">
        <v>526</v>
      </c>
      <c r="Q110" s="58" t="s">
        <v>526</v>
      </c>
      <c r="R110" s="58" t="s">
        <v>526</v>
      </c>
      <c r="S110" s="58" t="s">
        <v>526</v>
      </c>
    </row>
    <row r="111" spans="1:19" x14ac:dyDescent="0.25">
      <c r="A111" t="s">
        <v>26</v>
      </c>
      <c r="B111" t="s">
        <v>28</v>
      </c>
      <c r="C111" t="s">
        <v>615</v>
      </c>
      <c r="D111" s="58">
        <v>15000</v>
      </c>
      <c r="E111" s="58">
        <v>21000</v>
      </c>
      <c r="F111" s="58">
        <v>27000</v>
      </c>
      <c r="G111" s="58">
        <v>3150</v>
      </c>
      <c r="H111" s="58">
        <v>19000</v>
      </c>
      <c r="I111" s="58">
        <v>25500</v>
      </c>
      <c r="J111" s="58">
        <v>32000</v>
      </c>
      <c r="K111" s="58">
        <v>3355</v>
      </c>
      <c r="L111" s="58">
        <v>22500</v>
      </c>
      <c r="M111" s="58">
        <v>29500</v>
      </c>
      <c r="N111" s="58">
        <v>39000</v>
      </c>
      <c r="O111" s="58">
        <v>3845</v>
      </c>
      <c r="P111" s="58" t="s">
        <v>526</v>
      </c>
      <c r="Q111" s="58" t="s">
        <v>526</v>
      </c>
      <c r="R111" s="58" t="s">
        <v>526</v>
      </c>
      <c r="S111" s="58" t="s">
        <v>526</v>
      </c>
    </row>
    <row r="112" spans="1:19" x14ac:dyDescent="0.25">
      <c r="A112" t="s">
        <v>26</v>
      </c>
      <c r="B112" t="s">
        <v>29</v>
      </c>
      <c r="C112" t="s">
        <v>616</v>
      </c>
      <c r="D112" s="58">
        <v>11500</v>
      </c>
      <c r="E112" s="58">
        <v>17000</v>
      </c>
      <c r="F112" s="58">
        <v>24000</v>
      </c>
      <c r="G112" s="58">
        <v>10665</v>
      </c>
      <c r="H112" s="58">
        <v>15500</v>
      </c>
      <c r="I112" s="58">
        <v>21500</v>
      </c>
      <c r="J112" s="58">
        <v>27000</v>
      </c>
      <c r="K112" s="58">
        <v>12105</v>
      </c>
      <c r="L112" s="58">
        <v>18000</v>
      </c>
      <c r="M112" s="58">
        <v>24500</v>
      </c>
      <c r="N112" s="58">
        <v>31000</v>
      </c>
      <c r="O112" s="58">
        <v>12915</v>
      </c>
      <c r="P112" s="58" t="s">
        <v>526</v>
      </c>
      <c r="Q112" s="58" t="s">
        <v>526</v>
      </c>
      <c r="R112" s="58" t="s">
        <v>526</v>
      </c>
      <c r="S112" s="58" t="s">
        <v>526</v>
      </c>
    </row>
    <row r="113" spans="1:19" x14ac:dyDescent="0.25">
      <c r="A113" t="s">
        <v>26</v>
      </c>
      <c r="B113" t="s">
        <v>30</v>
      </c>
      <c r="C113" t="s">
        <v>617</v>
      </c>
      <c r="D113" s="58">
        <v>10000</v>
      </c>
      <c r="E113" s="58">
        <v>14500</v>
      </c>
      <c r="F113" s="58">
        <v>19500</v>
      </c>
      <c r="G113" s="58">
        <v>4785</v>
      </c>
      <c r="H113" s="58">
        <v>16000</v>
      </c>
      <c r="I113" s="58">
        <v>20000</v>
      </c>
      <c r="J113" s="58">
        <v>27000</v>
      </c>
      <c r="K113" s="58">
        <v>6650</v>
      </c>
      <c r="L113" s="58">
        <v>18500</v>
      </c>
      <c r="M113" s="58">
        <v>25000</v>
      </c>
      <c r="N113" s="58">
        <v>34500</v>
      </c>
      <c r="O113" s="58">
        <v>6995</v>
      </c>
      <c r="P113" s="58" t="s">
        <v>526</v>
      </c>
      <c r="Q113" s="58" t="s">
        <v>526</v>
      </c>
      <c r="R113" s="58" t="s">
        <v>526</v>
      </c>
      <c r="S113" s="58" t="s">
        <v>526</v>
      </c>
    </row>
    <row r="114" spans="1:19" x14ac:dyDescent="0.25">
      <c r="A114" t="s">
        <v>26</v>
      </c>
      <c r="B114" t="s">
        <v>31</v>
      </c>
      <c r="C114" t="s">
        <v>618</v>
      </c>
      <c r="D114" s="58">
        <v>12500</v>
      </c>
      <c r="E114" s="58">
        <v>17500</v>
      </c>
      <c r="F114" s="58">
        <v>22500</v>
      </c>
      <c r="G114" s="58">
        <v>16375</v>
      </c>
      <c r="H114" s="58">
        <v>17000</v>
      </c>
      <c r="I114" s="58">
        <v>22500</v>
      </c>
      <c r="J114" s="58">
        <v>29000</v>
      </c>
      <c r="K114" s="58">
        <v>17950</v>
      </c>
      <c r="L114" s="58">
        <v>19500</v>
      </c>
      <c r="M114" s="58">
        <v>26500</v>
      </c>
      <c r="N114" s="58">
        <v>35500</v>
      </c>
      <c r="O114" s="58">
        <v>18130</v>
      </c>
      <c r="P114" s="58" t="s">
        <v>526</v>
      </c>
      <c r="Q114" s="58" t="s">
        <v>526</v>
      </c>
      <c r="R114" s="58" t="s">
        <v>526</v>
      </c>
      <c r="S114" s="58" t="s">
        <v>526</v>
      </c>
    </row>
    <row r="115" spans="1:19" x14ac:dyDescent="0.25">
      <c r="A115" t="s">
        <v>26</v>
      </c>
      <c r="B115" t="s">
        <v>32</v>
      </c>
      <c r="C115" t="s">
        <v>619</v>
      </c>
      <c r="D115" s="58">
        <v>9500</v>
      </c>
      <c r="E115" s="58">
        <v>14000</v>
      </c>
      <c r="F115" s="58">
        <v>17500</v>
      </c>
      <c r="G115" s="58">
        <v>4680</v>
      </c>
      <c r="H115" s="58">
        <v>14000</v>
      </c>
      <c r="I115" s="58">
        <v>19000</v>
      </c>
      <c r="J115" s="58">
        <v>23500</v>
      </c>
      <c r="K115" s="58">
        <v>5105</v>
      </c>
      <c r="L115" s="58">
        <v>16500</v>
      </c>
      <c r="M115" s="58">
        <v>22500</v>
      </c>
      <c r="N115" s="58">
        <v>28500</v>
      </c>
      <c r="O115" s="58">
        <v>5145</v>
      </c>
      <c r="P115" s="58" t="s">
        <v>526</v>
      </c>
      <c r="Q115" s="58" t="s">
        <v>526</v>
      </c>
      <c r="R115" s="58" t="s">
        <v>526</v>
      </c>
      <c r="S115" s="58" t="s">
        <v>526</v>
      </c>
    </row>
    <row r="116" spans="1:19" x14ac:dyDescent="0.25">
      <c r="A116" t="s">
        <v>26</v>
      </c>
      <c r="B116" t="s">
        <v>27</v>
      </c>
      <c r="C116" t="s">
        <v>620</v>
      </c>
      <c r="D116" s="58">
        <v>10000</v>
      </c>
      <c r="E116" s="58">
        <v>15000</v>
      </c>
      <c r="F116" s="58">
        <v>20000</v>
      </c>
      <c r="G116" s="58">
        <v>7035</v>
      </c>
      <c r="H116" s="58">
        <v>15500</v>
      </c>
      <c r="I116" s="58">
        <v>21500</v>
      </c>
      <c r="J116" s="58">
        <v>26000</v>
      </c>
      <c r="K116" s="58">
        <v>9240</v>
      </c>
      <c r="L116" s="58">
        <v>19000</v>
      </c>
      <c r="M116" s="58">
        <v>25000</v>
      </c>
      <c r="N116" s="58">
        <v>31500</v>
      </c>
      <c r="O116" s="58">
        <v>9925</v>
      </c>
      <c r="P116" s="58" t="s">
        <v>526</v>
      </c>
      <c r="Q116" s="58" t="s">
        <v>526</v>
      </c>
      <c r="R116" s="58" t="s">
        <v>526</v>
      </c>
      <c r="S116" s="58" t="s">
        <v>526</v>
      </c>
    </row>
    <row r="117" spans="1:19" x14ac:dyDescent="0.25">
      <c r="A117" t="s">
        <v>26</v>
      </c>
      <c r="B117" t="s">
        <v>33</v>
      </c>
      <c r="C117" t="s">
        <v>621</v>
      </c>
      <c r="D117" s="58">
        <v>9500</v>
      </c>
      <c r="E117" s="58">
        <v>14500</v>
      </c>
      <c r="F117" s="58">
        <v>20000</v>
      </c>
      <c r="G117" s="58">
        <v>5440</v>
      </c>
      <c r="H117" s="58">
        <v>15000</v>
      </c>
      <c r="I117" s="58">
        <v>21000</v>
      </c>
      <c r="J117" s="58">
        <v>26500</v>
      </c>
      <c r="K117" s="58">
        <v>7395</v>
      </c>
      <c r="L117" s="58">
        <v>18500</v>
      </c>
      <c r="M117" s="58">
        <v>25000</v>
      </c>
      <c r="N117" s="58">
        <v>32500</v>
      </c>
      <c r="O117" s="58">
        <v>7995</v>
      </c>
      <c r="P117" s="58" t="s">
        <v>526</v>
      </c>
      <c r="Q117" s="58" t="s">
        <v>526</v>
      </c>
      <c r="R117" s="58" t="s">
        <v>526</v>
      </c>
      <c r="S117" s="58" t="s">
        <v>526</v>
      </c>
    </row>
    <row r="118" spans="1:19" x14ac:dyDescent="0.25">
      <c r="A118" t="s">
        <v>26</v>
      </c>
      <c r="B118" t="s">
        <v>34</v>
      </c>
      <c r="C118" t="s">
        <v>622</v>
      </c>
      <c r="D118" s="58">
        <v>7500</v>
      </c>
      <c r="E118" s="58">
        <v>12500</v>
      </c>
      <c r="F118" s="58">
        <v>16500</v>
      </c>
      <c r="G118" s="58">
        <v>15005</v>
      </c>
      <c r="H118" s="58">
        <v>11000</v>
      </c>
      <c r="I118" s="58">
        <v>17000</v>
      </c>
      <c r="J118" s="58">
        <v>22500</v>
      </c>
      <c r="K118" s="58">
        <v>16460</v>
      </c>
      <c r="L118" s="58">
        <v>13500</v>
      </c>
      <c r="M118" s="58">
        <v>20000</v>
      </c>
      <c r="N118" s="58">
        <v>26500</v>
      </c>
      <c r="O118" s="58">
        <v>16740</v>
      </c>
      <c r="P118" s="58" t="s">
        <v>526</v>
      </c>
      <c r="Q118" s="58" t="s">
        <v>526</v>
      </c>
      <c r="R118" s="58" t="s">
        <v>526</v>
      </c>
      <c r="S118" s="58" t="s">
        <v>526</v>
      </c>
    </row>
    <row r="119" spans="1:19" x14ac:dyDescent="0.25">
      <c r="A119" t="s">
        <v>26</v>
      </c>
      <c r="B119" t="s">
        <v>35</v>
      </c>
      <c r="C119" t="s">
        <v>623</v>
      </c>
      <c r="D119" s="58">
        <v>12500</v>
      </c>
      <c r="E119" s="58">
        <v>18500</v>
      </c>
      <c r="F119" s="58">
        <v>21500</v>
      </c>
      <c r="G119" s="58">
        <v>7165</v>
      </c>
      <c r="H119" s="58">
        <v>15000</v>
      </c>
      <c r="I119" s="58">
        <v>22500</v>
      </c>
      <c r="J119" s="58">
        <v>25000</v>
      </c>
      <c r="K119" s="58">
        <v>8230</v>
      </c>
      <c r="L119" s="58">
        <v>16500</v>
      </c>
      <c r="M119" s="58">
        <v>24500</v>
      </c>
      <c r="N119" s="58">
        <v>29000</v>
      </c>
      <c r="O119" s="58">
        <v>8365</v>
      </c>
      <c r="P119" s="58" t="s">
        <v>526</v>
      </c>
      <c r="Q119" s="58" t="s">
        <v>526</v>
      </c>
      <c r="R119" s="58" t="s">
        <v>526</v>
      </c>
      <c r="S119" s="58" t="s">
        <v>526</v>
      </c>
    </row>
    <row r="120" spans="1:19" x14ac:dyDescent="0.25">
      <c r="A120" t="s">
        <v>26</v>
      </c>
      <c r="B120" t="s">
        <v>36</v>
      </c>
      <c r="C120" t="s">
        <v>624</v>
      </c>
      <c r="D120" s="58">
        <v>12000</v>
      </c>
      <c r="E120" s="58">
        <v>19500</v>
      </c>
      <c r="F120" s="58">
        <v>30000</v>
      </c>
      <c r="G120" s="58">
        <v>1710</v>
      </c>
      <c r="H120" s="58">
        <v>14000</v>
      </c>
      <c r="I120" s="58">
        <v>22500</v>
      </c>
      <c r="J120" s="58">
        <v>32000</v>
      </c>
      <c r="K120" s="58">
        <v>2140</v>
      </c>
      <c r="L120" s="58">
        <v>14000</v>
      </c>
      <c r="M120" s="58">
        <v>24500</v>
      </c>
      <c r="N120" s="58">
        <v>34000</v>
      </c>
      <c r="O120" s="58">
        <v>2395</v>
      </c>
      <c r="P120" s="58" t="s">
        <v>526</v>
      </c>
      <c r="Q120" s="58" t="s">
        <v>526</v>
      </c>
      <c r="R120" s="58" t="s">
        <v>526</v>
      </c>
      <c r="S120" s="58" t="s">
        <v>526</v>
      </c>
    </row>
    <row r="121" spans="1:19" x14ac:dyDescent="0.25">
      <c r="A121" t="s">
        <v>26</v>
      </c>
      <c r="B121" t="s">
        <v>37</v>
      </c>
      <c r="C121" t="s">
        <v>625</v>
      </c>
      <c r="D121" s="58">
        <v>15500</v>
      </c>
      <c r="E121" s="58">
        <v>21500</v>
      </c>
      <c r="F121" s="58">
        <v>28000</v>
      </c>
      <c r="G121" s="58">
        <v>2140</v>
      </c>
      <c r="H121" s="58">
        <v>22000</v>
      </c>
      <c r="I121" s="58">
        <v>29000</v>
      </c>
      <c r="J121" s="58">
        <v>38500</v>
      </c>
      <c r="K121" s="58">
        <v>2600</v>
      </c>
      <c r="L121" s="58">
        <v>27000</v>
      </c>
      <c r="M121" s="58">
        <v>37500</v>
      </c>
      <c r="N121" s="58">
        <v>52000</v>
      </c>
      <c r="O121" s="58">
        <v>2645</v>
      </c>
      <c r="P121" s="58" t="s">
        <v>526</v>
      </c>
      <c r="Q121" s="58" t="s">
        <v>526</v>
      </c>
      <c r="R121" s="58" t="s">
        <v>526</v>
      </c>
      <c r="S121" s="58" t="s">
        <v>526</v>
      </c>
    </row>
    <row r="122" spans="1:19" x14ac:dyDescent="0.25">
      <c r="A122" t="s">
        <v>95</v>
      </c>
      <c r="B122">
        <v>1</v>
      </c>
      <c r="C122" t="s">
        <v>626</v>
      </c>
      <c r="D122" s="58">
        <v>32500</v>
      </c>
      <c r="E122" s="58">
        <v>35500</v>
      </c>
      <c r="F122" s="58">
        <v>37500</v>
      </c>
      <c r="G122" s="58">
        <v>4535</v>
      </c>
      <c r="H122" s="58">
        <v>38000</v>
      </c>
      <c r="I122" s="58">
        <v>43000</v>
      </c>
      <c r="J122" s="58">
        <v>45500</v>
      </c>
      <c r="K122" s="58">
        <v>4245</v>
      </c>
      <c r="L122" s="58" t="s">
        <v>526</v>
      </c>
      <c r="M122" s="58" t="s">
        <v>526</v>
      </c>
      <c r="N122" s="58" t="s">
        <v>526</v>
      </c>
      <c r="O122" s="58" t="s">
        <v>526</v>
      </c>
      <c r="P122" s="58" t="s">
        <v>526</v>
      </c>
      <c r="Q122" s="58" t="s">
        <v>526</v>
      </c>
      <c r="R122" s="58" t="s">
        <v>526</v>
      </c>
      <c r="S122" s="58" t="s">
        <v>526</v>
      </c>
    </row>
    <row r="123" spans="1:19" x14ac:dyDescent="0.25">
      <c r="A123" t="s">
        <v>95</v>
      </c>
      <c r="B123">
        <v>2</v>
      </c>
      <c r="C123" t="s">
        <v>627</v>
      </c>
      <c r="D123" s="58">
        <v>17500</v>
      </c>
      <c r="E123" s="58">
        <v>23000</v>
      </c>
      <c r="F123" s="58">
        <v>28000</v>
      </c>
      <c r="G123" s="58">
        <v>12005</v>
      </c>
      <c r="H123" s="58">
        <v>20000</v>
      </c>
      <c r="I123" s="58">
        <v>26000</v>
      </c>
      <c r="J123" s="58">
        <v>32000</v>
      </c>
      <c r="K123" s="58">
        <v>12210</v>
      </c>
      <c r="L123" s="58" t="s">
        <v>526</v>
      </c>
      <c r="M123" s="58" t="s">
        <v>526</v>
      </c>
      <c r="N123" s="58" t="s">
        <v>526</v>
      </c>
      <c r="O123" s="58" t="s">
        <v>526</v>
      </c>
      <c r="P123" s="58" t="s">
        <v>526</v>
      </c>
      <c r="Q123" s="58" t="s">
        <v>526</v>
      </c>
      <c r="R123" s="58" t="s">
        <v>526</v>
      </c>
      <c r="S123" s="58" t="s">
        <v>526</v>
      </c>
    </row>
    <row r="124" spans="1:19" x14ac:dyDescent="0.25">
      <c r="A124" t="s">
        <v>95</v>
      </c>
      <c r="B124">
        <v>3</v>
      </c>
      <c r="C124" t="s">
        <v>628</v>
      </c>
      <c r="D124" s="58">
        <v>10500</v>
      </c>
      <c r="E124" s="58">
        <v>15000</v>
      </c>
      <c r="F124" s="58">
        <v>19000</v>
      </c>
      <c r="G124" s="58">
        <v>12165</v>
      </c>
      <c r="H124" s="58">
        <v>15000</v>
      </c>
      <c r="I124" s="58">
        <v>20000</v>
      </c>
      <c r="J124" s="58">
        <v>25000</v>
      </c>
      <c r="K124" s="58">
        <v>13940</v>
      </c>
      <c r="L124" s="58" t="s">
        <v>526</v>
      </c>
      <c r="M124" s="58" t="s">
        <v>526</v>
      </c>
      <c r="N124" s="58" t="s">
        <v>526</v>
      </c>
      <c r="O124" s="58" t="s">
        <v>526</v>
      </c>
      <c r="P124" s="58" t="s">
        <v>526</v>
      </c>
      <c r="Q124" s="58" t="s">
        <v>526</v>
      </c>
      <c r="R124" s="58" t="s">
        <v>526</v>
      </c>
      <c r="S124" s="58" t="s">
        <v>526</v>
      </c>
    </row>
    <row r="125" spans="1:19" x14ac:dyDescent="0.25">
      <c r="A125" t="s">
        <v>95</v>
      </c>
      <c r="B125">
        <v>4</v>
      </c>
      <c r="C125" t="s">
        <v>629</v>
      </c>
      <c r="D125" s="58">
        <v>23000</v>
      </c>
      <c r="E125" s="58">
        <v>26000</v>
      </c>
      <c r="F125" s="58">
        <v>30000</v>
      </c>
      <c r="G125" s="58">
        <v>380</v>
      </c>
      <c r="H125" s="58">
        <v>27000</v>
      </c>
      <c r="I125" s="58">
        <v>32000</v>
      </c>
      <c r="J125" s="58">
        <v>36000</v>
      </c>
      <c r="K125" s="58">
        <v>370</v>
      </c>
      <c r="L125" s="58" t="s">
        <v>526</v>
      </c>
      <c r="M125" s="58" t="s">
        <v>526</v>
      </c>
      <c r="N125" s="58" t="s">
        <v>526</v>
      </c>
      <c r="O125" s="58" t="s">
        <v>526</v>
      </c>
      <c r="P125" s="58" t="s">
        <v>526</v>
      </c>
      <c r="Q125" s="58" t="s">
        <v>526</v>
      </c>
      <c r="R125" s="58" t="s">
        <v>526</v>
      </c>
      <c r="S125" s="58" t="s">
        <v>526</v>
      </c>
    </row>
    <row r="126" spans="1:19" x14ac:dyDescent="0.25">
      <c r="A126" t="s">
        <v>95</v>
      </c>
      <c r="B126">
        <v>5</v>
      </c>
      <c r="C126" t="s">
        <v>630</v>
      </c>
      <c r="D126" s="58">
        <v>11500</v>
      </c>
      <c r="E126" s="58">
        <v>15500</v>
      </c>
      <c r="F126" s="58">
        <v>20500</v>
      </c>
      <c r="G126" s="58">
        <v>965</v>
      </c>
      <c r="H126" s="58">
        <v>13500</v>
      </c>
      <c r="I126" s="58">
        <v>18500</v>
      </c>
      <c r="J126" s="58">
        <v>24500</v>
      </c>
      <c r="K126" s="58">
        <v>1040</v>
      </c>
      <c r="L126" s="58" t="s">
        <v>526</v>
      </c>
      <c r="M126" s="58" t="s">
        <v>526</v>
      </c>
      <c r="N126" s="58" t="s">
        <v>526</v>
      </c>
      <c r="O126" s="58" t="s">
        <v>526</v>
      </c>
      <c r="P126" s="58" t="s">
        <v>526</v>
      </c>
      <c r="Q126" s="58" t="s">
        <v>526</v>
      </c>
      <c r="R126" s="58" t="s">
        <v>526</v>
      </c>
      <c r="S126" s="58" t="s">
        <v>526</v>
      </c>
    </row>
    <row r="127" spans="1:19" x14ac:dyDescent="0.25">
      <c r="A127" t="s">
        <v>95</v>
      </c>
      <c r="B127">
        <v>6</v>
      </c>
      <c r="C127" t="s">
        <v>631</v>
      </c>
      <c r="D127" s="58">
        <v>12500</v>
      </c>
      <c r="E127" s="58">
        <v>17500</v>
      </c>
      <c r="F127" s="58">
        <v>23500</v>
      </c>
      <c r="G127" s="58">
        <v>4670</v>
      </c>
      <c r="H127" s="58">
        <v>17000</v>
      </c>
      <c r="I127" s="58">
        <v>23000</v>
      </c>
      <c r="J127" s="58">
        <v>29000</v>
      </c>
      <c r="K127" s="58">
        <v>5875</v>
      </c>
      <c r="L127" s="58" t="s">
        <v>526</v>
      </c>
      <c r="M127" s="58" t="s">
        <v>526</v>
      </c>
      <c r="N127" s="58" t="s">
        <v>526</v>
      </c>
      <c r="O127" s="58" t="s">
        <v>526</v>
      </c>
      <c r="P127" s="58" t="s">
        <v>526</v>
      </c>
      <c r="Q127" s="58" t="s">
        <v>526</v>
      </c>
      <c r="R127" s="58" t="s">
        <v>526</v>
      </c>
      <c r="S127" s="58" t="s">
        <v>526</v>
      </c>
    </row>
    <row r="128" spans="1:19" x14ac:dyDescent="0.25">
      <c r="A128" t="s">
        <v>95</v>
      </c>
      <c r="B128">
        <v>7</v>
      </c>
      <c r="C128" t="s">
        <v>632</v>
      </c>
      <c r="D128" s="58">
        <v>16000</v>
      </c>
      <c r="E128" s="58">
        <v>21500</v>
      </c>
      <c r="F128" s="58">
        <v>28000</v>
      </c>
      <c r="G128" s="58">
        <v>2345</v>
      </c>
      <c r="H128" s="58">
        <v>22000</v>
      </c>
      <c r="I128" s="58">
        <v>27000</v>
      </c>
      <c r="J128" s="58">
        <v>35500</v>
      </c>
      <c r="K128" s="58">
        <v>2905</v>
      </c>
      <c r="L128" s="58" t="s">
        <v>526</v>
      </c>
      <c r="M128" s="58" t="s">
        <v>526</v>
      </c>
      <c r="N128" s="58" t="s">
        <v>526</v>
      </c>
      <c r="O128" s="58" t="s">
        <v>526</v>
      </c>
      <c r="P128" s="58" t="s">
        <v>526</v>
      </c>
      <c r="Q128" s="58" t="s">
        <v>526</v>
      </c>
      <c r="R128" s="58" t="s">
        <v>526</v>
      </c>
      <c r="S128" s="58" t="s">
        <v>526</v>
      </c>
    </row>
    <row r="129" spans="1:19" x14ac:dyDescent="0.25">
      <c r="A129" t="s">
        <v>95</v>
      </c>
      <c r="B129">
        <v>8</v>
      </c>
      <c r="C129" t="s">
        <v>633</v>
      </c>
      <c r="D129" s="58">
        <v>14000</v>
      </c>
      <c r="E129" s="58">
        <v>19000</v>
      </c>
      <c r="F129" s="58">
        <v>25000</v>
      </c>
      <c r="G129" s="58">
        <v>5970</v>
      </c>
      <c r="H129" s="58">
        <v>17500</v>
      </c>
      <c r="I129" s="58">
        <v>24000</v>
      </c>
      <c r="J129" s="58">
        <v>31000</v>
      </c>
      <c r="K129" s="58">
        <v>6615</v>
      </c>
      <c r="L129" s="58" t="s">
        <v>526</v>
      </c>
      <c r="M129" s="58" t="s">
        <v>526</v>
      </c>
      <c r="N129" s="58" t="s">
        <v>526</v>
      </c>
      <c r="O129" s="58" t="s">
        <v>526</v>
      </c>
      <c r="P129" s="58" t="s">
        <v>526</v>
      </c>
      <c r="Q129" s="58" t="s">
        <v>526</v>
      </c>
      <c r="R129" s="58" t="s">
        <v>526</v>
      </c>
      <c r="S129" s="58" t="s">
        <v>526</v>
      </c>
    </row>
    <row r="130" spans="1:19" x14ac:dyDescent="0.25">
      <c r="A130" t="s">
        <v>95</v>
      </c>
      <c r="B130">
        <v>9</v>
      </c>
      <c r="C130" t="s">
        <v>634</v>
      </c>
      <c r="D130" s="58">
        <v>15500</v>
      </c>
      <c r="E130" s="58">
        <v>22500</v>
      </c>
      <c r="F130" s="58">
        <v>28000</v>
      </c>
      <c r="G130" s="58">
        <v>7155</v>
      </c>
      <c r="H130" s="58">
        <v>21000</v>
      </c>
      <c r="I130" s="58">
        <v>27500</v>
      </c>
      <c r="J130" s="58">
        <v>34500</v>
      </c>
      <c r="K130" s="58">
        <v>7745</v>
      </c>
      <c r="L130" s="58" t="s">
        <v>526</v>
      </c>
      <c r="M130" s="58" t="s">
        <v>526</v>
      </c>
      <c r="N130" s="58" t="s">
        <v>526</v>
      </c>
      <c r="O130" s="58" t="s">
        <v>526</v>
      </c>
      <c r="P130" s="58" t="s">
        <v>526</v>
      </c>
      <c r="Q130" s="58" t="s">
        <v>526</v>
      </c>
      <c r="R130" s="58" t="s">
        <v>526</v>
      </c>
      <c r="S130" s="58" t="s">
        <v>526</v>
      </c>
    </row>
    <row r="131" spans="1:19" x14ac:dyDescent="0.25">
      <c r="A131" t="s">
        <v>95</v>
      </c>
      <c r="B131" t="s">
        <v>28</v>
      </c>
      <c r="C131" t="s">
        <v>635</v>
      </c>
      <c r="D131" s="58">
        <v>15000</v>
      </c>
      <c r="E131" s="58">
        <v>20500</v>
      </c>
      <c r="F131" s="58">
        <v>26500</v>
      </c>
      <c r="G131" s="58">
        <v>4095</v>
      </c>
      <c r="H131" s="58">
        <v>19500</v>
      </c>
      <c r="I131" s="58">
        <v>26000</v>
      </c>
      <c r="J131" s="58">
        <v>33000</v>
      </c>
      <c r="K131" s="58">
        <v>4295</v>
      </c>
      <c r="L131" s="58" t="s">
        <v>526</v>
      </c>
      <c r="M131" s="58" t="s">
        <v>526</v>
      </c>
      <c r="N131" s="58" t="s">
        <v>526</v>
      </c>
      <c r="O131" s="58" t="s">
        <v>526</v>
      </c>
      <c r="P131" s="58" t="s">
        <v>526</v>
      </c>
      <c r="Q131" s="58" t="s">
        <v>526</v>
      </c>
      <c r="R131" s="58" t="s">
        <v>526</v>
      </c>
      <c r="S131" s="58" t="s">
        <v>526</v>
      </c>
    </row>
    <row r="132" spans="1:19" x14ac:dyDescent="0.25">
      <c r="A132" t="s">
        <v>95</v>
      </c>
      <c r="B132" t="s">
        <v>29</v>
      </c>
      <c r="C132" t="s">
        <v>636</v>
      </c>
      <c r="D132" s="58">
        <v>11500</v>
      </c>
      <c r="E132" s="58">
        <v>17000</v>
      </c>
      <c r="F132" s="58">
        <v>23000</v>
      </c>
      <c r="G132" s="58">
        <v>11950</v>
      </c>
      <c r="H132" s="58">
        <v>15500</v>
      </c>
      <c r="I132" s="58">
        <v>21500</v>
      </c>
      <c r="J132" s="58">
        <v>27500</v>
      </c>
      <c r="K132" s="58">
        <v>13470</v>
      </c>
      <c r="L132" s="58" t="s">
        <v>526</v>
      </c>
      <c r="M132" s="58" t="s">
        <v>526</v>
      </c>
      <c r="N132" s="58" t="s">
        <v>526</v>
      </c>
      <c r="O132" s="58" t="s">
        <v>526</v>
      </c>
      <c r="P132" s="58" t="s">
        <v>526</v>
      </c>
      <c r="Q132" s="58" t="s">
        <v>526</v>
      </c>
      <c r="R132" s="58" t="s">
        <v>526</v>
      </c>
      <c r="S132" s="58" t="s">
        <v>526</v>
      </c>
    </row>
    <row r="133" spans="1:19" x14ac:dyDescent="0.25">
      <c r="A133" t="s">
        <v>95</v>
      </c>
      <c r="B133" t="s">
        <v>30</v>
      </c>
      <c r="C133" t="s">
        <v>637</v>
      </c>
      <c r="D133" s="58">
        <v>10500</v>
      </c>
      <c r="E133" s="58">
        <v>15000</v>
      </c>
      <c r="F133" s="58">
        <v>19500</v>
      </c>
      <c r="G133" s="58">
        <v>5585</v>
      </c>
      <c r="H133" s="58">
        <v>16000</v>
      </c>
      <c r="I133" s="58">
        <v>20500</v>
      </c>
      <c r="J133" s="58">
        <v>27500</v>
      </c>
      <c r="K133" s="58">
        <v>7175</v>
      </c>
      <c r="L133" s="58" t="s">
        <v>526</v>
      </c>
      <c r="M133" s="58" t="s">
        <v>526</v>
      </c>
      <c r="N133" s="58" t="s">
        <v>526</v>
      </c>
      <c r="O133" s="58" t="s">
        <v>526</v>
      </c>
      <c r="P133" s="58" t="s">
        <v>526</v>
      </c>
      <c r="Q133" s="58" t="s">
        <v>526</v>
      </c>
      <c r="R133" s="58" t="s">
        <v>526</v>
      </c>
      <c r="S133" s="58" t="s">
        <v>526</v>
      </c>
    </row>
    <row r="134" spans="1:19" x14ac:dyDescent="0.25">
      <c r="A134" t="s">
        <v>95</v>
      </c>
      <c r="B134" t="s">
        <v>31</v>
      </c>
      <c r="C134" t="s">
        <v>638</v>
      </c>
      <c r="D134" s="58">
        <v>13500</v>
      </c>
      <c r="E134" s="58">
        <v>18000</v>
      </c>
      <c r="F134" s="58">
        <v>23000</v>
      </c>
      <c r="G134" s="58">
        <v>18420</v>
      </c>
      <c r="H134" s="58">
        <v>17500</v>
      </c>
      <c r="I134" s="58">
        <v>23000</v>
      </c>
      <c r="J134" s="58">
        <v>29500</v>
      </c>
      <c r="K134" s="58">
        <v>19465</v>
      </c>
      <c r="L134" s="58" t="s">
        <v>526</v>
      </c>
      <c r="M134" s="58" t="s">
        <v>526</v>
      </c>
      <c r="N134" s="58" t="s">
        <v>526</v>
      </c>
      <c r="O134" s="58" t="s">
        <v>526</v>
      </c>
      <c r="P134" s="58" t="s">
        <v>526</v>
      </c>
      <c r="Q134" s="58" t="s">
        <v>526</v>
      </c>
      <c r="R134" s="58" t="s">
        <v>526</v>
      </c>
      <c r="S134" s="58" t="s">
        <v>526</v>
      </c>
    </row>
    <row r="135" spans="1:19" x14ac:dyDescent="0.25">
      <c r="A135" t="s">
        <v>95</v>
      </c>
      <c r="B135" t="s">
        <v>32</v>
      </c>
      <c r="C135" t="s">
        <v>639</v>
      </c>
      <c r="D135" s="58">
        <v>10500</v>
      </c>
      <c r="E135" s="58">
        <v>14500</v>
      </c>
      <c r="F135" s="58">
        <v>18500</v>
      </c>
      <c r="G135" s="58">
        <v>5070</v>
      </c>
      <c r="H135" s="58">
        <v>14500</v>
      </c>
      <c r="I135" s="58">
        <v>19000</v>
      </c>
      <c r="J135" s="58">
        <v>24000</v>
      </c>
      <c r="K135" s="58">
        <v>5295</v>
      </c>
      <c r="L135" s="58" t="s">
        <v>526</v>
      </c>
      <c r="M135" s="58" t="s">
        <v>526</v>
      </c>
      <c r="N135" s="58" t="s">
        <v>526</v>
      </c>
      <c r="O135" s="58" t="s">
        <v>526</v>
      </c>
      <c r="P135" s="58" t="s">
        <v>526</v>
      </c>
      <c r="Q135" s="58" t="s">
        <v>526</v>
      </c>
      <c r="R135" s="58" t="s">
        <v>526</v>
      </c>
      <c r="S135" s="58" t="s">
        <v>526</v>
      </c>
    </row>
    <row r="136" spans="1:19" x14ac:dyDescent="0.25">
      <c r="A136" t="s">
        <v>95</v>
      </c>
      <c r="B136" t="s">
        <v>27</v>
      </c>
      <c r="C136" t="s">
        <v>640</v>
      </c>
      <c r="D136" s="58">
        <v>10500</v>
      </c>
      <c r="E136" s="58">
        <v>16000</v>
      </c>
      <c r="F136" s="58">
        <v>20500</v>
      </c>
      <c r="G136" s="58">
        <v>7685</v>
      </c>
      <c r="H136" s="58">
        <v>16000</v>
      </c>
      <c r="I136" s="58">
        <v>21500</v>
      </c>
      <c r="J136" s="58">
        <v>26500</v>
      </c>
      <c r="K136" s="58">
        <v>9730</v>
      </c>
      <c r="L136" s="58" t="s">
        <v>526</v>
      </c>
      <c r="M136" s="58" t="s">
        <v>526</v>
      </c>
      <c r="N136" s="58" t="s">
        <v>526</v>
      </c>
      <c r="O136" s="58" t="s">
        <v>526</v>
      </c>
      <c r="P136" s="58" t="s">
        <v>526</v>
      </c>
      <c r="Q136" s="58" t="s">
        <v>526</v>
      </c>
      <c r="R136" s="58" t="s">
        <v>526</v>
      </c>
      <c r="S136" s="58" t="s">
        <v>526</v>
      </c>
    </row>
    <row r="137" spans="1:19" x14ac:dyDescent="0.25">
      <c r="A137" t="s">
        <v>95</v>
      </c>
      <c r="B137" t="s">
        <v>33</v>
      </c>
      <c r="C137" t="s">
        <v>641</v>
      </c>
      <c r="D137" s="58">
        <v>10500</v>
      </c>
      <c r="E137" s="58">
        <v>15500</v>
      </c>
      <c r="F137" s="58">
        <v>21000</v>
      </c>
      <c r="G137" s="58">
        <v>5995</v>
      </c>
      <c r="H137" s="58">
        <v>15500</v>
      </c>
      <c r="I137" s="58">
        <v>21000</v>
      </c>
      <c r="J137" s="58">
        <v>27000</v>
      </c>
      <c r="K137" s="58">
        <v>7900</v>
      </c>
      <c r="L137" s="58" t="s">
        <v>526</v>
      </c>
      <c r="M137" s="58" t="s">
        <v>526</v>
      </c>
      <c r="N137" s="58" t="s">
        <v>526</v>
      </c>
      <c r="O137" s="58" t="s">
        <v>526</v>
      </c>
      <c r="P137" s="58" t="s">
        <v>526</v>
      </c>
      <c r="Q137" s="58" t="s">
        <v>526</v>
      </c>
      <c r="R137" s="58" t="s">
        <v>526</v>
      </c>
      <c r="S137" s="58" t="s">
        <v>526</v>
      </c>
    </row>
    <row r="138" spans="1:19" x14ac:dyDescent="0.25">
      <c r="A138" t="s">
        <v>95</v>
      </c>
      <c r="B138" t="s">
        <v>34</v>
      </c>
      <c r="C138" t="s">
        <v>642</v>
      </c>
      <c r="D138" s="58">
        <v>8500</v>
      </c>
      <c r="E138" s="58">
        <v>13000</v>
      </c>
      <c r="F138" s="58">
        <v>17000</v>
      </c>
      <c r="G138" s="58">
        <v>16880</v>
      </c>
      <c r="H138" s="58">
        <v>11500</v>
      </c>
      <c r="I138" s="58">
        <v>17500</v>
      </c>
      <c r="J138" s="58">
        <v>23000</v>
      </c>
      <c r="K138" s="58">
        <v>17980</v>
      </c>
      <c r="L138" s="58" t="s">
        <v>526</v>
      </c>
      <c r="M138" s="58" t="s">
        <v>526</v>
      </c>
      <c r="N138" s="58" t="s">
        <v>526</v>
      </c>
      <c r="O138" s="58" t="s">
        <v>526</v>
      </c>
      <c r="P138" s="58" t="s">
        <v>526</v>
      </c>
      <c r="Q138" s="58" t="s">
        <v>526</v>
      </c>
      <c r="R138" s="58" t="s">
        <v>526</v>
      </c>
      <c r="S138" s="58" t="s">
        <v>526</v>
      </c>
    </row>
    <row r="139" spans="1:19" x14ac:dyDescent="0.25">
      <c r="A139" t="s">
        <v>95</v>
      </c>
      <c r="B139" t="s">
        <v>35</v>
      </c>
      <c r="C139" t="s">
        <v>643</v>
      </c>
      <c r="D139" s="58">
        <v>12500</v>
      </c>
      <c r="E139" s="58">
        <v>18000</v>
      </c>
      <c r="F139" s="58">
        <v>21500</v>
      </c>
      <c r="G139" s="58">
        <v>8075</v>
      </c>
      <c r="H139" s="58">
        <v>15000</v>
      </c>
      <c r="I139" s="58">
        <v>22000</v>
      </c>
      <c r="J139" s="58">
        <v>25000</v>
      </c>
      <c r="K139" s="58">
        <v>8880</v>
      </c>
      <c r="L139" s="58" t="s">
        <v>526</v>
      </c>
      <c r="M139" s="58" t="s">
        <v>526</v>
      </c>
      <c r="N139" s="58" t="s">
        <v>526</v>
      </c>
      <c r="O139" s="58" t="s">
        <v>526</v>
      </c>
      <c r="P139" s="58" t="s">
        <v>526</v>
      </c>
      <c r="Q139" s="58" t="s">
        <v>526</v>
      </c>
      <c r="R139" s="58" t="s">
        <v>526</v>
      </c>
      <c r="S139" s="58" t="s">
        <v>526</v>
      </c>
    </row>
    <row r="140" spans="1:19" x14ac:dyDescent="0.25">
      <c r="A140" t="s">
        <v>95</v>
      </c>
      <c r="B140" t="s">
        <v>36</v>
      </c>
      <c r="C140" t="s">
        <v>644</v>
      </c>
      <c r="D140" s="58">
        <v>12000</v>
      </c>
      <c r="E140" s="58">
        <v>19000</v>
      </c>
      <c r="F140" s="58">
        <v>29000</v>
      </c>
      <c r="G140" s="58">
        <v>1910</v>
      </c>
      <c r="H140" s="58">
        <v>13500</v>
      </c>
      <c r="I140" s="58">
        <v>22000</v>
      </c>
      <c r="J140" s="58">
        <v>31000</v>
      </c>
      <c r="K140" s="58">
        <v>2465</v>
      </c>
      <c r="L140" s="58" t="s">
        <v>526</v>
      </c>
      <c r="M140" s="58" t="s">
        <v>526</v>
      </c>
      <c r="N140" s="58" t="s">
        <v>526</v>
      </c>
      <c r="O140" s="58" t="s">
        <v>526</v>
      </c>
      <c r="P140" s="58" t="s">
        <v>526</v>
      </c>
      <c r="Q140" s="58" t="s">
        <v>526</v>
      </c>
      <c r="R140" s="58" t="s">
        <v>526</v>
      </c>
      <c r="S140" s="58" t="s">
        <v>526</v>
      </c>
    </row>
    <row r="141" spans="1:19" x14ac:dyDescent="0.25">
      <c r="A141" t="s">
        <v>95</v>
      </c>
      <c r="B141" t="s">
        <v>37</v>
      </c>
      <c r="C141" t="s">
        <v>645</v>
      </c>
      <c r="D141" s="58">
        <v>17000</v>
      </c>
      <c r="E141" s="58">
        <v>23000</v>
      </c>
      <c r="F141" s="58">
        <v>29500</v>
      </c>
      <c r="G141" s="58">
        <v>2430</v>
      </c>
      <c r="H141" s="58">
        <v>22500</v>
      </c>
      <c r="I141" s="58">
        <v>30000</v>
      </c>
      <c r="J141" s="58">
        <v>40000</v>
      </c>
      <c r="K141" s="58">
        <v>2865</v>
      </c>
      <c r="L141" s="58" t="s">
        <v>526</v>
      </c>
      <c r="M141" s="58" t="s">
        <v>526</v>
      </c>
      <c r="N141" s="58" t="s">
        <v>526</v>
      </c>
      <c r="O141" s="58" t="s">
        <v>526</v>
      </c>
      <c r="P141" s="58" t="s">
        <v>526</v>
      </c>
      <c r="Q141" s="58" t="s">
        <v>526</v>
      </c>
      <c r="R141" s="58" t="s">
        <v>526</v>
      </c>
      <c r="S141" s="58" t="s">
        <v>526</v>
      </c>
    </row>
    <row r="142" spans="1:19" x14ac:dyDescent="0.25">
      <c r="A142" t="s">
        <v>94</v>
      </c>
      <c r="B142">
        <v>1</v>
      </c>
      <c r="C142" t="s">
        <v>646</v>
      </c>
      <c r="D142" s="58">
        <v>32500</v>
      </c>
      <c r="E142" s="58">
        <v>36000</v>
      </c>
      <c r="F142" s="58">
        <v>40500</v>
      </c>
      <c r="G142" s="58">
        <v>4755</v>
      </c>
      <c r="H142" s="58">
        <v>37000</v>
      </c>
      <c r="I142" s="58">
        <v>43000</v>
      </c>
      <c r="J142" s="58">
        <v>45500</v>
      </c>
      <c r="K142" s="58">
        <v>4025</v>
      </c>
      <c r="L142" s="58" t="s">
        <v>526</v>
      </c>
      <c r="M142" s="58" t="s">
        <v>526</v>
      </c>
      <c r="N142" s="58" t="s">
        <v>526</v>
      </c>
      <c r="O142" s="58" t="s">
        <v>526</v>
      </c>
      <c r="P142" s="58" t="s">
        <v>526</v>
      </c>
      <c r="Q142" s="58" t="s">
        <v>526</v>
      </c>
      <c r="R142" s="58" t="s">
        <v>526</v>
      </c>
      <c r="S142" s="58" t="s">
        <v>526</v>
      </c>
    </row>
    <row r="143" spans="1:19" x14ac:dyDescent="0.25">
      <c r="A143" t="s">
        <v>94</v>
      </c>
      <c r="B143">
        <v>2</v>
      </c>
      <c r="C143" t="s">
        <v>647</v>
      </c>
      <c r="D143" s="58">
        <v>17000</v>
      </c>
      <c r="E143" s="58">
        <v>23000</v>
      </c>
      <c r="F143" s="58">
        <v>28500</v>
      </c>
      <c r="G143" s="58">
        <v>12050</v>
      </c>
      <c r="H143" s="58">
        <v>19500</v>
      </c>
      <c r="I143" s="58">
        <v>25500</v>
      </c>
      <c r="J143" s="58">
        <v>32000</v>
      </c>
      <c r="K143" s="58">
        <v>12170</v>
      </c>
      <c r="L143" s="58" t="s">
        <v>526</v>
      </c>
      <c r="M143" s="58" t="s">
        <v>526</v>
      </c>
      <c r="N143" s="58" t="s">
        <v>526</v>
      </c>
      <c r="O143" s="58" t="s">
        <v>526</v>
      </c>
      <c r="P143" s="58" t="s">
        <v>526</v>
      </c>
      <c r="Q143" s="58" t="s">
        <v>526</v>
      </c>
      <c r="R143" s="58" t="s">
        <v>526</v>
      </c>
      <c r="S143" s="58" t="s">
        <v>526</v>
      </c>
    </row>
    <row r="144" spans="1:19" x14ac:dyDescent="0.25">
      <c r="A144" t="s">
        <v>94</v>
      </c>
      <c r="B144">
        <v>3</v>
      </c>
      <c r="C144" t="s">
        <v>648</v>
      </c>
      <c r="D144" s="58">
        <v>10500</v>
      </c>
      <c r="E144" s="58">
        <v>15000</v>
      </c>
      <c r="F144" s="58">
        <v>19500</v>
      </c>
      <c r="G144" s="58">
        <v>12605</v>
      </c>
      <c r="H144" s="58">
        <v>15500</v>
      </c>
      <c r="I144" s="58">
        <v>20500</v>
      </c>
      <c r="J144" s="58">
        <v>25000</v>
      </c>
      <c r="K144" s="58">
        <v>14350</v>
      </c>
      <c r="L144" s="58" t="s">
        <v>526</v>
      </c>
      <c r="M144" s="58" t="s">
        <v>526</v>
      </c>
      <c r="N144" s="58" t="s">
        <v>526</v>
      </c>
      <c r="O144" s="58" t="s">
        <v>526</v>
      </c>
      <c r="P144" s="58" t="s">
        <v>526</v>
      </c>
      <c r="Q144" s="58" t="s">
        <v>526</v>
      </c>
      <c r="R144" s="58" t="s">
        <v>526</v>
      </c>
      <c r="S144" s="58" t="s">
        <v>526</v>
      </c>
    </row>
    <row r="145" spans="1:19" x14ac:dyDescent="0.25">
      <c r="A145" t="s">
        <v>94</v>
      </c>
      <c r="B145">
        <v>4</v>
      </c>
      <c r="C145" t="s">
        <v>649</v>
      </c>
      <c r="D145" s="58">
        <v>23000</v>
      </c>
      <c r="E145" s="58">
        <v>26000</v>
      </c>
      <c r="F145" s="58">
        <v>29500</v>
      </c>
      <c r="G145" s="58">
        <v>435</v>
      </c>
      <c r="H145" s="58">
        <v>28000</v>
      </c>
      <c r="I145" s="58">
        <v>32000</v>
      </c>
      <c r="J145" s="58">
        <v>35500</v>
      </c>
      <c r="K145" s="58">
        <v>375</v>
      </c>
      <c r="L145" s="58" t="s">
        <v>526</v>
      </c>
      <c r="M145" s="58" t="s">
        <v>526</v>
      </c>
      <c r="N145" s="58" t="s">
        <v>526</v>
      </c>
      <c r="O145" s="58" t="s">
        <v>526</v>
      </c>
      <c r="P145" s="58" t="s">
        <v>526</v>
      </c>
      <c r="Q145" s="58" t="s">
        <v>526</v>
      </c>
      <c r="R145" s="58" t="s">
        <v>526</v>
      </c>
      <c r="S145" s="58" t="s">
        <v>526</v>
      </c>
    </row>
    <row r="146" spans="1:19" x14ac:dyDescent="0.25">
      <c r="A146" t="s">
        <v>94</v>
      </c>
      <c r="B146">
        <v>5</v>
      </c>
      <c r="C146" t="s">
        <v>650</v>
      </c>
      <c r="D146" s="58">
        <v>11000</v>
      </c>
      <c r="E146" s="58">
        <v>15500</v>
      </c>
      <c r="F146" s="58">
        <v>20000</v>
      </c>
      <c r="G146" s="58">
        <v>1045</v>
      </c>
      <c r="H146" s="58">
        <v>14500</v>
      </c>
      <c r="I146" s="58">
        <v>19500</v>
      </c>
      <c r="J146" s="58">
        <v>25000</v>
      </c>
      <c r="K146" s="58">
        <v>1135</v>
      </c>
      <c r="L146" s="58" t="s">
        <v>526</v>
      </c>
      <c r="M146" s="58" t="s">
        <v>526</v>
      </c>
      <c r="N146" s="58" t="s">
        <v>526</v>
      </c>
      <c r="O146" s="58" t="s">
        <v>526</v>
      </c>
      <c r="P146" s="58" t="s">
        <v>526</v>
      </c>
      <c r="Q146" s="58" t="s">
        <v>526</v>
      </c>
      <c r="R146" s="58" t="s">
        <v>526</v>
      </c>
      <c r="S146" s="58" t="s">
        <v>526</v>
      </c>
    </row>
    <row r="147" spans="1:19" x14ac:dyDescent="0.25">
      <c r="A147" t="s">
        <v>94</v>
      </c>
      <c r="B147">
        <v>6</v>
      </c>
      <c r="C147" t="s">
        <v>651</v>
      </c>
      <c r="D147" s="58">
        <v>13000</v>
      </c>
      <c r="E147" s="58">
        <v>18500</v>
      </c>
      <c r="F147" s="58">
        <v>24000</v>
      </c>
      <c r="G147" s="58">
        <v>5055</v>
      </c>
      <c r="H147" s="58">
        <v>18000</v>
      </c>
      <c r="I147" s="58">
        <v>23500</v>
      </c>
      <c r="J147" s="58">
        <v>29500</v>
      </c>
      <c r="K147" s="58">
        <v>6325</v>
      </c>
      <c r="L147" s="58" t="s">
        <v>526</v>
      </c>
      <c r="M147" s="58" t="s">
        <v>526</v>
      </c>
      <c r="N147" s="58" t="s">
        <v>526</v>
      </c>
      <c r="O147" s="58" t="s">
        <v>526</v>
      </c>
      <c r="P147" s="58" t="s">
        <v>526</v>
      </c>
      <c r="Q147" s="58" t="s">
        <v>526</v>
      </c>
      <c r="R147" s="58" t="s">
        <v>526</v>
      </c>
      <c r="S147" s="58" t="s">
        <v>526</v>
      </c>
    </row>
    <row r="148" spans="1:19" x14ac:dyDescent="0.25">
      <c r="A148" t="s">
        <v>94</v>
      </c>
      <c r="B148">
        <v>7</v>
      </c>
      <c r="C148" t="s">
        <v>652</v>
      </c>
      <c r="D148" s="58">
        <v>17000</v>
      </c>
      <c r="E148" s="58">
        <v>22000</v>
      </c>
      <c r="F148" s="58">
        <v>28500</v>
      </c>
      <c r="G148" s="58">
        <v>2675</v>
      </c>
      <c r="H148" s="58">
        <v>22000</v>
      </c>
      <c r="I148" s="58">
        <v>28000</v>
      </c>
      <c r="J148" s="58">
        <v>36500</v>
      </c>
      <c r="K148" s="58">
        <v>3285</v>
      </c>
      <c r="L148" s="58" t="s">
        <v>526</v>
      </c>
      <c r="M148" s="58" t="s">
        <v>526</v>
      </c>
      <c r="N148" s="58" t="s">
        <v>526</v>
      </c>
      <c r="O148" s="58" t="s">
        <v>526</v>
      </c>
      <c r="P148" s="58" t="s">
        <v>526</v>
      </c>
      <c r="Q148" s="58" t="s">
        <v>526</v>
      </c>
      <c r="R148" s="58" t="s">
        <v>526</v>
      </c>
      <c r="S148" s="58" t="s">
        <v>526</v>
      </c>
    </row>
    <row r="149" spans="1:19" x14ac:dyDescent="0.25">
      <c r="A149" t="s">
        <v>94</v>
      </c>
      <c r="B149">
        <v>8</v>
      </c>
      <c r="C149" t="s">
        <v>653</v>
      </c>
      <c r="D149" s="58">
        <v>14000</v>
      </c>
      <c r="E149" s="58">
        <v>19500</v>
      </c>
      <c r="F149" s="58">
        <v>25500</v>
      </c>
      <c r="G149" s="58">
        <v>5960</v>
      </c>
      <c r="H149" s="58">
        <v>18000</v>
      </c>
      <c r="I149" s="58">
        <v>24500</v>
      </c>
      <c r="J149" s="58">
        <v>32000</v>
      </c>
      <c r="K149" s="58">
        <v>6505</v>
      </c>
      <c r="L149" s="58" t="s">
        <v>526</v>
      </c>
      <c r="M149" s="58" t="s">
        <v>526</v>
      </c>
      <c r="N149" s="58" t="s">
        <v>526</v>
      </c>
      <c r="O149" s="58" t="s">
        <v>526</v>
      </c>
      <c r="P149" s="58" t="s">
        <v>526</v>
      </c>
      <c r="Q149" s="58" t="s">
        <v>526</v>
      </c>
      <c r="R149" s="58" t="s">
        <v>526</v>
      </c>
      <c r="S149" s="58" t="s">
        <v>526</v>
      </c>
    </row>
    <row r="150" spans="1:19" x14ac:dyDescent="0.25">
      <c r="A150" t="s">
        <v>94</v>
      </c>
      <c r="B150">
        <v>9</v>
      </c>
      <c r="C150" t="s">
        <v>654</v>
      </c>
      <c r="D150" s="58">
        <v>16500</v>
      </c>
      <c r="E150" s="58">
        <v>24000</v>
      </c>
      <c r="F150" s="58">
        <v>29000</v>
      </c>
      <c r="G150" s="58">
        <v>7430</v>
      </c>
      <c r="H150" s="58">
        <v>21500</v>
      </c>
      <c r="I150" s="58">
        <v>29000</v>
      </c>
      <c r="J150" s="58">
        <v>36000</v>
      </c>
      <c r="K150" s="58">
        <v>8135</v>
      </c>
      <c r="L150" s="58" t="s">
        <v>526</v>
      </c>
      <c r="M150" s="58" t="s">
        <v>526</v>
      </c>
      <c r="N150" s="58" t="s">
        <v>526</v>
      </c>
      <c r="O150" s="58" t="s">
        <v>526</v>
      </c>
      <c r="P150" s="58" t="s">
        <v>526</v>
      </c>
      <c r="Q150" s="58" t="s">
        <v>526</v>
      </c>
      <c r="R150" s="58" t="s">
        <v>526</v>
      </c>
      <c r="S150" s="58" t="s">
        <v>526</v>
      </c>
    </row>
    <row r="151" spans="1:19" x14ac:dyDescent="0.25">
      <c r="A151" t="s">
        <v>94</v>
      </c>
      <c r="B151" t="s">
        <v>28</v>
      </c>
      <c r="C151" t="s">
        <v>655</v>
      </c>
      <c r="D151" s="58">
        <v>15500</v>
      </c>
      <c r="E151" s="58">
        <v>21000</v>
      </c>
      <c r="F151" s="58">
        <v>27000</v>
      </c>
      <c r="G151" s="58">
        <v>4075</v>
      </c>
      <c r="H151" s="58">
        <v>20500</v>
      </c>
      <c r="I151" s="58">
        <v>27500</v>
      </c>
      <c r="J151" s="58">
        <v>35500</v>
      </c>
      <c r="K151" s="58">
        <v>4275</v>
      </c>
      <c r="L151" s="58" t="s">
        <v>526</v>
      </c>
      <c r="M151" s="58" t="s">
        <v>526</v>
      </c>
      <c r="N151" s="58" t="s">
        <v>526</v>
      </c>
      <c r="O151" s="58" t="s">
        <v>526</v>
      </c>
      <c r="P151" s="58" t="s">
        <v>526</v>
      </c>
      <c r="Q151" s="58" t="s">
        <v>526</v>
      </c>
      <c r="R151" s="58" t="s">
        <v>526</v>
      </c>
      <c r="S151" s="58" t="s">
        <v>526</v>
      </c>
    </row>
    <row r="152" spans="1:19" x14ac:dyDescent="0.25">
      <c r="A152" t="s">
        <v>94</v>
      </c>
      <c r="B152" t="s">
        <v>29</v>
      </c>
      <c r="C152" t="s">
        <v>656</v>
      </c>
      <c r="D152" s="58">
        <v>12000</v>
      </c>
      <c r="E152" s="58">
        <v>17000</v>
      </c>
      <c r="F152" s="58">
        <v>22500</v>
      </c>
      <c r="G152" s="58">
        <v>12160</v>
      </c>
      <c r="H152" s="58">
        <v>16000</v>
      </c>
      <c r="I152" s="58">
        <v>21500</v>
      </c>
      <c r="J152" s="58">
        <v>27500</v>
      </c>
      <c r="K152" s="58">
        <v>13855</v>
      </c>
      <c r="L152" s="58" t="s">
        <v>526</v>
      </c>
      <c r="M152" s="58" t="s">
        <v>526</v>
      </c>
      <c r="N152" s="58" t="s">
        <v>526</v>
      </c>
      <c r="O152" s="58" t="s">
        <v>526</v>
      </c>
      <c r="P152" s="58" t="s">
        <v>526</v>
      </c>
      <c r="Q152" s="58" t="s">
        <v>526</v>
      </c>
      <c r="R152" s="58" t="s">
        <v>526</v>
      </c>
      <c r="S152" s="58" t="s">
        <v>526</v>
      </c>
    </row>
    <row r="153" spans="1:19" x14ac:dyDescent="0.25">
      <c r="A153" t="s">
        <v>94</v>
      </c>
      <c r="B153" t="s">
        <v>30</v>
      </c>
      <c r="C153" t="s">
        <v>657</v>
      </c>
      <c r="D153" s="58">
        <v>11000</v>
      </c>
      <c r="E153" s="58">
        <v>15500</v>
      </c>
      <c r="F153" s="58">
        <v>20500</v>
      </c>
      <c r="G153" s="58">
        <v>5810</v>
      </c>
      <c r="H153" s="58">
        <v>16500</v>
      </c>
      <c r="I153" s="58">
        <v>21000</v>
      </c>
      <c r="J153" s="58">
        <v>28000</v>
      </c>
      <c r="K153" s="58">
        <v>7520</v>
      </c>
      <c r="L153" s="58" t="s">
        <v>526</v>
      </c>
      <c r="M153" s="58" t="s">
        <v>526</v>
      </c>
      <c r="N153" s="58" t="s">
        <v>526</v>
      </c>
      <c r="O153" s="58" t="s">
        <v>526</v>
      </c>
      <c r="P153" s="58" t="s">
        <v>526</v>
      </c>
      <c r="Q153" s="58" t="s">
        <v>526</v>
      </c>
      <c r="R153" s="58" t="s">
        <v>526</v>
      </c>
      <c r="S153" s="58" t="s">
        <v>526</v>
      </c>
    </row>
    <row r="154" spans="1:19" x14ac:dyDescent="0.25">
      <c r="A154" t="s">
        <v>94</v>
      </c>
      <c r="B154" t="s">
        <v>31</v>
      </c>
      <c r="C154" t="s">
        <v>658</v>
      </c>
      <c r="D154" s="58">
        <v>13500</v>
      </c>
      <c r="E154" s="58">
        <v>18000</v>
      </c>
      <c r="F154" s="58">
        <v>23500</v>
      </c>
      <c r="G154" s="58">
        <v>18885</v>
      </c>
      <c r="H154" s="58">
        <v>17500</v>
      </c>
      <c r="I154" s="58">
        <v>23000</v>
      </c>
      <c r="J154" s="58">
        <v>30000</v>
      </c>
      <c r="K154" s="58">
        <v>20160</v>
      </c>
      <c r="L154" s="58" t="s">
        <v>526</v>
      </c>
      <c r="M154" s="58" t="s">
        <v>526</v>
      </c>
      <c r="N154" s="58" t="s">
        <v>526</v>
      </c>
      <c r="O154" s="58" t="s">
        <v>526</v>
      </c>
      <c r="P154" s="58" t="s">
        <v>526</v>
      </c>
      <c r="Q154" s="58" t="s">
        <v>526</v>
      </c>
      <c r="R154" s="58" t="s">
        <v>526</v>
      </c>
      <c r="S154" s="58" t="s">
        <v>526</v>
      </c>
    </row>
    <row r="155" spans="1:19" x14ac:dyDescent="0.25">
      <c r="A155" t="s">
        <v>94</v>
      </c>
      <c r="B155" t="s">
        <v>32</v>
      </c>
      <c r="C155" t="s">
        <v>659</v>
      </c>
      <c r="D155" s="58">
        <v>10500</v>
      </c>
      <c r="E155" s="58">
        <v>14500</v>
      </c>
      <c r="F155" s="58">
        <v>18500</v>
      </c>
      <c r="G155" s="58">
        <v>5275</v>
      </c>
      <c r="H155" s="58">
        <v>14500</v>
      </c>
      <c r="I155" s="58">
        <v>19500</v>
      </c>
      <c r="J155" s="58">
        <v>24500</v>
      </c>
      <c r="K155" s="58">
        <v>5635</v>
      </c>
      <c r="L155" s="58" t="s">
        <v>526</v>
      </c>
      <c r="M155" s="58" t="s">
        <v>526</v>
      </c>
      <c r="N155" s="58" t="s">
        <v>526</v>
      </c>
      <c r="O155" s="58" t="s">
        <v>526</v>
      </c>
      <c r="P155" s="58" t="s">
        <v>526</v>
      </c>
      <c r="Q155" s="58" t="s">
        <v>526</v>
      </c>
      <c r="R155" s="58" t="s">
        <v>526</v>
      </c>
      <c r="S155" s="58" t="s">
        <v>526</v>
      </c>
    </row>
    <row r="156" spans="1:19" x14ac:dyDescent="0.25">
      <c r="A156" t="s">
        <v>94</v>
      </c>
      <c r="B156" t="s">
        <v>27</v>
      </c>
      <c r="C156" t="s">
        <v>660</v>
      </c>
      <c r="D156" s="58">
        <v>11000</v>
      </c>
      <c r="E156" s="58">
        <v>16000</v>
      </c>
      <c r="F156" s="58">
        <v>20500</v>
      </c>
      <c r="G156" s="58">
        <v>7920</v>
      </c>
      <c r="H156" s="58">
        <v>16500</v>
      </c>
      <c r="I156" s="58">
        <v>22000</v>
      </c>
      <c r="J156" s="58">
        <v>26500</v>
      </c>
      <c r="K156" s="58">
        <v>10075</v>
      </c>
      <c r="L156" s="58" t="s">
        <v>526</v>
      </c>
      <c r="M156" s="58" t="s">
        <v>526</v>
      </c>
      <c r="N156" s="58" t="s">
        <v>526</v>
      </c>
      <c r="O156" s="58" t="s">
        <v>526</v>
      </c>
      <c r="P156" s="58" t="s">
        <v>526</v>
      </c>
      <c r="Q156" s="58" t="s">
        <v>526</v>
      </c>
      <c r="R156" s="58" t="s">
        <v>526</v>
      </c>
      <c r="S156" s="58" t="s">
        <v>526</v>
      </c>
    </row>
    <row r="157" spans="1:19" x14ac:dyDescent="0.25">
      <c r="A157" t="s">
        <v>94</v>
      </c>
      <c r="B157" t="s">
        <v>33</v>
      </c>
      <c r="C157" t="s">
        <v>661</v>
      </c>
      <c r="D157" s="58">
        <v>11000</v>
      </c>
      <c r="E157" s="58">
        <v>16000</v>
      </c>
      <c r="F157" s="58">
        <v>21000</v>
      </c>
      <c r="G157" s="58">
        <v>6070</v>
      </c>
      <c r="H157" s="58">
        <v>16000</v>
      </c>
      <c r="I157" s="58">
        <v>21500</v>
      </c>
      <c r="J157" s="58">
        <v>27500</v>
      </c>
      <c r="K157" s="58">
        <v>8025</v>
      </c>
      <c r="L157" s="58" t="s">
        <v>526</v>
      </c>
      <c r="M157" s="58" t="s">
        <v>526</v>
      </c>
      <c r="N157" s="58" t="s">
        <v>526</v>
      </c>
      <c r="O157" s="58" t="s">
        <v>526</v>
      </c>
      <c r="P157" s="58" t="s">
        <v>526</v>
      </c>
      <c r="Q157" s="58" t="s">
        <v>526</v>
      </c>
      <c r="R157" s="58" t="s">
        <v>526</v>
      </c>
      <c r="S157" s="58" t="s">
        <v>526</v>
      </c>
    </row>
    <row r="158" spans="1:19" x14ac:dyDescent="0.25">
      <c r="A158" t="s">
        <v>94</v>
      </c>
      <c r="B158" t="s">
        <v>34</v>
      </c>
      <c r="C158" t="s">
        <v>662</v>
      </c>
      <c r="D158" s="58">
        <v>8500</v>
      </c>
      <c r="E158" s="58">
        <v>13000</v>
      </c>
      <c r="F158" s="58">
        <v>17500</v>
      </c>
      <c r="G158" s="58">
        <v>17215</v>
      </c>
      <c r="H158" s="58">
        <v>12000</v>
      </c>
      <c r="I158" s="58">
        <v>17500</v>
      </c>
      <c r="J158" s="58">
        <v>23000</v>
      </c>
      <c r="K158" s="58">
        <v>18495</v>
      </c>
      <c r="L158" s="58" t="s">
        <v>526</v>
      </c>
      <c r="M158" s="58" t="s">
        <v>526</v>
      </c>
      <c r="N158" s="58" t="s">
        <v>526</v>
      </c>
      <c r="O158" s="58" t="s">
        <v>526</v>
      </c>
      <c r="P158" s="58" t="s">
        <v>526</v>
      </c>
      <c r="Q158" s="58" t="s">
        <v>526</v>
      </c>
      <c r="R158" s="58" t="s">
        <v>526</v>
      </c>
      <c r="S158" s="58" t="s">
        <v>526</v>
      </c>
    </row>
    <row r="159" spans="1:19" x14ac:dyDescent="0.25">
      <c r="A159" t="s">
        <v>94</v>
      </c>
      <c r="B159" t="s">
        <v>35</v>
      </c>
      <c r="C159" t="s">
        <v>663</v>
      </c>
      <c r="D159" s="58">
        <v>12500</v>
      </c>
      <c r="E159" s="58">
        <v>18000</v>
      </c>
      <c r="F159" s="58">
        <v>21000</v>
      </c>
      <c r="G159" s="58">
        <v>8835</v>
      </c>
      <c r="H159" s="58">
        <v>15000</v>
      </c>
      <c r="I159" s="58">
        <v>21500</v>
      </c>
      <c r="J159" s="58">
        <v>25000</v>
      </c>
      <c r="K159" s="58">
        <v>9465</v>
      </c>
      <c r="L159" s="58" t="s">
        <v>526</v>
      </c>
      <c r="M159" s="58" t="s">
        <v>526</v>
      </c>
      <c r="N159" s="58" t="s">
        <v>526</v>
      </c>
      <c r="O159" s="58" t="s">
        <v>526</v>
      </c>
      <c r="P159" s="58" t="s">
        <v>526</v>
      </c>
      <c r="Q159" s="58" t="s">
        <v>526</v>
      </c>
      <c r="R159" s="58" t="s">
        <v>526</v>
      </c>
      <c r="S159" s="58" t="s">
        <v>526</v>
      </c>
    </row>
    <row r="160" spans="1:19" x14ac:dyDescent="0.25">
      <c r="A160" t="s">
        <v>94</v>
      </c>
      <c r="B160" t="s">
        <v>36</v>
      </c>
      <c r="C160" t="s">
        <v>664</v>
      </c>
      <c r="D160" s="58">
        <v>12000</v>
      </c>
      <c r="E160" s="58">
        <v>19000</v>
      </c>
      <c r="F160" s="58">
        <v>28500</v>
      </c>
      <c r="G160" s="58">
        <v>1755</v>
      </c>
      <c r="H160" s="58">
        <v>14000</v>
      </c>
      <c r="I160" s="58">
        <v>22500</v>
      </c>
      <c r="J160" s="58">
        <v>30500</v>
      </c>
      <c r="K160" s="58">
        <v>2300</v>
      </c>
      <c r="L160" s="58" t="s">
        <v>526</v>
      </c>
      <c r="M160" s="58" t="s">
        <v>526</v>
      </c>
      <c r="N160" s="58" t="s">
        <v>526</v>
      </c>
      <c r="O160" s="58" t="s">
        <v>526</v>
      </c>
      <c r="P160" s="58" t="s">
        <v>526</v>
      </c>
      <c r="Q160" s="58" t="s">
        <v>526</v>
      </c>
      <c r="R160" s="58" t="s">
        <v>526</v>
      </c>
      <c r="S160" s="58" t="s">
        <v>526</v>
      </c>
    </row>
    <row r="161" spans="1:19" x14ac:dyDescent="0.25">
      <c r="A161" t="s">
        <v>94</v>
      </c>
      <c r="B161" t="s">
        <v>37</v>
      </c>
      <c r="C161" t="s">
        <v>665</v>
      </c>
      <c r="D161" s="58">
        <v>18000</v>
      </c>
      <c r="E161" s="58">
        <v>23000</v>
      </c>
      <c r="F161" s="58">
        <v>29500</v>
      </c>
      <c r="G161" s="58">
        <v>2760</v>
      </c>
      <c r="H161" s="58">
        <v>23500</v>
      </c>
      <c r="I161" s="58">
        <v>31000</v>
      </c>
      <c r="J161" s="58">
        <v>40500</v>
      </c>
      <c r="K161" s="58">
        <v>3250</v>
      </c>
      <c r="L161" s="58" t="s">
        <v>526</v>
      </c>
      <c r="M161" s="58" t="s">
        <v>526</v>
      </c>
      <c r="N161" s="58" t="s">
        <v>526</v>
      </c>
      <c r="O161" s="58" t="s">
        <v>526</v>
      </c>
      <c r="P161" s="58" t="s">
        <v>526</v>
      </c>
      <c r="Q161" s="58" t="s">
        <v>526</v>
      </c>
      <c r="R161" s="58" t="s">
        <v>526</v>
      </c>
      <c r="S161" s="58" t="s">
        <v>526</v>
      </c>
    </row>
    <row r="162" spans="1:19" x14ac:dyDescent="0.25">
      <c r="A162" t="s">
        <v>93</v>
      </c>
      <c r="B162">
        <v>1</v>
      </c>
      <c r="C162" t="s">
        <v>666</v>
      </c>
      <c r="D162" s="58">
        <v>32500</v>
      </c>
      <c r="E162" s="58">
        <v>35500</v>
      </c>
      <c r="F162" s="58">
        <v>37500</v>
      </c>
      <c r="G162" s="58">
        <v>4785</v>
      </c>
      <c r="H162" s="58" t="s">
        <v>526</v>
      </c>
      <c r="I162" s="58" t="s">
        <v>526</v>
      </c>
      <c r="J162" s="58" t="s">
        <v>526</v>
      </c>
      <c r="K162" s="58" t="s">
        <v>526</v>
      </c>
      <c r="L162" s="58" t="s">
        <v>526</v>
      </c>
      <c r="M162" s="58" t="s">
        <v>526</v>
      </c>
      <c r="N162" s="58" t="s">
        <v>526</v>
      </c>
      <c r="O162" s="58" t="s">
        <v>526</v>
      </c>
      <c r="P162" s="58" t="s">
        <v>526</v>
      </c>
      <c r="Q162" s="58" t="s">
        <v>526</v>
      </c>
      <c r="R162" s="58" t="s">
        <v>526</v>
      </c>
      <c r="S162" s="58" t="s">
        <v>526</v>
      </c>
    </row>
    <row r="163" spans="1:19" x14ac:dyDescent="0.25">
      <c r="A163" t="s">
        <v>93</v>
      </c>
      <c r="B163">
        <v>2</v>
      </c>
      <c r="C163" t="s">
        <v>667</v>
      </c>
      <c r="D163" s="58">
        <v>18000</v>
      </c>
      <c r="E163" s="58">
        <v>23500</v>
      </c>
      <c r="F163" s="58">
        <v>28500</v>
      </c>
      <c r="G163" s="58">
        <v>14205</v>
      </c>
      <c r="H163" s="58" t="s">
        <v>526</v>
      </c>
      <c r="I163" s="58" t="s">
        <v>526</v>
      </c>
      <c r="J163" s="58" t="s">
        <v>526</v>
      </c>
      <c r="K163" s="58" t="s">
        <v>526</v>
      </c>
      <c r="L163" s="58" t="s">
        <v>526</v>
      </c>
      <c r="M163" s="58" t="s">
        <v>526</v>
      </c>
      <c r="N163" s="58" t="s">
        <v>526</v>
      </c>
      <c r="O163" s="58" t="s">
        <v>526</v>
      </c>
      <c r="P163" s="58" t="s">
        <v>526</v>
      </c>
      <c r="Q163" s="58" t="s">
        <v>526</v>
      </c>
      <c r="R163" s="58" t="s">
        <v>526</v>
      </c>
      <c r="S163" s="58" t="s">
        <v>526</v>
      </c>
    </row>
    <row r="164" spans="1:19" x14ac:dyDescent="0.25">
      <c r="A164" t="s">
        <v>93</v>
      </c>
      <c r="B164">
        <v>3</v>
      </c>
      <c r="C164" t="s">
        <v>668</v>
      </c>
      <c r="D164" s="58">
        <v>11000</v>
      </c>
      <c r="E164" s="58">
        <v>15500</v>
      </c>
      <c r="F164" s="58">
        <v>20000</v>
      </c>
      <c r="G164" s="58">
        <v>14280</v>
      </c>
      <c r="H164" s="58" t="s">
        <v>526</v>
      </c>
      <c r="I164" s="58" t="s">
        <v>526</v>
      </c>
      <c r="J164" s="58" t="s">
        <v>526</v>
      </c>
      <c r="K164" s="58" t="s">
        <v>526</v>
      </c>
      <c r="L164" s="58" t="s">
        <v>526</v>
      </c>
      <c r="M164" s="58" t="s">
        <v>526</v>
      </c>
      <c r="N164" s="58" t="s">
        <v>526</v>
      </c>
      <c r="O164" s="58" t="s">
        <v>526</v>
      </c>
      <c r="P164" s="58" t="s">
        <v>526</v>
      </c>
      <c r="Q164" s="58" t="s">
        <v>526</v>
      </c>
      <c r="R164" s="58" t="s">
        <v>526</v>
      </c>
      <c r="S164" s="58" t="s">
        <v>526</v>
      </c>
    </row>
    <row r="165" spans="1:19" x14ac:dyDescent="0.25">
      <c r="A165" t="s">
        <v>93</v>
      </c>
      <c r="B165">
        <v>4</v>
      </c>
      <c r="C165" t="s">
        <v>669</v>
      </c>
      <c r="D165" s="58">
        <v>24000</v>
      </c>
      <c r="E165" s="58">
        <v>27500</v>
      </c>
      <c r="F165" s="58">
        <v>30500</v>
      </c>
      <c r="G165" s="58">
        <v>470</v>
      </c>
      <c r="H165" s="58" t="s">
        <v>526</v>
      </c>
      <c r="I165" s="58" t="s">
        <v>526</v>
      </c>
      <c r="J165" s="58" t="s">
        <v>526</v>
      </c>
      <c r="K165" s="58" t="s">
        <v>526</v>
      </c>
      <c r="L165" s="58" t="s">
        <v>526</v>
      </c>
      <c r="M165" s="58" t="s">
        <v>526</v>
      </c>
      <c r="N165" s="58" t="s">
        <v>526</v>
      </c>
      <c r="O165" s="58" t="s">
        <v>526</v>
      </c>
      <c r="P165" s="58" t="s">
        <v>526</v>
      </c>
      <c r="Q165" s="58" t="s">
        <v>526</v>
      </c>
      <c r="R165" s="58" t="s">
        <v>526</v>
      </c>
      <c r="S165" s="58" t="s">
        <v>526</v>
      </c>
    </row>
    <row r="166" spans="1:19" x14ac:dyDescent="0.25">
      <c r="A166" t="s">
        <v>93</v>
      </c>
      <c r="B166">
        <v>5</v>
      </c>
      <c r="C166" t="s">
        <v>670</v>
      </c>
      <c r="D166" s="58">
        <v>11000</v>
      </c>
      <c r="E166" s="58">
        <v>15500</v>
      </c>
      <c r="F166" s="58">
        <v>20500</v>
      </c>
      <c r="G166" s="58">
        <v>1140</v>
      </c>
      <c r="H166" s="58" t="s">
        <v>526</v>
      </c>
      <c r="I166" s="58" t="s">
        <v>526</v>
      </c>
      <c r="J166" s="58" t="s">
        <v>526</v>
      </c>
      <c r="K166" s="58" t="s">
        <v>526</v>
      </c>
      <c r="L166" s="58" t="s">
        <v>526</v>
      </c>
      <c r="M166" s="58" t="s">
        <v>526</v>
      </c>
      <c r="N166" s="58" t="s">
        <v>526</v>
      </c>
      <c r="O166" s="58" t="s">
        <v>526</v>
      </c>
      <c r="P166" s="58" t="s">
        <v>526</v>
      </c>
      <c r="Q166" s="58" t="s">
        <v>526</v>
      </c>
      <c r="R166" s="58" t="s">
        <v>526</v>
      </c>
      <c r="S166" s="58" t="s">
        <v>526</v>
      </c>
    </row>
    <row r="167" spans="1:19" x14ac:dyDescent="0.25">
      <c r="A167" t="s">
        <v>93</v>
      </c>
      <c r="B167">
        <v>6</v>
      </c>
      <c r="C167" t="s">
        <v>671</v>
      </c>
      <c r="D167" s="58">
        <v>13500</v>
      </c>
      <c r="E167" s="58">
        <v>18500</v>
      </c>
      <c r="F167" s="58">
        <v>24000</v>
      </c>
      <c r="G167" s="58">
        <v>5695</v>
      </c>
      <c r="H167" s="58" t="s">
        <v>526</v>
      </c>
      <c r="I167" s="58" t="s">
        <v>526</v>
      </c>
      <c r="J167" s="58" t="s">
        <v>526</v>
      </c>
      <c r="K167" s="58" t="s">
        <v>526</v>
      </c>
      <c r="L167" s="58" t="s">
        <v>526</v>
      </c>
      <c r="M167" s="58" t="s">
        <v>526</v>
      </c>
      <c r="N167" s="58" t="s">
        <v>526</v>
      </c>
      <c r="O167" s="58" t="s">
        <v>526</v>
      </c>
      <c r="P167" s="58" t="s">
        <v>526</v>
      </c>
      <c r="Q167" s="58" t="s">
        <v>526</v>
      </c>
      <c r="R167" s="58" t="s">
        <v>526</v>
      </c>
      <c r="S167" s="58" t="s">
        <v>526</v>
      </c>
    </row>
    <row r="168" spans="1:19" x14ac:dyDescent="0.25">
      <c r="A168" t="s">
        <v>93</v>
      </c>
      <c r="B168">
        <v>7</v>
      </c>
      <c r="C168" t="s">
        <v>672</v>
      </c>
      <c r="D168" s="58">
        <v>17000</v>
      </c>
      <c r="E168" s="58">
        <v>22000</v>
      </c>
      <c r="F168" s="58">
        <v>28500</v>
      </c>
      <c r="G168" s="58">
        <v>2920</v>
      </c>
      <c r="H168" s="58" t="s">
        <v>526</v>
      </c>
      <c r="I168" s="58" t="s">
        <v>526</v>
      </c>
      <c r="J168" s="58" t="s">
        <v>526</v>
      </c>
      <c r="K168" s="58" t="s">
        <v>526</v>
      </c>
      <c r="L168" s="58" t="s">
        <v>526</v>
      </c>
      <c r="M168" s="58" t="s">
        <v>526</v>
      </c>
      <c r="N168" s="58" t="s">
        <v>526</v>
      </c>
      <c r="O168" s="58" t="s">
        <v>526</v>
      </c>
      <c r="P168" s="58" t="s">
        <v>526</v>
      </c>
      <c r="Q168" s="58" t="s">
        <v>526</v>
      </c>
      <c r="R168" s="58" t="s">
        <v>526</v>
      </c>
      <c r="S168" s="58" t="s">
        <v>526</v>
      </c>
    </row>
    <row r="169" spans="1:19" x14ac:dyDescent="0.25">
      <c r="A169" t="s">
        <v>93</v>
      </c>
      <c r="B169">
        <v>8</v>
      </c>
      <c r="C169" t="s">
        <v>673</v>
      </c>
      <c r="D169" s="58">
        <v>14500</v>
      </c>
      <c r="E169" s="58">
        <v>20500</v>
      </c>
      <c r="F169" s="58">
        <v>26000</v>
      </c>
      <c r="G169" s="58">
        <v>6515</v>
      </c>
      <c r="H169" s="58" t="s">
        <v>526</v>
      </c>
      <c r="I169" s="58" t="s">
        <v>526</v>
      </c>
      <c r="J169" s="58" t="s">
        <v>526</v>
      </c>
      <c r="K169" s="58" t="s">
        <v>526</v>
      </c>
      <c r="L169" s="58" t="s">
        <v>526</v>
      </c>
      <c r="M169" s="58" t="s">
        <v>526</v>
      </c>
      <c r="N169" s="58" t="s">
        <v>526</v>
      </c>
      <c r="O169" s="58" t="s">
        <v>526</v>
      </c>
      <c r="P169" s="58" t="s">
        <v>526</v>
      </c>
      <c r="Q169" s="58" t="s">
        <v>526</v>
      </c>
      <c r="R169" s="58" t="s">
        <v>526</v>
      </c>
      <c r="S169" s="58" t="s">
        <v>526</v>
      </c>
    </row>
    <row r="170" spans="1:19" x14ac:dyDescent="0.25">
      <c r="A170" t="s">
        <v>93</v>
      </c>
      <c r="B170">
        <v>9</v>
      </c>
      <c r="C170" t="s">
        <v>674</v>
      </c>
      <c r="D170" s="58">
        <v>17500</v>
      </c>
      <c r="E170" s="58">
        <v>24500</v>
      </c>
      <c r="F170" s="58">
        <v>30000</v>
      </c>
      <c r="G170" s="58">
        <v>7935</v>
      </c>
      <c r="H170" s="58" t="s">
        <v>526</v>
      </c>
      <c r="I170" s="58" t="s">
        <v>526</v>
      </c>
      <c r="J170" s="58" t="s">
        <v>526</v>
      </c>
      <c r="K170" s="58" t="s">
        <v>526</v>
      </c>
      <c r="L170" s="58" t="s">
        <v>526</v>
      </c>
      <c r="M170" s="58" t="s">
        <v>526</v>
      </c>
      <c r="N170" s="58" t="s">
        <v>526</v>
      </c>
      <c r="O170" s="58" t="s">
        <v>526</v>
      </c>
      <c r="P170" s="58" t="s">
        <v>526</v>
      </c>
      <c r="Q170" s="58" t="s">
        <v>526</v>
      </c>
      <c r="R170" s="58" t="s">
        <v>526</v>
      </c>
      <c r="S170" s="58" t="s">
        <v>526</v>
      </c>
    </row>
    <row r="171" spans="1:19" x14ac:dyDescent="0.25">
      <c r="A171" t="s">
        <v>93</v>
      </c>
      <c r="B171" t="s">
        <v>28</v>
      </c>
      <c r="C171" t="s">
        <v>675</v>
      </c>
      <c r="D171" s="58">
        <v>16500</v>
      </c>
      <c r="E171" s="58">
        <v>22000</v>
      </c>
      <c r="F171" s="58">
        <v>28000</v>
      </c>
      <c r="G171" s="58">
        <v>4160</v>
      </c>
      <c r="H171" s="58" t="s">
        <v>526</v>
      </c>
      <c r="I171" s="58" t="s">
        <v>526</v>
      </c>
      <c r="J171" s="58" t="s">
        <v>526</v>
      </c>
      <c r="K171" s="58" t="s">
        <v>526</v>
      </c>
      <c r="L171" s="58" t="s">
        <v>526</v>
      </c>
      <c r="M171" s="58" t="s">
        <v>526</v>
      </c>
      <c r="N171" s="58" t="s">
        <v>526</v>
      </c>
      <c r="O171" s="58" t="s">
        <v>526</v>
      </c>
      <c r="P171" s="58" t="s">
        <v>526</v>
      </c>
      <c r="Q171" s="58" t="s">
        <v>526</v>
      </c>
      <c r="R171" s="58" t="s">
        <v>526</v>
      </c>
      <c r="S171" s="58" t="s">
        <v>526</v>
      </c>
    </row>
    <row r="172" spans="1:19" x14ac:dyDescent="0.25">
      <c r="A172" t="s">
        <v>93</v>
      </c>
      <c r="B172" t="s">
        <v>29</v>
      </c>
      <c r="C172" t="s">
        <v>676</v>
      </c>
      <c r="D172" s="58">
        <v>12000</v>
      </c>
      <c r="E172" s="58">
        <v>17000</v>
      </c>
      <c r="F172" s="58">
        <v>23000</v>
      </c>
      <c r="G172" s="58">
        <v>13640</v>
      </c>
      <c r="H172" s="58" t="s">
        <v>526</v>
      </c>
      <c r="I172" s="58" t="s">
        <v>526</v>
      </c>
      <c r="J172" s="58" t="s">
        <v>526</v>
      </c>
      <c r="K172" s="58" t="s">
        <v>526</v>
      </c>
      <c r="L172" s="58" t="s">
        <v>526</v>
      </c>
      <c r="M172" s="58" t="s">
        <v>526</v>
      </c>
      <c r="N172" s="58" t="s">
        <v>526</v>
      </c>
      <c r="O172" s="58" t="s">
        <v>526</v>
      </c>
      <c r="P172" s="58" t="s">
        <v>526</v>
      </c>
      <c r="Q172" s="58" t="s">
        <v>526</v>
      </c>
      <c r="R172" s="58" t="s">
        <v>526</v>
      </c>
      <c r="S172" s="58" t="s">
        <v>526</v>
      </c>
    </row>
    <row r="173" spans="1:19" x14ac:dyDescent="0.25">
      <c r="A173" t="s">
        <v>93</v>
      </c>
      <c r="B173" t="s">
        <v>30</v>
      </c>
      <c r="C173" t="s">
        <v>677</v>
      </c>
      <c r="D173" s="58">
        <v>11500</v>
      </c>
      <c r="E173" s="58">
        <v>16000</v>
      </c>
      <c r="F173" s="58">
        <v>21000</v>
      </c>
      <c r="G173" s="58">
        <v>6360</v>
      </c>
      <c r="H173" s="58" t="s">
        <v>526</v>
      </c>
      <c r="I173" s="58" t="s">
        <v>526</v>
      </c>
      <c r="J173" s="58" t="s">
        <v>526</v>
      </c>
      <c r="K173" s="58" t="s">
        <v>526</v>
      </c>
      <c r="L173" s="58" t="s">
        <v>526</v>
      </c>
      <c r="M173" s="58" t="s">
        <v>526</v>
      </c>
      <c r="N173" s="58" t="s">
        <v>526</v>
      </c>
      <c r="O173" s="58" t="s">
        <v>526</v>
      </c>
      <c r="P173" s="58" t="s">
        <v>526</v>
      </c>
      <c r="Q173" s="58" t="s">
        <v>526</v>
      </c>
      <c r="R173" s="58" t="s">
        <v>526</v>
      </c>
      <c r="S173" s="58" t="s">
        <v>526</v>
      </c>
    </row>
    <row r="174" spans="1:19" x14ac:dyDescent="0.25">
      <c r="A174" t="s">
        <v>93</v>
      </c>
      <c r="B174" t="s">
        <v>31</v>
      </c>
      <c r="C174" t="s">
        <v>678</v>
      </c>
      <c r="D174" s="58">
        <v>14000</v>
      </c>
      <c r="E174" s="58">
        <v>18500</v>
      </c>
      <c r="F174" s="58">
        <v>23500</v>
      </c>
      <c r="G174" s="58">
        <v>21055</v>
      </c>
      <c r="H174" s="58" t="s">
        <v>526</v>
      </c>
      <c r="I174" s="58" t="s">
        <v>526</v>
      </c>
      <c r="J174" s="58" t="s">
        <v>526</v>
      </c>
      <c r="K174" s="58" t="s">
        <v>526</v>
      </c>
      <c r="L174" s="58" t="s">
        <v>526</v>
      </c>
      <c r="M174" s="58" t="s">
        <v>526</v>
      </c>
      <c r="N174" s="58" t="s">
        <v>526</v>
      </c>
      <c r="O174" s="58" t="s">
        <v>526</v>
      </c>
      <c r="P174" s="58" t="s">
        <v>526</v>
      </c>
      <c r="Q174" s="58" t="s">
        <v>526</v>
      </c>
      <c r="R174" s="58" t="s">
        <v>526</v>
      </c>
      <c r="S174" s="58" t="s">
        <v>526</v>
      </c>
    </row>
    <row r="175" spans="1:19" x14ac:dyDescent="0.25">
      <c r="A175" t="s">
        <v>93</v>
      </c>
      <c r="B175" t="s">
        <v>32</v>
      </c>
      <c r="C175" t="s">
        <v>679</v>
      </c>
      <c r="D175" s="58">
        <v>10500</v>
      </c>
      <c r="E175" s="58">
        <v>15000</v>
      </c>
      <c r="F175" s="58">
        <v>19000</v>
      </c>
      <c r="G175" s="58">
        <v>5935</v>
      </c>
      <c r="H175" s="58" t="s">
        <v>526</v>
      </c>
      <c r="I175" s="58" t="s">
        <v>526</v>
      </c>
      <c r="J175" s="58" t="s">
        <v>526</v>
      </c>
      <c r="K175" s="58" t="s">
        <v>526</v>
      </c>
      <c r="L175" s="58" t="s">
        <v>526</v>
      </c>
      <c r="M175" s="58" t="s">
        <v>526</v>
      </c>
      <c r="N175" s="58" t="s">
        <v>526</v>
      </c>
      <c r="O175" s="58" t="s">
        <v>526</v>
      </c>
      <c r="P175" s="58" t="s">
        <v>526</v>
      </c>
      <c r="Q175" s="58" t="s">
        <v>526</v>
      </c>
      <c r="R175" s="58" t="s">
        <v>526</v>
      </c>
      <c r="S175" s="58" t="s">
        <v>526</v>
      </c>
    </row>
    <row r="176" spans="1:19" x14ac:dyDescent="0.25">
      <c r="A176" t="s">
        <v>93</v>
      </c>
      <c r="B176" t="s">
        <v>27</v>
      </c>
      <c r="C176" t="s">
        <v>680</v>
      </c>
      <c r="D176" s="58">
        <v>11500</v>
      </c>
      <c r="E176" s="58">
        <v>16500</v>
      </c>
      <c r="F176" s="58">
        <v>21000</v>
      </c>
      <c r="G176" s="58">
        <v>8840</v>
      </c>
      <c r="H176" s="58" t="s">
        <v>526</v>
      </c>
      <c r="I176" s="58" t="s">
        <v>526</v>
      </c>
      <c r="J176" s="58" t="s">
        <v>526</v>
      </c>
      <c r="K176" s="58" t="s">
        <v>526</v>
      </c>
      <c r="L176" s="58" t="s">
        <v>526</v>
      </c>
      <c r="M176" s="58" t="s">
        <v>526</v>
      </c>
      <c r="N176" s="58" t="s">
        <v>526</v>
      </c>
      <c r="O176" s="58" t="s">
        <v>526</v>
      </c>
      <c r="P176" s="58" t="s">
        <v>526</v>
      </c>
      <c r="Q176" s="58" t="s">
        <v>526</v>
      </c>
      <c r="R176" s="58" t="s">
        <v>526</v>
      </c>
      <c r="S176" s="58" t="s">
        <v>526</v>
      </c>
    </row>
    <row r="177" spans="1:19" x14ac:dyDescent="0.25">
      <c r="A177" t="s">
        <v>93</v>
      </c>
      <c r="B177" t="s">
        <v>33</v>
      </c>
      <c r="C177" t="s">
        <v>681</v>
      </c>
      <c r="D177" s="58">
        <v>11000</v>
      </c>
      <c r="E177" s="58">
        <v>16000</v>
      </c>
      <c r="F177" s="58">
        <v>21500</v>
      </c>
      <c r="G177" s="58">
        <v>7000</v>
      </c>
      <c r="H177" s="58" t="s">
        <v>526</v>
      </c>
      <c r="I177" s="58" t="s">
        <v>526</v>
      </c>
      <c r="J177" s="58" t="s">
        <v>526</v>
      </c>
      <c r="K177" s="58" t="s">
        <v>526</v>
      </c>
      <c r="L177" s="58" t="s">
        <v>526</v>
      </c>
      <c r="M177" s="58" t="s">
        <v>526</v>
      </c>
      <c r="N177" s="58" t="s">
        <v>526</v>
      </c>
      <c r="O177" s="58" t="s">
        <v>526</v>
      </c>
      <c r="P177" s="58" t="s">
        <v>526</v>
      </c>
      <c r="Q177" s="58" t="s">
        <v>526</v>
      </c>
      <c r="R177" s="58" t="s">
        <v>526</v>
      </c>
      <c r="S177" s="58" t="s">
        <v>526</v>
      </c>
    </row>
    <row r="178" spans="1:19" x14ac:dyDescent="0.25">
      <c r="A178" t="s">
        <v>93</v>
      </c>
      <c r="B178" t="s">
        <v>34</v>
      </c>
      <c r="C178" t="s">
        <v>682</v>
      </c>
      <c r="D178" s="58">
        <v>8500</v>
      </c>
      <c r="E178" s="58">
        <v>13500</v>
      </c>
      <c r="F178" s="58">
        <v>18000</v>
      </c>
      <c r="G178" s="58">
        <v>19440</v>
      </c>
      <c r="H178" s="58" t="s">
        <v>526</v>
      </c>
      <c r="I178" s="58" t="s">
        <v>526</v>
      </c>
      <c r="J178" s="58" t="s">
        <v>526</v>
      </c>
      <c r="K178" s="58" t="s">
        <v>526</v>
      </c>
      <c r="L178" s="58" t="s">
        <v>526</v>
      </c>
      <c r="M178" s="58" t="s">
        <v>526</v>
      </c>
      <c r="N178" s="58" t="s">
        <v>526</v>
      </c>
      <c r="O178" s="58" t="s">
        <v>526</v>
      </c>
      <c r="P178" s="58" t="s">
        <v>526</v>
      </c>
      <c r="Q178" s="58" t="s">
        <v>526</v>
      </c>
      <c r="R178" s="58" t="s">
        <v>526</v>
      </c>
      <c r="S178" s="58" t="s">
        <v>526</v>
      </c>
    </row>
    <row r="179" spans="1:19" x14ac:dyDescent="0.25">
      <c r="A179" t="s">
        <v>93</v>
      </c>
      <c r="B179" t="s">
        <v>35</v>
      </c>
      <c r="C179" t="s">
        <v>683</v>
      </c>
      <c r="D179" s="58">
        <v>12500</v>
      </c>
      <c r="E179" s="58">
        <v>18500</v>
      </c>
      <c r="F179" s="58">
        <v>21500</v>
      </c>
      <c r="G179" s="58">
        <v>9810</v>
      </c>
      <c r="H179" s="58" t="s">
        <v>526</v>
      </c>
      <c r="I179" s="58" t="s">
        <v>526</v>
      </c>
      <c r="J179" s="58" t="s">
        <v>526</v>
      </c>
      <c r="K179" s="58" t="s">
        <v>526</v>
      </c>
      <c r="L179" s="58" t="s">
        <v>526</v>
      </c>
      <c r="M179" s="58" t="s">
        <v>526</v>
      </c>
      <c r="N179" s="58" t="s">
        <v>526</v>
      </c>
      <c r="O179" s="58" t="s">
        <v>526</v>
      </c>
      <c r="P179" s="58" t="s">
        <v>526</v>
      </c>
      <c r="Q179" s="58" t="s">
        <v>526</v>
      </c>
      <c r="R179" s="58" t="s">
        <v>526</v>
      </c>
      <c r="S179" s="58" t="s">
        <v>526</v>
      </c>
    </row>
    <row r="180" spans="1:19" x14ac:dyDescent="0.25">
      <c r="A180" t="s">
        <v>93</v>
      </c>
      <c r="B180" t="s">
        <v>36</v>
      </c>
      <c r="C180" t="s">
        <v>684</v>
      </c>
      <c r="D180" s="58">
        <v>11500</v>
      </c>
      <c r="E180" s="58">
        <v>19000</v>
      </c>
      <c r="F180" s="58">
        <v>28500</v>
      </c>
      <c r="G180" s="58">
        <v>2085</v>
      </c>
      <c r="H180" s="58" t="s">
        <v>526</v>
      </c>
      <c r="I180" s="58" t="s">
        <v>526</v>
      </c>
      <c r="J180" s="58" t="s">
        <v>526</v>
      </c>
      <c r="K180" s="58" t="s">
        <v>526</v>
      </c>
      <c r="L180" s="58" t="s">
        <v>526</v>
      </c>
      <c r="M180" s="58" t="s">
        <v>526</v>
      </c>
      <c r="N180" s="58" t="s">
        <v>526</v>
      </c>
      <c r="O180" s="58" t="s">
        <v>526</v>
      </c>
      <c r="P180" s="58" t="s">
        <v>526</v>
      </c>
      <c r="Q180" s="58" t="s">
        <v>526</v>
      </c>
      <c r="R180" s="58" t="s">
        <v>526</v>
      </c>
      <c r="S180" s="58" t="s">
        <v>526</v>
      </c>
    </row>
    <row r="181" spans="1:19" x14ac:dyDescent="0.25">
      <c r="A181" t="s">
        <v>93</v>
      </c>
      <c r="B181" t="s">
        <v>37</v>
      </c>
      <c r="C181" t="s">
        <v>685</v>
      </c>
      <c r="D181" s="58">
        <v>18000</v>
      </c>
      <c r="E181" s="58">
        <v>24000</v>
      </c>
      <c r="F181" s="58">
        <v>30000</v>
      </c>
      <c r="G181" s="58">
        <v>3090</v>
      </c>
      <c r="H181" s="58" t="s">
        <v>526</v>
      </c>
      <c r="I181" s="58" t="s">
        <v>526</v>
      </c>
      <c r="J181" s="58" t="s">
        <v>526</v>
      </c>
      <c r="K181" s="58" t="s">
        <v>526</v>
      </c>
      <c r="L181" s="58" t="s">
        <v>526</v>
      </c>
      <c r="M181" s="58" t="s">
        <v>526</v>
      </c>
      <c r="N181" s="58" t="s">
        <v>526</v>
      </c>
      <c r="O181" s="58" t="s">
        <v>526</v>
      </c>
      <c r="P181" s="58" t="s">
        <v>526</v>
      </c>
      <c r="Q181" s="58" t="s">
        <v>526</v>
      </c>
      <c r="R181" s="58" t="s">
        <v>526</v>
      </c>
      <c r="S181" s="58" t="s">
        <v>526</v>
      </c>
    </row>
    <row r="182" spans="1:19" x14ac:dyDescent="0.25">
      <c r="A182" t="s">
        <v>92</v>
      </c>
      <c r="B182">
        <v>1</v>
      </c>
      <c r="C182" t="s">
        <v>686</v>
      </c>
      <c r="D182" s="58">
        <v>32500</v>
      </c>
      <c r="E182" s="58">
        <v>36000</v>
      </c>
      <c r="F182" s="58">
        <v>37500</v>
      </c>
      <c r="G182" s="58">
        <v>5055</v>
      </c>
      <c r="H182" s="58" t="s">
        <v>526</v>
      </c>
      <c r="I182" s="58" t="s">
        <v>526</v>
      </c>
      <c r="J182" s="58" t="s">
        <v>526</v>
      </c>
      <c r="K182" s="58" t="s">
        <v>526</v>
      </c>
      <c r="L182" s="58" t="s">
        <v>526</v>
      </c>
      <c r="M182" s="58" t="s">
        <v>526</v>
      </c>
      <c r="N182" s="58" t="s">
        <v>526</v>
      </c>
      <c r="O182" s="58" t="s">
        <v>526</v>
      </c>
      <c r="P182" s="58" t="s">
        <v>526</v>
      </c>
      <c r="Q182" s="58" t="s">
        <v>526</v>
      </c>
      <c r="R182" s="58" t="s">
        <v>526</v>
      </c>
      <c r="S182" s="58" t="s">
        <v>526</v>
      </c>
    </row>
    <row r="183" spans="1:19" x14ac:dyDescent="0.25">
      <c r="A183" t="s">
        <v>92</v>
      </c>
      <c r="B183">
        <v>2</v>
      </c>
      <c r="C183" t="s">
        <v>687</v>
      </c>
      <c r="D183" s="58">
        <v>19000</v>
      </c>
      <c r="E183" s="58">
        <v>23500</v>
      </c>
      <c r="F183" s="58">
        <v>28000</v>
      </c>
      <c r="G183" s="58">
        <v>15490</v>
      </c>
      <c r="H183" s="58" t="s">
        <v>526</v>
      </c>
      <c r="I183" s="58" t="s">
        <v>526</v>
      </c>
      <c r="J183" s="58" t="s">
        <v>526</v>
      </c>
      <c r="K183" s="58" t="s">
        <v>526</v>
      </c>
      <c r="L183" s="58" t="s">
        <v>526</v>
      </c>
      <c r="M183" s="58" t="s">
        <v>526</v>
      </c>
      <c r="N183" s="58" t="s">
        <v>526</v>
      </c>
      <c r="O183" s="58" t="s">
        <v>526</v>
      </c>
      <c r="P183" s="58" t="s">
        <v>526</v>
      </c>
      <c r="Q183" s="58" t="s">
        <v>526</v>
      </c>
      <c r="R183" s="58" t="s">
        <v>526</v>
      </c>
      <c r="S183" s="58" t="s">
        <v>526</v>
      </c>
    </row>
    <row r="184" spans="1:19" x14ac:dyDescent="0.25">
      <c r="A184" t="s">
        <v>92</v>
      </c>
      <c r="B184">
        <v>3</v>
      </c>
      <c r="C184" t="s">
        <v>688</v>
      </c>
      <c r="D184" s="58">
        <v>11500</v>
      </c>
      <c r="E184" s="58">
        <v>16000</v>
      </c>
      <c r="F184" s="58">
        <v>20000</v>
      </c>
      <c r="G184" s="58">
        <v>15360</v>
      </c>
      <c r="H184" s="58" t="s">
        <v>526</v>
      </c>
      <c r="I184" s="58" t="s">
        <v>526</v>
      </c>
      <c r="J184" s="58" t="s">
        <v>526</v>
      </c>
      <c r="K184" s="58" t="s">
        <v>526</v>
      </c>
      <c r="L184" s="58" t="s">
        <v>526</v>
      </c>
      <c r="M184" s="58" t="s">
        <v>526</v>
      </c>
      <c r="N184" s="58" t="s">
        <v>526</v>
      </c>
      <c r="O184" s="58" t="s">
        <v>526</v>
      </c>
      <c r="P184" s="58" t="s">
        <v>526</v>
      </c>
      <c r="Q184" s="58" t="s">
        <v>526</v>
      </c>
      <c r="R184" s="58" t="s">
        <v>526</v>
      </c>
      <c r="S184" s="58" t="s">
        <v>526</v>
      </c>
    </row>
    <row r="185" spans="1:19" x14ac:dyDescent="0.25">
      <c r="A185" t="s">
        <v>92</v>
      </c>
      <c r="B185">
        <v>4</v>
      </c>
      <c r="C185" t="s">
        <v>689</v>
      </c>
      <c r="D185" s="58">
        <v>24000</v>
      </c>
      <c r="E185" s="58">
        <v>27500</v>
      </c>
      <c r="F185" s="58">
        <v>30000</v>
      </c>
      <c r="G185" s="58">
        <v>410</v>
      </c>
      <c r="H185" s="58" t="s">
        <v>526</v>
      </c>
      <c r="I185" s="58" t="s">
        <v>526</v>
      </c>
      <c r="J185" s="58" t="s">
        <v>526</v>
      </c>
      <c r="K185" s="58" t="s">
        <v>526</v>
      </c>
      <c r="L185" s="58" t="s">
        <v>526</v>
      </c>
      <c r="M185" s="58" t="s">
        <v>526</v>
      </c>
      <c r="N185" s="58" t="s">
        <v>526</v>
      </c>
      <c r="O185" s="58" t="s">
        <v>526</v>
      </c>
      <c r="P185" s="58" t="s">
        <v>526</v>
      </c>
      <c r="Q185" s="58" t="s">
        <v>526</v>
      </c>
      <c r="R185" s="58" t="s">
        <v>526</v>
      </c>
      <c r="S185" s="58" t="s">
        <v>526</v>
      </c>
    </row>
    <row r="186" spans="1:19" x14ac:dyDescent="0.25">
      <c r="A186" t="s">
        <v>92</v>
      </c>
      <c r="B186">
        <v>5</v>
      </c>
      <c r="C186" t="s">
        <v>690</v>
      </c>
      <c r="D186" s="58">
        <v>12000</v>
      </c>
      <c r="E186" s="58">
        <v>17000</v>
      </c>
      <c r="F186" s="58">
        <v>21500</v>
      </c>
      <c r="G186" s="58">
        <v>1240</v>
      </c>
      <c r="H186" s="58" t="s">
        <v>526</v>
      </c>
      <c r="I186" s="58" t="s">
        <v>526</v>
      </c>
      <c r="J186" s="58" t="s">
        <v>526</v>
      </c>
      <c r="K186" s="58" t="s">
        <v>526</v>
      </c>
      <c r="L186" s="58" t="s">
        <v>526</v>
      </c>
      <c r="M186" s="58" t="s">
        <v>526</v>
      </c>
      <c r="N186" s="58" t="s">
        <v>526</v>
      </c>
      <c r="O186" s="58" t="s">
        <v>526</v>
      </c>
      <c r="P186" s="58" t="s">
        <v>526</v>
      </c>
      <c r="Q186" s="58" t="s">
        <v>526</v>
      </c>
      <c r="R186" s="58" t="s">
        <v>526</v>
      </c>
      <c r="S186" s="58" t="s">
        <v>526</v>
      </c>
    </row>
    <row r="187" spans="1:19" x14ac:dyDescent="0.25">
      <c r="A187" t="s">
        <v>92</v>
      </c>
      <c r="B187">
        <v>6</v>
      </c>
      <c r="C187" t="s">
        <v>691</v>
      </c>
      <c r="D187" s="58">
        <v>14500</v>
      </c>
      <c r="E187" s="58">
        <v>19000</v>
      </c>
      <c r="F187" s="58">
        <v>24500</v>
      </c>
      <c r="G187" s="58">
        <v>6180</v>
      </c>
      <c r="H187" s="58" t="s">
        <v>526</v>
      </c>
      <c r="I187" s="58" t="s">
        <v>526</v>
      </c>
      <c r="J187" s="58" t="s">
        <v>526</v>
      </c>
      <c r="K187" s="58" t="s">
        <v>526</v>
      </c>
      <c r="L187" s="58" t="s">
        <v>526</v>
      </c>
      <c r="M187" s="58" t="s">
        <v>526</v>
      </c>
      <c r="N187" s="58" t="s">
        <v>526</v>
      </c>
      <c r="O187" s="58" t="s">
        <v>526</v>
      </c>
      <c r="P187" s="58" t="s">
        <v>526</v>
      </c>
      <c r="Q187" s="58" t="s">
        <v>526</v>
      </c>
      <c r="R187" s="58" t="s">
        <v>526</v>
      </c>
      <c r="S187" s="58" t="s">
        <v>526</v>
      </c>
    </row>
    <row r="188" spans="1:19" x14ac:dyDescent="0.25">
      <c r="A188" t="s">
        <v>92</v>
      </c>
      <c r="B188">
        <v>7</v>
      </c>
      <c r="C188" t="s">
        <v>692</v>
      </c>
      <c r="D188" s="58">
        <v>17000</v>
      </c>
      <c r="E188" s="58">
        <v>22500</v>
      </c>
      <c r="F188" s="58">
        <v>28000</v>
      </c>
      <c r="G188" s="58">
        <v>3385</v>
      </c>
      <c r="H188" s="58" t="s">
        <v>526</v>
      </c>
      <c r="I188" s="58" t="s">
        <v>526</v>
      </c>
      <c r="J188" s="58" t="s">
        <v>526</v>
      </c>
      <c r="K188" s="58" t="s">
        <v>526</v>
      </c>
      <c r="L188" s="58" t="s">
        <v>526</v>
      </c>
      <c r="M188" s="58" t="s">
        <v>526</v>
      </c>
      <c r="N188" s="58" t="s">
        <v>526</v>
      </c>
      <c r="O188" s="58" t="s">
        <v>526</v>
      </c>
      <c r="P188" s="58" t="s">
        <v>526</v>
      </c>
      <c r="Q188" s="58" t="s">
        <v>526</v>
      </c>
      <c r="R188" s="58" t="s">
        <v>526</v>
      </c>
      <c r="S188" s="58" t="s">
        <v>526</v>
      </c>
    </row>
    <row r="189" spans="1:19" x14ac:dyDescent="0.25">
      <c r="A189" t="s">
        <v>92</v>
      </c>
      <c r="B189">
        <v>8</v>
      </c>
      <c r="C189" t="s">
        <v>693</v>
      </c>
      <c r="D189" s="58">
        <v>15500</v>
      </c>
      <c r="E189" s="58">
        <v>21000</v>
      </c>
      <c r="F189" s="58">
        <v>26500</v>
      </c>
      <c r="G189" s="58">
        <v>6885</v>
      </c>
      <c r="H189" s="58" t="s">
        <v>526</v>
      </c>
      <c r="I189" s="58" t="s">
        <v>526</v>
      </c>
      <c r="J189" s="58" t="s">
        <v>526</v>
      </c>
      <c r="K189" s="58" t="s">
        <v>526</v>
      </c>
      <c r="L189" s="58" t="s">
        <v>526</v>
      </c>
      <c r="M189" s="58" t="s">
        <v>526</v>
      </c>
      <c r="N189" s="58" t="s">
        <v>526</v>
      </c>
      <c r="O189" s="58" t="s">
        <v>526</v>
      </c>
      <c r="P189" s="58" t="s">
        <v>526</v>
      </c>
      <c r="Q189" s="58" t="s">
        <v>526</v>
      </c>
      <c r="R189" s="58" t="s">
        <v>526</v>
      </c>
      <c r="S189" s="58" t="s">
        <v>526</v>
      </c>
    </row>
    <row r="190" spans="1:19" x14ac:dyDescent="0.25">
      <c r="A190" t="s">
        <v>92</v>
      </c>
      <c r="B190">
        <v>9</v>
      </c>
      <c r="C190" t="s">
        <v>694</v>
      </c>
      <c r="D190" s="58">
        <v>18000</v>
      </c>
      <c r="E190" s="58">
        <v>25000</v>
      </c>
      <c r="F190" s="58">
        <v>30000</v>
      </c>
      <c r="G190" s="58">
        <v>8355</v>
      </c>
      <c r="H190" s="58" t="s">
        <v>526</v>
      </c>
      <c r="I190" s="58" t="s">
        <v>526</v>
      </c>
      <c r="J190" s="58" t="s">
        <v>526</v>
      </c>
      <c r="K190" s="58" t="s">
        <v>526</v>
      </c>
      <c r="L190" s="58" t="s">
        <v>526</v>
      </c>
      <c r="M190" s="58" t="s">
        <v>526</v>
      </c>
      <c r="N190" s="58" t="s">
        <v>526</v>
      </c>
      <c r="O190" s="58" t="s">
        <v>526</v>
      </c>
      <c r="P190" s="58" t="s">
        <v>526</v>
      </c>
      <c r="Q190" s="58" t="s">
        <v>526</v>
      </c>
      <c r="R190" s="58" t="s">
        <v>526</v>
      </c>
      <c r="S190" s="58" t="s">
        <v>526</v>
      </c>
    </row>
    <row r="191" spans="1:19" x14ac:dyDescent="0.25">
      <c r="A191" t="s">
        <v>92</v>
      </c>
      <c r="B191" t="s">
        <v>28</v>
      </c>
      <c r="C191" t="s">
        <v>695</v>
      </c>
      <c r="D191" s="58">
        <v>18000</v>
      </c>
      <c r="E191" s="58">
        <v>23000</v>
      </c>
      <c r="F191" s="58">
        <v>29000</v>
      </c>
      <c r="G191" s="58">
        <v>4090</v>
      </c>
      <c r="H191" s="58" t="s">
        <v>526</v>
      </c>
      <c r="I191" s="58" t="s">
        <v>526</v>
      </c>
      <c r="J191" s="58" t="s">
        <v>526</v>
      </c>
      <c r="K191" s="58" t="s">
        <v>526</v>
      </c>
      <c r="L191" s="58" t="s">
        <v>526</v>
      </c>
      <c r="M191" s="58" t="s">
        <v>526</v>
      </c>
      <c r="N191" s="58" t="s">
        <v>526</v>
      </c>
      <c r="O191" s="58" t="s">
        <v>526</v>
      </c>
      <c r="P191" s="58" t="s">
        <v>526</v>
      </c>
      <c r="Q191" s="58" t="s">
        <v>526</v>
      </c>
      <c r="R191" s="58" t="s">
        <v>526</v>
      </c>
      <c r="S191" s="58" t="s">
        <v>526</v>
      </c>
    </row>
    <row r="192" spans="1:19" x14ac:dyDescent="0.25">
      <c r="A192" t="s">
        <v>92</v>
      </c>
      <c r="B192" t="s">
        <v>29</v>
      </c>
      <c r="C192" t="s">
        <v>696</v>
      </c>
      <c r="D192" s="58">
        <v>12500</v>
      </c>
      <c r="E192" s="58">
        <v>17500</v>
      </c>
      <c r="F192" s="58">
        <v>23500</v>
      </c>
      <c r="G192" s="58">
        <v>14420</v>
      </c>
      <c r="H192" s="58" t="s">
        <v>526</v>
      </c>
      <c r="I192" s="58" t="s">
        <v>526</v>
      </c>
      <c r="J192" s="58" t="s">
        <v>526</v>
      </c>
      <c r="K192" s="58" t="s">
        <v>526</v>
      </c>
      <c r="L192" s="58" t="s">
        <v>526</v>
      </c>
      <c r="M192" s="58" t="s">
        <v>526</v>
      </c>
      <c r="N192" s="58" t="s">
        <v>526</v>
      </c>
      <c r="O192" s="58" t="s">
        <v>526</v>
      </c>
      <c r="P192" s="58" t="s">
        <v>526</v>
      </c>
      <c r="Q192" s="58" t="s">
        <v>526</v>
      </c>
      <c r="R192" s="58" t="s">
        <v>526</v>
      </c>
      <c r="S192" s="58" t="s">
        <v>526</v>
      </c>
    </row>
    <row r="193" spans="1:19" x14ac:dyDescent="0.25">
      <c r="A193" t="s">
        <v>92</v>
      </c>
      <c r="B193" t="s">
        <v>30</v>
      </c>
      <c r="C193" t="s">
        <v>697</v>
      </c>
      <c r="D193" s="58">
        <v>12500</v>
      </c>
      <c r="E193" s="58">
        <v>16500</v>
      </c>
      <c r="F193" s="58">
        <v>21500</v>
      </c>
      <c r="G193" s="58">
        <v>6540</v>
      </c>
      <c r="H193" s="58" t="s">
        <v>526</v>
      </c>
      <c r="I193" s="58" t="s">
        <v>526</v>
      </c>
      <c r="J193" s="58" t="s">
        <v>526</v>
      </c>
      <c r="K193" s="58" t="s">
        <v>526</v>
      </c>
      <c r="L193" s="58" t="s">
        <v>526</v>
      </c>
      <c r="M193" s="58" t="s">
        <v>526</v>
      </c>
      <c r="N193" s="58" t="s">
        <v>526</v>
      </c>
      <c r="O193" s="58" t="s">
        <v>526</v>
      </c>
      <c r="P193" s="58" t="s">
        <v>526</v>
      </c>
      <c r="Q193" s="58" t="s">
        <v>526</v>
      </c>
      <c r="R193" s="58" t="s">
        <v>526</v>
      </c>
      <c r="S193" s="58" t="s">
        <v>526</v>
      </c>
    </row>
    <row r="194" spans="1:19" x14ac:dyDescent="0.25">
      <c r="A194" t="s">
        <v>92</v>
      </c>
      <c r="B194" t="s">
        <v>31</v>
      </c>
      <c r="C194" t="s">
        <v>698</v>
      </c>
      <c r="D194" s="58">
        <v>14500</v>
      </c>
      <c r="E194" s="58">
        <v>19000</v>
      </c>
      <c r="F194" s="58">
        <v>24000</v>
      </c>
      <c r="G194" s="58">
        <v>22205</v>
      </c>
      <c r="H194" s="58" t="s">
        <v>526</v>
      </c>
      <c r="I194" s="58" t="s">
        <v>526</v>
      </c>
      <c r="J194" s="58" t="s">
        <v>526</v>
      </c>
      <c r="K194" s="58" t="s">
        <v>526</v>
      </c>
      <c r="L194" s="58" t="s">
        <v>526</v>
      </c>
      <c r="M194" s="58" t="s">
        <v>526</v>
      </c>
      <c r="N194" s="58" t="s">
        <v>526</v>
      </c>
      <c r="O194" s="58" t="s">
        <v>526</v>
      </c>
      <c r="P194" s="58" t="s">
        <v>526</v>
      </c>
      <c r="Q194" s="58" t="s">
        <v>526</v>
      </c>
      <c r="R194" s="58" t="s">
        <v>526</v>
      </c>
      <c r="S194" s="58" t="s">
        <v>526</v>
      </c>
    </row>
    <row r="195" spans="1:19" x14ac:dyDescent="0.25">
      <c r="A195" t="s">
        <v>92</v>
      </c>
      <c r="B195" t="s">
        <v>32</v>
      </c>
      <c r="C195" t="s">
        <v>699</v>
      </c>
      <c r="D195" s="58">
        <v>11000</v>
      </c>
      <c r="E195" s="58">
        <v>15500</v>
      </c>
      <c r="F195" s="58">
        <v>19500</v>
      </c>
      <c r="G195" s="58">
        <v>5900</v>
      </c>
      <c r="H195" s="58" t="s">
        <v>526</v>
      </c>
      <c r="I195" s="58" t="s">
        <v>526</v>
      </c>
      <c r="J195" s="58" t="s">
        <v>526</v>
      </c>
      <c r="K195" s="58" t="s">
        <v>526</v>
      </c>
      <c r="L195" s="58" t="s">
        <v>526</v>
      </c>
      <c r="M195" s="58" t="s">
        <v>526</v>
      </c>
      <c r="N195" s="58" t="s">
        <v>526</v>
      </c>
      <c r="O195" s="58" t="s">
        <v>526</v>
      </c>
      <c r="P195" s="58" t="s">
        <v>526</v>
      </c>
      <c r="Q195" s="58" t="s">
        <v>526</v>
      </c>
      <c r="R195" s="58" t="s">
        <v>526</v>
      </c>
      <c r="S195" s="58" t="s">
        <v>526</v>
      </c>
    </row>
    <row r="196" spans="1:19" x14ac:dyDescent="0.25">
      <c r="A196" t="s">
        <v>92</v>
      </c>
      <c r="B196" t="s">
        <v>27</v>
      </c>
      <c r="C196" t="s">
        <v>700</v>
      </c>
      <c r="D196" s="58">
        <v>12000</v>
      </c>
      <c r="E196" s="58">
        <v>17000</v>
      </c>
      <c r="F196" s="58">
        <v>21500</v>
      </c>
      <c r="G196" s="58">
        <v>9165</v>
      </c>
      <c r="H196" s="58" t="s">
        <v>526</v>
      </c>
      <c r="I196" s="58" t="s">
        <v>526</v>
      </c>
      <c r="J196" s="58" t="s">
        <v>526</v>
      </c>
      <c r="K196" s="58" t="s">
        <v>526</v>
      </c>
      <c r="L196" s="58" t="s">
        <v>526</v>
      </c>
      <c r="M196" s="58" t="s">
        <v>526</v>
      </c>
      <c r="N196" s="58" t="s">
        <v>526</v>
      </c>
      <c r="O196" s="58" t="s">
        <v>526</v>
      </c>
      <c r="P196" s="58" t="s">
        <v>526</v>
      </c>
      <c r="Q196" s="58" t="s">
        <v>526</v>
      </c>
      <c r="R196" s="58" t="s">
        <v>526</v>
      </c>
      <c r="S196" s="58" t="s">
        <v>526</v>
      </c>
    </row>
    <row r="197" spans="1:19" x14ac:dyDescent="0.25">
      <c r="A197" t="s">
        <v>92</v>
      </c>
      <c r="B197" t="s">
        <v>33</v>
      </c>
      <c r="C197" t="s">
        <v>701</v>
      </c>
      <c r="D197" s="58">
        <v>11500</v>
      </c>
      <c r="E197" s="58">
        <v>16500</v>
      </c>
      <c r="F197" s="58">
        <v>21500</v>
      </c>
      <c r="G197" s="58">
        <v>7110</v>
      </c>
      <c r="H197" s="58" t="s">
        <v>526</v>
      </c>
      <c r="I197" s="58" t="s">
        <v>526</v>
      </c>
      <c r="J197" s="58" t="s">
        <v>526</v>
      </c>
      <c r="K197" s="58" t="s">
        <v>526</v>
      </c>
      <c r="L197" s="58" t="s">
        <v>526</v>
      </c>
      <c r="M197" s="58" t="s">
        <v>526</v>
      </c>
      <c r="N197" s="58" t="s">
        <v>526</v>
      </c>
      <c r="O197" s="58" t="s">
        <v>526</v>
      </c>
      <c r="P197" s="58" t="s">
        <v>526</v>
      </c>
      <c r="Q197" s="58" t="s">
        <v>526</v>
      </c>
      <c r="R197" s="58" t="s">
        <v>526</v>
      </c>
      <c r="S197" s="58" t="s">
        <v>526</v>
      </c>
    </row>
    <row r="198" spans="1:19" x14ac:dyDescent="0.25">
      <c r="A198" t="s">
        <v>92</v>
      </c>
      <c r="B198" t="s">
        <v>34</v>
      </c>
      <c r="C198" t="s">
        <v>702</v>
      </c>
      <c r="D198" s="58">
        <v>9500</v>
      </c>
      <c r="E198" s="58">
        <v>14000</v>
      </c>
      <c r="F198" s="58">
        <v>18000</v>
      </c>
      <c r="G198" s="58">
        <v>19560</v>
      </c>
      <c r="H198" s="58" t="s">
        <v>526</v>
      </c>
      <c r="I198" s="58" t="s">
        <v>526</v>
      </c>
      <c r="J198" s="58" t="s">
        <v>526</v>
      </c>
      <c r="K198" s="58" t="s">
        <v>526</v>
      </c>
      <c r="L198" s="58" t="s">
        <v>526</v>
      </c>
      <c r="M198" s="58" t="s">
        <v>526</v>
      </c>
      <c r="N198" s="58" t="s">
        <v>526</v>
      </c>
      <c r="O198" s="58" t="s">
        <v>526</v>
      </c>
      <c r="P198" s="58" t="s">
        <v>526</v>
      </c>
      <c r="Q198" s="58" t="s">
        <v>526</v>
      </c>
      <c r="R198" s="58" t="s">
        <v>526</v>
      </c>
      <c r="S198" s="58" t="s">
        <v>526</v>
      </c>
    </row>
    <row r="199" spans="1:19" x14ac:dyDescent="0.25">
      <c r="A199" t="s">
        <v>92</v>
      </c>
      <c r="B199" t="s">
        <v>35</v>
      </c>
      <c r="C199" t="s">
        <v>703</v>
      </c>
      <c r="D199" s="58">
        <v>13000</v>
      </c>
      <c r="E199" s="58">
        <v>19000</v>
      </c>
      <c r="F199" s="58">
        <v>21500</v>
      </c>
      <c r="G199" s="58">
        <v>10105</v>
      </c>
      <c r="H199" s="58" t="s">
        <v>526</v>
      </c>
      <c r="I199" s="58" t="s">
        <v>526</v>
      </c>
      <c r="J199" s="58" t="s">
        <v>526</v>
      </c>
      <c r="K199" s="58" t="s">
        <v>526</v>
      </c>
      <c r="L199" s="58" t="s">
        <v>526</v>
      </c>
      <c r="M199" s="58" t="s">
        <v>526</v>
      </c>
      <c r="N199" s="58" t="s">
        <v>526</v>
      </c>
      <c r="O199" s="58" t="s">
        <v>526</v>
      </c>
      <c r="P199" s="58" t="s">
        <v>526</v>
      </c>
      <c r="Q199" s="58" t="s">
        <v>526</v>
      </c>
      <c r="R199" s="58" t="s">
        <v>526</v>
      </c>
      <c r="S199" s="58" t="s">
        <v>526</v>
      </c>
    </row>
    <row r="200" spans="1:19" x14ac:dyDescent="0.25">
      <c r="A200" t="s">
        <v>92</v>
      </c>
      <c r="B200" t="s">
        <v>36</v>
      </c>
      <c r="C200" t="s">
        <v>704</v>
      </c>
      <c r="D200" s="58">
        <v>12000</v>
      </c>
      <c r="E200" s="58">
        <v>19500</v>
      </c>
      <c r="F200" s="58">
        <v>28000</v>
      </c>
      <c r="G200" s="58">
        <v>2055</v>
      </c>
      <c r="H200" s="58" t="s">
        <v>526</v>
      </c>
      <c r="I200" s="58" t="s">
        <v>526</v>
      </c>
      <c r="J200" s="58" t="s">
        <v>526</v>
      </c>
      <c r="K200" s="58" t="s">
        <v>526</v>
      </c>
      <c r="L200" s="58" t="s">
        <v>526</v>
      </c>
      <c r="M200" s="58" t="s">
        <v>526</v>
      </c>
      <c r="N200" s="58" t="s">
        <v>526</v>
      </c>
      <c r="O200" s="58" t="s">
        <v>526</v>
      </c>
      <c r="P200" s="58" t="s">
        <v>526</v>
      </c>
      <c r="Q200" s="58" t="s">
        <v>526</v>
      </c>
      <c r="R200" s="58" t="s">
        <v>526</v>
      </c>
      <c r="S200" s="58" t="s">
        <v>526</v>
      </c>
    </row>
    <row r="201" spans="1:19" x14ac:dyDescent="0.25">
      <c r="A201" t="s">
        <v>92</v>
      </c>
      <c r="B201" t="s">
        <v>37</v>
      </c>
      <c r="C201" t="s">
        <v>705</v>
      </c>
      <c r="D201" s="58">
        <v>18500</v>
      </c>
      <c r="E201" s="58">
        <v>24000</v>
      </c>
      <c r="F201" s="58">
        <v>30000</v>
      </c>
      <c r="G201" s="58">
        <v>3270</v>
      </c>
      <c r="H201" s="58" t="s">
        <v>526</v>
      </c>
      <c r="I201" s="58" t="s">
        <v>526</v>
      </c>
      <c r="J201" s="58" t="s">
        <v>526</v>
      </c>
      <c r="K201" s="58" t="s">
        <v>526</v>
      </c>
      <c r="L201" s="58" t="s">
        <v>526</v>
      </c>
      <c r="M201" s="58" t="s">
        <v>526</v>
      </c>
      <c r="N201" s="58" t="s">
        <v>526</v>
      </c>
      <c r="O201" s="58" t="s">
        <v>526</v>
      </c>
      <c r="P201" s="58" t="s">
        <v>526</v>
      </c>
      <c r="Q201" s="58" t="s">
        <v>526</v>
      </c>
      <c r="R201" s="58" t="s">
        <v>526</v>
      </c>
      <c r="S201" s="58" t="s">
        <v>526</v>
      </c>
    </row>
    <row r="202" spans="1:19" x14ac:dyDescent="0.25">
      <c r="D202" s="58"/>
      <c r="E202" s="58"/>
      <c r="F202" s="58"/>
      <c r="G202" s="58"/>
      <c r="H202" s="58"/>
      <c r="I202" s="58"/>
      <c r="J202" s="58"/>
      <c r="K202" s="58"/>
      <c r="L202" s="58"/>
      <c r="M202" s="58"/>
      <c r="N202" s="58"/>
      <c r="O202" s="58"/>
      <c r="P202" s="58"/>
      <c r="Q202" s="58"/>
      <c r="R202" s="58"/>
    </row>
    <row r="203" spans="1:19" x14ac:dyDescent="0.25">
      <c r="D203" s="58"/>
      <c r="E203" s="58"/>
      <c r="F203" s="58"/>
      <c r="G203" s="58"/>
      <c r="H203" s="58"/>
      <c r="I203" s="58"/>
      <c r="J203" s="58"/>
      <c r="K203" s="58"/>
      <c r="L203" s="58"/>
      <c r="M203" s="58"/>
      <c r="N203" s="58"/>
      <c r="O203" s="58"/>
      <c r="P203" s="58"/>
      <c r="Q203" s="58"/>
      <c r="R203" s="58"/>
    </row>
    <row r="204" spans="1:19" x14ac:dyDescent="0.25">
      <c r="D204" s="58"/>
      <c r="E204" s="58"/>
      <c r="F204" s="58"/>
      <c r="G204" s="58"/>
      <c r="H204" s="58"/>
      <c r="I204" s="58"/>
      <c r="J204" s="58"/>
      <c r="K204" s="58"/>
      <c r="L204" s="58"/>
      <c r="M204" s="58"/>
      <c r="N204" s="58"/>
      <c r="O204" s="58"/>
      <c r="P204" s="58"/>
      <c r="Q204" s="58"/>
      <c r="R204" s="58"/>
    </row>
    <row r="205" spans="1:19" x14ac:dyDescent="0.25">
      <c r="D205" s="58"/>
      <c r="E205" s="58"/>
      <c r="F205" s="58"/>
      <c r="G205" s="58"/>
      <c r="H205" s="58"/>
      <c r="I205" s="58"/>
      <c r="J205" s="58"/>
      <c r="K205" s="58"/>
      <c r="L205" s="58"/>
      <c r="M205" s="58"/>
      <c r="N205" s="58"/>
      <c r="O205" s="58"/>
      <c r="P205" s="58"/>
      <c r="Q205" s="58"/>
      <c r="R205" s="58"/>
    </row>
    <row r="206" spans="1:19" x14ac:dyDescent="0.25">
      <c r="D206" s="58"/>
      <c r="E206" s="58"/>
      <c r="F206" s="58"/>
      <c r="G206" s="58"/>
      <c r="H206" s="58"/>
      <c r="I206" s="58"/>
      <c r="J206" s="58"/>
      <c r="K206" s="58"/>
      <c r="L206" s="58"/>
      <c r="M206" s="58"/>
      <c r="N206" s="58"/>
      <c r="O206" s="58"/>
      <c r="P206" s="58"/>
      <c r="Q206" s="58"/>
      <c r="R206" s="58"/>
    </row>
    <row r="207" spans="1:19" x14ac:dyDescent="0.25">
      <c r="D207" s="58"/>
      <c r="E207" s="58"/>
      <c r="F207" s="58"/>
      <c r="G207" s="58"/>
      <c r="H207" s="58"/>
      <c r="I207" s="58"/>
      <c r="J207" s="58"/>
      <c r="K207" s="58"/>
      <c r="L207" s="58"/>
      <c r="M207" s="58"/>
      <c r="N207" s="58"/>
      <c r="O207" s="58"/>
      <c r="P207" s="58"/>
      <c r="Q207" s="58"/>
      <c r="R207" s="58"/>
    </row>
    <row r="208" spans="1:19" x14ac:dyDescent="0.25">
      <c r="D208" s="58"/>
      <c r="E208" s="58"/>
      <c r="F208" s="58"/>
      <c r="G208" s="58"/>
      <c r="H208" s="58"/>
      <c r="I208" s="58"/>
      <c r="J208" s="58"/>
      <c r="K208" s="58"/>
      <c r="L208" s="58"/>
      <c r="M208" s="58"/>
      <c r="N208" s="58"/>
      <c r="O208" s="58"/>
      <c r="P208" s="58"/>
      <c r="Q208" s="58"/>
      <c r="R208" s="58"/>
    </row>
    <row r="209" spans="4:18" x14ac:dyDescent="0.25">
      <c r="D209" s="58"/>
      <c r="E209" s="58"/>
      <c r="F209" s="58"/>
      <c r="G209" s="58"/>
      <c r="H209" s="58"/>
      <c r="I209" s="58"/>
      <c r="J209" s="58"/>
      <c r="K209" s="58"/>
      <c r="L209" s="58"/>
      <c r="M209" s="58"/>
      <c r="N209" s="58"/>
      <c r="O209" s="58"/>
      <c r="P209" s="58"/>
      <c r="Q209" s="58"/>
      <c r="R209" s="58"/>
    </row>
    <row r="210" spans="4:18" x14ac:dyDescent="0.25">
      <c r="D210" s="58"/>
      <c r="E210" s="58"/>
      <c r="F210" s="58"/>
      <c r="G210" s="58"/>
      <c r="H210" s="58"/>
      <c r="I210" s="58"/>
      <c r="J210" s="58"/>
      <c r="K210" s="58"/>
      <c r="L210" s="58"/>
      <c r="M210" s="58"/>
      <c r="N210" s="58"/>
      <c r="O210" s="58"/>
      <c r="P210" s="58"/>
      <c r="Q210" s="58"/>
      <c r="R210" s="58"/>
    </row>
    <row r="211" spans="4:18" x14ac:dyDescent="0.25">
      <c r="D211" s="58"/>
      <c r="E211" s="58"/>
      <c r="F211" s="58"/>
      <c r="G211" s="58"/>
      <c r="H211" s="58"/>
      <c r="I211" s="58"/>
      <c r="J211" s="58"/>
      <c r="K211" s="58"/>
      <c r="L211" s="58"/>
      <c r="M211" s="58"/>
      <c r="N211" s="58"/>
      <c r="O211" s="58"/>
      <c r="P211" s="58"/>
      <c r="Q211" s="58"/>
      <c r="R211" s="58"/>
    </row>
    <row r="212" spans="4:18" x14ac:dyDescent="0.25">
      <c r="D212" s="58"/>
      <c r="E212" s="58"/>
      <c r="F212" s="58"/>
      <c r="G212" s="58"/>
      <c r="H212" s="58"/>
      <c r="I212" s="58"/>
      <c r="J212" s="58"/>
      <c r="K212" s="58"/>
      <c r="L212" s="58"/>
      <c r="M212" s="58"/>
      <c r="N212" s="58"/>
      <c r="O212" s="58"/>
      <c r="P212" s="58"/>
      <c r="Q212" s="58"/>
      <c r="R212" s="58"/>
    </row>
    <row r="213" spans="4:18" x14ac:dyDescent="0.25">
      <c r="D213" s="58"/>
      <c r="E213" s="58"/>
      <c r="F213" s="58"/>
      <c r="G213" s="58"/>
      <c r="H213" s="58"/>
      <c r="I213" s="58"/>
      <c r="J213" s="58"/>
      <c r="K213" s="58"/>
      <c r="L213" s="58"/>
      <c r="M213" s="58"/>
      <c r="N213" s="58"/>
      <c r="O213" s="58"/>
      <c r="P213" s="58"/>
      <c r="Q213" s="58"/>
      <c r="R213" s="58"/>
    </row>
    <row r="214" spans="4:18" x14ac:dyDescent="0.25">
      <c r="D214" s="58"/>
      <c r="E214" s="58"/>
      <c r="F214" s="58"/>
      <c r="G214" s="58"/>
      <c r="H214" s="58"/>
      <c r="I214" s="58"/>
      <c r="J214" s="58"/>
      <c r="K214" s="58"/>
      <c r="L214" s="58"/>
      <c r="M214" s="58"/>
      <c r="N214" s="58"/>
      <c r="O214" s="58"/>
      <c r="P214" s="58"/>
      <c r="Q214" s="58"/>
      <c r="R214" s="58"/>
    </row>
    <row r="215" spans="4:18" x14ac:dyDescent="0.25">
      <c r="D215" s="58"/>
      <c r="E215" s="58"/>
      <c r="F215" s="58"/>
      <c r="G215" s="58"/>
      <c r="H215" s="58"/>
      <c r="I215" s="58"/>
      <c r="J215" s="58"/>
      <c r="K215" s="58"/>
      <c r="L215" s="58"/>
      <c r="M215" s="58"/>
      <c r="N215" s="58"/>
      <c r="O215" s="58"/>
      <c r="P215" s="58"/>
      <c r="Q215" s="58"/>
      <c r="R215" s="58"/>
    </row>
    <row r="216" spans="4:18" x14ac:dyDescent="0.25">
      <c r="D216" s="58"/>
      <c r="E216" s="58"/>
      <c r="F216" s="58"/>
      <c r="G216" s="58"/>
      <c r="H216" s="58"/>
      <c r="I216" s="58"/>
      <c r="J216" s="58"/>
      <c r="K216" s="58"/>
      <c r="L216" s="58"/>
      <c r="M216" s="58"/>
      <c r="N216" s="58"/>
      <c r="O216" s="58"/>
      <c r="P216" s="58"/>
      <c r="Q216" s="58"/>
      <c r="R216" s="58"/>
    </row>
    <row r="217" spans="4:18" x14ac:dyDescent="0.25">
      <c r="D217" s="58"/>
      <c r="E217" s="58"/>
      <c r="F217" s="58"/>
      <c r="G217" s="58"/>
      <c r="H217" s="58"/>
      <c r="I217" s="58"/>
      <c r="J217" s="58"/>
      <c r="K217" s="58"/>
      <c r="L217" s="58"/>
      <c r="M217" s="58"/>
      <c r="N217" s="58"/>
      <c r="O217" s="58"/>
      <c r="P217" s="58"/>
      <c r="Q217" s="58"/>
      <c r="R217" s="58"/>
    </row>
    <row r="218" spans="4:18" x14ac:dyDescent="0.25">
      <c r="D218" s="58"/>
      <c r="E218" s="58"/>
      <c r="F218" s="58"/>
      <c r="G218" s="58"/>
      <c r="H218" s="58"/>
      <c r="I218" s="58"/>
      <c r="J218" s="58"/>
      <c r="K218" s="58"/>
      <c r="L218" s="58"/>
      <c r="M218" s="58"/>
      <c r="N218" s="58"/>
      <c r="O218" s="58"/>
      <c r="P218" s="58"/>
      <c r="Q218" s="58"/>
      <c r="R218" s="58"/>
    </row>
    <row r="219" spans="4:18" x14ac:dyDescent="0.25">
      <c r="D219" s="58"/>
      <c r="E219" s="58"/>
      <c r="F219" s="58"/>
      <c r="G219" s="58"/>
      <c r="H219" s="58"/>
      <c r="I219" s="58"/>
      <c r="J219" s="58"/>
      <c r="K219" s="58"/>
      <c r="L219" s="58"/>
      <c r="M219" s="58"/>
      <c r="N219" s="58"/>
      <c r="O219" s="58"/>
      <c r="P219" s="58"/>
      <c r="Q219" s="58"/>
      <c r="R219" s="58"/>
    </row>
    <row r="220" spans="4:18" x14ac:dyDescent="0.25">
      <c r="D220" s="58"/>
      <c r="E220" s="58"/>
      <c r="F220" s="58"/>
      <c r="G220" s="58"/>
      <c r="H220" s="58"/>
      <c r="I220" s="58"/>
      <c r="J220" s="58"/>
      <c r="K220" s="58"/>
      <c r="L220" s="58"/>
      <c r="M220" s="58"/>
      <c r="N220" s="58"/>
      <c r="O220" s="58"/>
      <c r="P220" s="58"/>
      <c r="Q220" s="58"/>
      <c r="R220" s="58"/>
    </row>
    <row r="221" spans="4:18" x14ac:dyDescent="0.25">
      <c r="D221" s="58"/>
      <c r="E221" s="58"/>
      <c r="F221" s="58"/>
      <c r="G221" s="58"/>
      <c r="H221" s="58"/>
      <c r="I221" s="58"/>
      <c r="J221" s="58"/>
      <c r="K221" s="58"/>
      <c r="L221" s="58"/>
      <c r="M221" s="58"/>
      <c r="N221" s="58"/>
      <c r="O221" s="58"/>
      <c r="P221" s="58"/>
      <c r="Q221" s="58"/>
      <c r="R221" s="58"/>
    </row>
  </sheetData>
  <conditionalFormatting sqref="G2:G221 K2:K221 O2:O221 S2:S221">
    <cfRule type="expression" dxfId="3" priority="1">
      <formula>AND(G2&lt;22.5,G2&gt;0)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1"/>
  <sheetViews>
    <sheetView workbookViewId="0">
      <selection activeCell="K296" sqref="K296"/>
    </sheetView>
  </sheetViews>
  <sheetFormatPr defaultRowHeight="15" x14ac:dyDescent="0.25"/>
  <cols>
    <col min="1" max="9" width="11.5703125" customWidth="1"/>
    <col min="10" max="20" width="10.5703125" bestFit="1" customWidth="1"/>
    <col min="21" max="21" width="9.5703125" bestFit="1" customWidth="1"/>
  </cols>
  <sheetData>
    <row r="1" spans="1:21" x14ac:dyDescent="0.25">
      <c r="A1" t="s">
        <v>40</v>
      </c>
      <c r="B1" t="s">
        <v>1</v>
      </c>
      <c r="C1" t="s">
        <v>2</v>
      </c>
      <c r="E1" t="s">
        <v>41</v>
      </c>
      <c r="F1" t="s">
        <v>42</v>
      </c>
      <c r="G1" t="s">
        <v>43</v>
      </c>
      <c r="H1" t="s">
        <v>44</v>
      </c>
      <c r="I1" t="s">
        <v>45</v>
      </c>
      <c r="J1" t="s">
        <v>46</v>
      </c>
      <c r="K1" t="s">
        <v>47</v>
      </c>
      <c r="L1" t="s">
        <v>48</v>
      </c>
      <c r="M1" t="s">
        <v>49</v>
      </c>
      <c r="N1" t="s">
        <v>50</v>
      </c>
      <c r="O1" t="s">
        <v>51</v>
      </c>
      <c r="P1" t="s">
        <v>52</v>
      </c>
      <c r="Q1" t="s">
        <v>111</v>
      </c>
      <c r="R1" t="s">
        <v>110</v>
      </c>
      <c r="S1" t="s">
        <v>109</v>
      </c>
      <c r="T1" t="s">
        <v>108</v>
      </c>
    </row>
    <row r="2" spans="1:21" x14ac:dyDescent="0.25">
      <c r="A2" t="s">
        <v>100</v>
      </c>
      <c r="B2">
        <v>1</v>
      </c>
      <c r="C2" t="s">
        <v>27</v>
      </c>
      <c r="D2" t="s">
        <v>505</v>
      </c>
      <c r="E2" s="58">
        <v>33000</v>
      </c>
      <c r="F2" s="58">
        <v>36000</v>
      </c>
      <c r="G2" s="58">
        <v>39000</v>
      </c>
      <c r="H2" s="58">
        <v>1355</v>
      </c>
      <c r="I2" s="58">
        <v>34500</v>
      </c>
      <c r="J2" s="58">
        <v>42500</v>
      </c>
      <c r="K2" s="58">
        <v>45500</v>
      </c>
      <c r="L2" s="58">
        <v>1460</v>
      </c>
      <c r="M2" s="58">
        <v>36500</v>
      </c>
      <c r="N2" s="58">
        <v>46500</v>
      </c>
      <c r="O2" s="58">
        <v>52000</v>
      </c>
      <c r="P2" s="58">
        <v>1445</v>
      </c>
      <c r="Q2" s="58">
        <v>28000</v>
      </c>
      <c r="R2" s="58">
        <v>42500</v>
      </c>
      <c r="S2" s="58">
        <v>58500</v>
      </c>
      <c r="T2" s="58">
        <v>1160</v>
      </c>
      <c r="U2" s="58"/>
    </row>
    <row r="3" spans="1:21" x14ac:dyDescent="0.25">
      <c r="A3" t="s">
        <v>100</v>
      </c>
      <c r="B3">
        <v>2</v>
      </c>
      <c r="C3" t="s">
        <v>27</v>
      </c>
      <c r="D3" t="s">
        <v>506</v>
      </c>
      <c r="E3" s="58">
        <v>17500</v>
      </c>
      <c r="F3" s="58">
        <v>21000</v>
      </c>
      <c r="G3" s="58">
        <v>25500</v>
      </c>
      <c r="H3" s="58">
        <v>6685</v>
      </c>
      <c r="I3" s="58">
        <v>19000</v>
      </c>
      <c r="J3" s="58">
        <v>24000</v>
      </c>
      <c r="K3" s="58">
        <v>30000</v>
      </c>
      <c r="L3" s="58">
        <v>6160</v>
      </c>
      <c r="M3" s="58">
        <v>20500</v>
      </c>
      <c r="N3" s="58">
        <v>27000</v>
      </c>
      <c r="O3" s="58">
        <v>34000</v>
      </c>
      <c r="P3" s="58">
        <v>7085</v>
      </c>
      <c r="Q3" s="58">
        <v>19000</v>
      </c>
      <c r="R3" s="58">
        <v>29000</v>
      </c>
      <c r="S3" s="58">
        <v>36500</v>
      </c>
      <c r="T3" s="58">
        <v>8040</v>
      </c>
      <c r="U3" s="58"/>
    </row>
    <row r="4" spans="1:21" x14ac:dyDescent="0.25">
      <c r="A4" t="s">
        <v>100</v>
      </c>
      <c r="B4">
        <v>3</v>
      </c>
      <c r="C4" t="s">
        <v>27</v>
      </c>
      <c r="D4" t="s">
        <v>507</v>
      </c>
      <c r="E4" s="58">
        <v>10000</v>
      </c>
      <c r="F4" s="58">
        <v>14500</v>
      </c>
      <c r="G4" s="58">
        <v>18500</v>
      </c>
      <c r="H4" s="58">
        <v>5165</v>
      </c>
      <c r="I4" s="58">
        <v>15500</v>
      </c>
      <c r="J4" s="58">
        <v>20000</v>
      </c>
      <c r="K4" s="58">
        <v>24500</v>
      </c>
      <c r="L4" s="58">
        <v>5770</v>
      </c>
      <c r="M4" s="58">
        <v>18500</v>
      </c>
      <c r="N4" s="58">
        <v>24000</v>
      </c>
      <c r="O4" s="58">
        <v>29000</v>
      </c>
      <c r="P4" s="58">
        <v>6705</v>
      </c>
      <c r="Q4" s="58">
        <v>18000</v>
      </c>
      <c r="R4" s="58">
        <v>27000</v>
      </c>
      <c r="S4" s="58">
        <v>35500</v>
      </c>
      <c r="T4" s="58">
        <v>7760</v>
      </c>
      <c r="U4" s="58"/>
    </row>
    <row r="5" spans="1:21" x14ac:dyDescent="0.25">
      <c r="A5" t="s">
        <v>100</v>
      </c>
      <c r="B5">
        <v>4</v>
      </c>
      <c r="C5" t="s">
        <v>27</v>
      </c>
      <c r="D5" t="s">
        <v>508</v>
      </c>
      <c r="E5" s="58">
        <v>20500</v>
      </c>
      <c r="F5" s="58">
        <v>23000</v>
      </c>
      <c r="G5" s="58">
        <v>27000</v>
      </c>
      <c r="H5" s="58">
        <v>135</v>
      </c>
      <c r="I5" s="58">
        <v>23500</v>
      </c>
      <c r="J5" s="58">
        <v>29000</v>
      </c>
      <c r="K5" s="58">
        <v>34500</v>
      </c>
      <c r="L5" s="58">
        <v>115</v>
      </c>
      <c r="M5" s="58">
        <v>29000</v>
      </c>
      <c r="N5" s="58">
        <v>33500</v>
      </c>
      <c r="O5" s="58">
        <v>39500</v>
      </c>
      <c r="P5" s="58">
        <v>150</v>
      </c>
      <c r="Q5" s="58">
        <v>17500</v>
      </c>
      <c r="R5" s="58">
        <v>31000</v>
      </c>
      <c r="S5" s="58">
        <v>42000</v>
      </c>
      <c r="T5" s="58">
        <v>155</v>
      </c>
      <c r="U5" s="58"/>
    </row>
    <row r="6" spans="1:21" x14ac:dyDescent="0.25">
      <c r="A6" t="s">
        <v>100</v>
      </c>
      <c r="B6">
        <v>5</v>
      </c>
      <c r="C6" t="s">
        <v>27</v>
      </c>
      <c r="D6" t="s">
        <v>509</v>
      </c>
      <c r="E6" s="58">
        <v>10500</v>
      </c>
      <c r="F6" s="58">
        <v>14000</v>
      </c>
      <c r="G6" s="58">
        <v>17500</v>
      </c>
      <c r="H6" s="58">
        <v>575</v>
      </c>
      <c r="I6" s="58">
        <v>13500</v>
      </c>
      <c r="J6" s="58">
        <v>18500</v>
      </c>
      <c r="K6" s="58">
        <v>23500</v>
      </c>
      <c r="L6" s="58">
        <v>610</v>
      </c>
      <c r="M6" s="58">
        <v>16500</v>
      </c>
      <c r="N6" s="58">
        <v>21000</v>
      </c>
      <c r="O6" s="58">
        <v>27500</v>
      </c>
      <c r="P6" s="58">
        <v>670</v>
      </c>
      <c r="Q6" s="58">
        <v>14500</v>
      </c>
      <c r="R6" s="58">
        <v>22500</v>
      </c>
      <c r="S6" s="58">
        <v>32500</v>
      </c>
      <c r="T6" s="58">
        <v>720</v>
      </c>
      <c r="U6" s="58"/>
    </row>
    <row r="7" spans="1:21" x14ac:dyDescent="0.25">
      <c r="A7" t="s">
        <v>100</v>
      </c>
      <c r="B7">
        <v>6</v>
      </c>
      <c r="C7" t="s">
        <v>27</v>
      </c>
      <c r="D7" t="s">
        <v>510</v>
      </c>
      <c r="E7" s="58">
        <v>11000</v>
      </c>
      <c r="F7" s="58">
        <v>15000</v>
      </c>
      <c r="G7" s="58">
        <v>19000</v>
      </c>
      <c r="H7" s="58">
        <v>1605</v>
      </c>
      <c r="I7" s="58">
        <v>16500</v>
      </c>
      <c r="J7" s="58">
        <v>21000</v>
      </c>
      <c r="K7" s="58">
        <v>25500</v>
      </c>
      <c r="L7" s="58">
        <v>1850</v>
      </c>
      <c r="M7" s="58">
        <v>19500</v>
      </c>
      <c r="N7" s="58">
        <v>25000</v>
      </c>
      <c r="O7" s="58">
        <v>30000</v>
      </c>
      <c r="P7" s="58">
        <v>2210</v>
      </c>
      <c r="Q7" s="58">
        <v>20000</v>
      </c>
      <c r="R7" s="58">
        <v>29000</v>
      </c>
      <c r="S7" s="58">
        <v>38000</v>
      </c>
      <c r="T7" s="58">
        <v>2420</v>
      </c>
      <c r="U7" s="58"/>
    </row>
    <row r="8" spans="1:21" x14ac:dyDescent="0.25">
      <c r="A8" t="s">
        <v>100</v>
      </c>
      <c r="B8">
        <v>7</v>
      </c>
      <c r="C8" t="s">
        <v>27</v>
      </c>
      <c r="D8" t="s">
        <v>511</v>
      </c>
      <c r="E8" s="58">
        <v>13500</v>
      </c>
      <c r="F8" s="58">
        <v>18500</v>
      </c>
      <c r="G8" s="58">
        <v>22000</v>
      </c>
      <c r="H8" s="58">
        <v>805</v>
      </c>
      <c r="I8" s="58">
        <v>20000</v>
      </c>
      <c r="J8" s="58">
        <v>24500</v>
      </c>
      <c r="K8" s="58">
        <v>30000</v>
      </c>
      <c r="L8" s="58">
        <v>970</v>
      </c>
      <c r="M8" s="58">
        <v>24000</v>
      </c>
      <c r="N8" s="58">
        <v>29500</v>
      </c>
      <c r="O8" s="58">
        <v>38000</v>
      </c>
      <c r="P8" s="58">
        <v>1055</v>
      </c>
      <c r="Q8" s="58">
        <v>22500</v>
      </c>
      <c r="R8" s="58">
        <v>35000</v>
      </c>
      <c r="S8" s="58">
        <v>49000</v>
      </c>
      <c r="T8" s="58">
        <v>1120</v>
      </c>
      <c r="U8" s="58"/>
    </row>
    <row r="9" spans="1:21" x14ac:dyDescent="0.25">
      <c r="A9" t="s">
        <v>100</v>
      </c>
      <c r="B9">
        <v>8</v>
      </c>
      <c r="C9" t="s">
        <v>27</v>
      </c>
      <c r="D9" t="s">
        <v>512</v>
      </c>
      <c r="E9" s="58">
        <v>12500</v>
      </c>
      <c r="F9" s="58">
        <v>16500</v>
      </c>
      <c r="G9" s="58">
        <v>20500</v>
      </c>
      <c r="H9" s="58">
        <v>1560</v>
      </c>
      <c r="I9" s="58">
        <v>16500</v>
      </c>
      <c r="J9" s="58">
        <v>22000</v>
      </c>
      <c r="K9" s="58">
        <v>27000</v>
      </c>
      <c r="L9" s="58">
        <v>1655</v>
      </c>
      <c r="M9" s="58">
        <v>17500</v>
      </c>
      <c r="N9" s="58">
        <v>25000</v>
      </c>
      <c r="O9" s="58">
        <v>31000</v>
      </c>
      <c r="P9" s="58">
        <v>1840</v>
      </c>
      <c r="Q9" s="58">
        <v>17500</v>
      </c>
      <c r="R9" s="58">
        <v>28500</v>
      </c>
      <c r="S9" s="58">
        <v>38000</v>
      </c>
      <c r="T9" s="58">
        <v>1815</v>
      </c>
      <c r="U9" s="58"/>
    </row>
    <row r="10" spans="1:21" x14ac:dyDescent="0.25">
      <c r="A10" t="s">
        <v>100</v>
      </c>
      <c r="B10">
        <v>9</v>
      </c>
      <c r="C10" t="s">
        <v>27</v>
      </c>
      <c r="D10" t="s">
        <v>513</v>
      </c>
      <c r="E10" s="58">
        <v>13500</v>
      </c>
      <c r="F10" s="58">
        <v>18500</v>
      </c>
      <c r="G10" s="58">
        <v>22500</v>
      </c>
      <c r="H10" s="58">
        <v>895</v>
      </c>
      <c r="I10" s="58">
        <v>18000</v>
      </c>
      <c r="J10" s="58">
        <v>24000</v>
      </c>
      <c r="K10" s="58">
        <v>29500</v>
      </c>
      <c r="L10" s="58">
        <v>905</v>
      </c>
      <c r="M10" s="58">
        <v>20500</v>
      </c>
      <c r="N10" s="58">
        <v>26500</v>
      </c>
      <c r="O10" s="58">
        <v>33500</v>
      </c>
      <c r="P10" s="58">
        <v>1005</v>
      </c>
      <c r="Q10" s="58">
        <v>20000</v>
      </c>
      <c r="R10" s="58">
        <v>32500</v>
      </c>
      <c r="S10" s="58">
        <v>44500</v>
      </c>
      <c r="T10" s="58">
        <v>1065</v>
      </c>
      <c r="U10" s="58"/>
    </row>
    <row r="11" spans="1:21" x14ac:dyDescent="0.25">
      <c r="A11" t="s">
        <v>100</v>
      </c>
      <c r="B11" t="s">
        <v>28</v>
      </c>
      <c r="C11" t="s">
        <v>27</v>
      </c>
      <c r="D11" t="s">
        <v>514</v>
      </c>
      <c r="E11" s="58">
        <v>15000</v>
      </c>
      <c r="F11" s="58">
        <v>20000</v>
      </c>
      <c r="G11" s="58">
        <v>24000</v>
      </c>
      <c r="H11" s="58">
        <v>345</v>
      </c>
      <c r="I11" s="58">
        <v>20000</v>
      </c>
      <c r="J11" s="58">
        <v>24500</v>
      </c>
      <c r="K11" s="58">
        <v>31500</v>
      </c>
      <c r="L11" s="58">
        <v>410</v>
      </c>
      <c r="M11" s="58">
        <v>21000</v>
      </c>
      <c r="N11" s="58">
        <v>26000</v>
      </c>
      <c r="O11" s="58">
        <v>31500</v>
      </c>
      <c r="P11" s="58">
        <v>550</v>
      </c>
      <c r="Q11" s="58">
        <v>19500</v>
      </c>
      <c r="R11" s="58">
        <v>29500</v>
      </c>
      <c r="S11" s="58">
        <v>38500</v>
      </c>
      <c r="T11" s="58">
        <v>595</v>
      </c>
      <c r="U11" s="58"/>
    </row>
    <row r="12" spans="1:21" x14ac:dyDescent="0.25">
      <c r="A12" t="s">
        <v>100</v>
      </c>
      <c r="B12" t="s">
        <v>29</v>
      </c>
      <c r="C12" t="s">
        <v>27</v>
      </c>
      <c r="D12" t="s">
        <v>515</v>
      </c>
      <c r="E12" s="58">
        <v>11000</v>
      </c>
      <c r="F12" s="58">
        <v>15500</v>
      </c>
      <c r="G12" s="58">
        <v>20500</v>
      </c>
      <c r="H12" s="58">
        <v>5090</v>
      </c>
      <c r="I12" s="58">
        <v>15500</v>
      </c>
      <c r="J12" s="58">
        <v>20500</v>
      </c>
      <c r="K12" s="58">
        <v>25500</v>
      </c>
      <c r="L12" s="58">
        <v>5395</v>
      </c>
      <c r="M12" s="58">
        <v>18000</v>
      </c>
      <c r="N12" s="58">
        <v>24000</v>
      </c>
      <c r="O12" s="58">
        <v>29500</v>
      </c>
      <c r="P12" s="58">
        <v>6120</v>
      </c>
      <c r="Q12" s="58">
        <v>17000</v>
      </c>
      <c r="R12" s="58">
        <v>26500</v>
      </c>
      <c r="S12" s="58">
        <v>34500</v>
      </c>
      <c r="T12" s="58">
        <v>6590</v>
      </c>
      <c r="U12" s="58"/>
    </row>
    <row r="13" spans="1:21" x14ac:dyDescent="0.25">
      <c r="A13" t="s">
        <v>100</v>
      </c>
      <c r="B13" t="s">
        <v>30</v>
      </c>
      <c r="C13" t="s">
        <v>27</v>
      </c>
      <c r="D13" t="s">
        <v>516</v>
      </c>
      <c r="E13" s="58">
        <v>10000</v>
      </c>
      <c r="F13" s="58">
        <v>14000</v>
      </c>
      <c r="G13" s="58">
        <v>18500</v>
      </c>
      <c r="H13" s="58">
        <v>2130</v>
      </c>
      <c r="I13" s="58">
        <v>16000</v>
      </c>
      <c r="J13" s="58">
        <v>20500</v>
      </c>
      <c r="K13" s="58">
        <v>27500</v>
      </c>
      <c r="L13" s="58">
        <v>3100</v>
      </c>
      <c r="M13" s="58">
        <v>19000</v>
      </c>
      <c r="N13" s="58">
        <v>25500</v>
      </c>
      <c r="O13" s="58">
        <v>34500</v>
      </c>
      <c r="P13" s="58">
        <v>3465</v>
      </c>
      <c r="Q13" s="58">
        <v>20500</v>
      </c>
      <c r="R13" s="58">
        <v>31000</v>
      </c>
      <c r="S13" s="58">
        <v>45000</v>
      </c>
      <c r="T13" s="58">
        <v>3655</v>
      </c>
      <c r="U13" s="58"/>
    </row>
    <row r="14" spans="1:21" x14ac:dyDescent="0.25">
      <c r="A14" t="s">
        <v>100</v>
      </c>
      <c r="B14" t="s">
        <v>31</v>
      </c>
      <c r="C14" t="s">
        <v>27</v>
      </c>
      <c r="D14" t="s">
        <v>517</v>
      </c>
      <c r="E14" s="58">
        <v>12500</v>
      </c>
      <c r="F14" s="58">
        <v>16000</v>
      </c>
      <c r="G14" s="58">
        <v>20000</v>
      </c>
      <c r="H14" s="58">
        <v>7695</v>
      </c>
      <c r="I14" s="58">
        <v>16500</v>
      </c>
      <c r="J14" s="58">
        <v>21500</v>
      </c>
      <c r="K14" s="58">
        <v>27000</v>
      </c>
      <c r="L14" s="58">
        <v>7720</v>
      </c>
      <c r="M14" s="58">
        <v>18500</v>
      </c>
      <c r="N14" s="58">
        <v>25000</v>
      </c>
      <c r="O14" s="58">
        <v>31500</v>
      </c>
      <c r="P14" s="58">
        <v>8400</v>
      </c>
      <c r="Q14" s="58">
        <v>18000</v>
      </c>
      <c r="R14" s="58">
        <v>28000</v>
      </c>
      <c r="S14" s="58">
        <v>40000</v>
      </c>
      <c r="T14" s="58">
        <v>8545</v>
      </c>
      <c r="U14" s="58"/>
    </row>
    <row r="15" spans="1:21" x14ac:dyDescent="0.25">
      <c r="A15" t="s">
        <v>100</v>
      </c>
      <c r="B15" t="s">
        <v>32</v>
      </c>
      <c r="C15" t="s">
        <v>27</v>
      </c>
      <c r="D15" t="s">
        <v>518</v>
      </c>
      <c r="E15" s="58">
        <v>10500</v>
      </c>
      <c r="F15" s="58">
        <v>14000</v>
      </c>
      <c r="G15" s="58">
        <v>17500</v>
      </c>
      <c r="H15" s="58">
        <v>2145</v>
      </c>
      <c r="I15" s="58">
        <v>14500</v>
      </c>
      <c r="J15" s="58">
        <v>19000</v>
      </c>
      <c r="K15" s="58">
        <v>24000</v>
      </c>
      <c r="L15" s="58">
        <v>2175</v>
      </c>
      <c r="M15" s="58">
        <v>17000</v>
      </c>
      <c r="N15" s="58">
        <v>22500</v>
      </c>
      <c r="O15" s="58">
        <v>27500</v>
      </c>
      <c r="P15" s="58">
        <v>2365</v>
      </c>
      <c r="Q15" s="58">
        <v>16500</v>
      </c>
      <c r="R15" s="58">
        <v>26000</v>
      </c>
      <c r="S15" s="58">
        <v>35000</v>
      </c>
      <c r="T15" s="58">
        <v>2405</v>
      </c>
      <c r="U15" s="58"/>
    </row>
    <row r="16" spans="1:21" x14ac:dyDescent="0.25">
      <c r="A16" t="s">
        <v>100</v>
      </c>
      <c r="B16" t="s">
        <v>27</v>
      </c>
      <c r="C16" t="s">
        <v>27</v>
      </c>
      <c r="D16" t="s">
        <v>519</v>
      </c>
      <c r="E16" s="58">
        <v>10000</v>
      </c>
      <c r="F16" s="58">
        <v>14500</v>
      </c>
      <c r="G16" s="58">
        <v>19000</v>
      </c>
      <c r="H16" s="58">
        <v>4720</v>
      </c>
      <c r="I16" s="58">
        <v>15500</v>
      </c>
      <c r="J16" s="58">
        <v>21000</v>
      </c>
      <c r="K16" s="58">
        <v>24500</v>
      </c>
      <c r="L16" s="58">
        <v>5545</v>
      </c>
      <c r="M16" s="58">
        <v>18500</v>
      </c>
      <c r="N16" s="58">
        <v>24500</v>
      </c>
      <c r="O16" s="58">
        <v>29500</v>
      </c>
      <c r="P16" s="58">
        <v>6410</v>
      </c>
      <c r="Q16" s="58">
        <v>18000</v>
      </c>
      <c r="R16" s="58">
        <v>28000</v>
      </c>
      <c r="S16" s="58">
        <v>37000</v>
      </c>
      <c r="T16" s="58">
        <v>6770</v>
      </c>
      <c r="U16" s="58"/>
    </row>
    <row r="17" spans="1:21" x14ac:dyDescent="0.25">
      <c r="A17" t="s">
        <v>100</v>
      </c>
      <c r="B17" t="s">
        <v>33</v>
      </c>
      <c r="C17" t="s">
        <v>27</v>
      </c>
      <c r="D17" t="s">
        <v>520</v>
      </c>
      <c r="E17" s="58">
        <v>9500</v>
      </c>
      <c r="F17" s="58">
        <v>14000</v>
      </c>
      <c r="G17" s="58">
        <v>18000</v>
      </c>
      <c r="H17" s="58">
        <v>2485</v>
      </c>
      <c r="I17" s="58">
        <v>14500</v>
      </c>
      <c r="J17" s="58">
        <v>20000</v>
      </c>
      <c r="K17" s="58">
        <v>24500</v>
      </c>
      <c r="L17" s="58">
        <v>3125</v>
      </c>
      <c r="M17" s="58">
        <v>16500</v>
      </c>
      <c r="N17" s="58">
        <v>23500</v>
      </c>
      <c r="O17" s="58">
        <v>29000</v>
      </c>
      <c r="P17" s="58">
        <v>3610</v>
      </c>
      <c r="Q17" s="58">
        <v>16000</v>
      </c>
      <c r="R17" s="58">
        <v>26000</v>
      </c>
      <c r="S17" s="58">
        <v>37000</v>
      </c>
      <c r="T17" s="58">
        <v>3985</v>
      </c>
      <c r="U17" s="58"/>
    </row>
    <row r="18" spans="1:21" x14ac:dyDescent="0.25">
      <c r="A18" t="s">
        <v>100</v>
      </c>
      <c r="B18" t="s">
        <v>34</v>
      </c>
      <c r="C18" t="s">
        <v>27</v>
      </c>
      <c r="D18" t="s">
        <v>521</v>
      </c>
      <c r="E18" s="58">
        <v>7500</v>
      </c>
      <c r="F18" s="58">
        <v>12500</v>
      </c>
      <c r="G18" s="58">
        <v>16000</v>
      </c>
      <c r="H18" s="58">
        <v>6425</v>
      </c>
      <c r="I18" s="58">
        <v>11500</v>
      </c>
      <c r="J18" s="58">
        <v>17500</v>
      </c>
      <c r="K18" s="58">
        <v>22000</v>
      </c>
      <c r="L18" s="58">
        <v>6785</v>
      </c>
      <c r="M18" s="58">
        <v>13000</v>
      </c>
      <c r="N18" s="58">
        <v>20000</v>
      </c>
      <c r="O18" s="58">
        <v>26000</v>
      </c>
      <c r="P18" s="58">
        <v>7565</v>
      </c>
      <c r="Q18" s="58">
        <v>12500</v>
      </c>
      <c r="R18" s="58">
        <v>22500</v>
      </c>
      <c r="S18" s="58">
        <v>32000</v>
      </c>
      <c r="T18" s="58">
        <v>7585</v>
      </c>
      <c r="U18" s="58"/>
    </row>
    <row r="19" spans="1:21" x14ac:dyDescent="0.25">
      <c r="A19" t="s">
        <v>100</v>
      </c>
      <c r="B19" t="s">
        <v>35</v>
      </c>
      <c r="C19" t="s">
        <v>27</v>
      </c>
      <c r="D19" t="s">
        <v>522</v>
      </c>
      <c r="E19" s="58">
        <v>12500</v>
      </c>
      <c r="F19" s="58">
        <v>19000</v>
      </c>
      <c r="G19" s="58">
        <v>19500</v>
      </c>
      <c r="H19" s="58">
        <v>3080</v>
      </c>
      <c r="I19" s="58">
        <v>17000</v>
      </c>
      <c r="J19" s="58">
        <v>22500</v>
      </c>
      <c r="K19" s="58">
        <v>24000</v>
      </c>
      <c r="L19" s="58">
        <v>3335</v>
      </c>
      <c r="M19" s="58">
        <v>18000</v>
      </c>
      <c r="N19" s="58">
        <v>25500</v>
      </c>
      <c r="O19" s="58">
        <v>29500</v>
      </c>
      <c r="P19" s="58">
        <v>3755</v>
      </c>
      <c r="Q19" s="58">
        <v>16500</v>
      </c>
      <c r="R19" s="58">
        <v>26500</v>
      </c>
      <c r="S19" s="58">
        <v>34500</v>
      </c>
      <c r="T19" s="58">
        <v>3835</v>
      </c>
      <c r="U19" s="58"/>
    </row>
    <row r="20" spans="1:21" x14ac:dyDescent="0.25">
      <c r="A20" t="s">
        <v>100</v>
      </c>
      <c r="B20" t="s">
        <v>36</v>
      </c>
      <c r="C20" t="s">
        <v>27</v>
      </c>
      <c r="D20" t="s">
        <v>523</v>
      </c>
      <c r="E20" s="58">
        <v>10000</v>
      </c>
      <c r="F20" s="58">
        <v>16500</v>
      </c>
      <c r="G20" s="58">
        <v>21000</v>
      </c>
      <c r="H20" s="58">
        <v>1155</v>
      </c>
      <c r="I20" s="58">
        <v>12500</v>
      </c>
      <c r="J20" s="58">
        <v>19500</v>
      </c>
      <c r="K20" s="58">
        <v>24500</v>
      </c>
      <c r="L20" s="58">
        <v>1265</v>
      </c>
      <c r="M20" s="58">
        <v>13000</v>
      </c>
      <c r="N20" s="58">
        <v>22000</v>
      </c>
      <c r="O20" s="58">
        <v>29000</v>
      </c>
      <c r="P20" s="58">
        <v>1435</v>
      </c>
      <c r="Q20" s="58">
        <v>12000</v>
      </c>
      <c r="R20" s="58">
        <v>23000</v>
      </c>
      <c r="S20" s="58">
        <v>33000</v>
      </c>
      <c r="T20" s="58">
        <v>1515</v>
      </c>
      <c r="U20" s="58"/>
    </row>
    <row r="21" spans="1:21" x14ac:dyDescent="0.25">
      <c r="A21" t="s">
        <v>100</v>
      </c>
      <c r="B21" t="s">
        <v>37</v>
      </c>
      <c r="C21" t="s">
        <v>27</v>
      </c>
      <c r="D21" t="s">
        <v>524</v>
      </c>
      <c r="E21" s="58">
        <v>13500</v>
      </c>
      <c r="F21" s="58">
        <v>18000</v>
      </c>
      <c r="G21" s="58">
        <v>23500</v>
      </c>
      <c r="H21" s="58">
        <v>630</v>
      </c>
      <c r="I21" s="58">
        <v>20000</v>
      </c>
      <c r="J21" s="58">
        <v>26500</v>
      </c>
      <c r="K21" s="58">
        <v>35000</v>
      </c>
      <c r="L21" s="58">
        <v>720</v>
      </c>
      <c r="M21" s="58">
        <v>23500</v>
      </c>
      <c r="N21" s="58">
        <v>31000</v>
      </c>
      <c r="O21" s="58">
        <v>42500</v>
      </c>
      <c r="P21" s="58">
        <v>795</v>
      </c>
      <c r="Q21" s="58">
        <v>26000</v>
      </c>
      <c r="R21" s="58">
        <v>39500</v>
      </c>
      <c r="S21" s="58">
        <v>63000</v>
      </c>
      <c r="T21" s="58">
        <v>795</v>
      </c>
      <c r="U21" s="58"/>
    </row>
    <row r="22" spans="1:21" x14ac:dyDescent="0.25">
      <c r="A22" t="s">
        <v>99</v>
      </c>
      <c r="B22">
        <v>1</v>
      </c>
      <c r="C22" t="s">
        <v>27</v>
      </c>
      <c r="D22" t="s">
        <v>525</v>
      </c>
      <c r="E22" s="58">
        <v>31500</v>
      </c>
      <c r="F22" s="58">
        <v>35000</v>
      </c>
      <c r="G22" s="58">
        <v>37000</v>
      </c>
      <c r="H22" s="58">
        <v>1570</v>
      </c>
      <c r="I22" s="58">
        <v>37500</v>
      </c>
      <c r="J22" s="58">
        <v>43000</v>
      </c>
      <c r="K22" s="58">
        <v>46000</v>
      </c>
      <c r="L22" s="58">
        <v>1715</v>
      </c>
      <c r="M22" s="58">
        <v>36000</v>
      </c>
      <c r="N22" s="58">
        <v>45500</v>
      </c>
      <c r="O22" s="58">
        <v>51000</v>
      </c>
      <c r="P22" s="58">
        <v>1745</v>
      </c>
      <c r="Q22" s="58" t="s">
        <v>526</v>
      </c>
      <c r="R22" s="58" t="s">
        <v>526</v>
      </c>
      <c r="S22" s="58" t="s">
        <v>526</v>
      </c>
      <c r="T22" s="58" t="s">
        <v>526</v>
      </c>
      <c r="U22" s="58"/>
    </row>
    <row r="23" spans="1:21" x14ac:dyDescent="0.25">
      <c r="A23" t="s">
        <v>99</v>
      </c>
      <c r="B23">
        <v>2</v>
      </c>
      <c r="C23" t="s">
        <v>27</v>
      </c>
      <c r="D23" t="s">
        <v>527</v>
      </c>
      <c r="E23" s="58">
        <v>17000</v>
      </c>
      <c r="F23" s="58">
        <v>21000</v>
      </c>
      <c r="G23" s="58">
        <v>25500</v>
      </c>
      <c r="H23" s="58">
        <v>6975</v>
      </c>
      <c r="I23" s="58">
        <v>19500</v>
      </c>
      <c r="J23" s="58">
        <v>24500</v>
      </c>
      <c r="K23" s="58">
        <v>30500</v>
      </c>
      <c r="L23" s="58">
        <v>6600</v>
      </c>
      <c r="M23" s="58">
        <v>21000</v>
      </c>
      <c r="N23" s="58">
        <v>27500</v>
      </c>
      <c r="O23" s="58">
        <v>34500</v>
      </c>
      <c r="P23" s="58">
        <v>7565</v>
      </c>
      <c r="Q23" s="58" t="s">
        <v>526</v>
      </c>
      <c r="R23" s="58" t="s">
        <v>526</v>
      </c>
      <c r="S23" s="58" t="s">
        <v>526</v>
      </c>
      <c r="T23" s="58" t="s">
        <v>526</v>
      </c>
      <c r="U23" s="58"/>
    </row>
    <row r="24" spans="1:21" x14ac:dyDescent="0.25">
      <c r="A24" t="s">
        <v>99</v>
      </c>
      <c r="B24">
        <v>3</v>
      </c>
      <c r="C24" t="s">
        <v>27</v>
      </c>
      <c r="D24" t="s">
        <v>528</v>
      </c>
      <c r="E24" s="58">
        <v>10500</v>
      </c>
      <c r="F24" s="58">
        <v>14500</v>
      </c>
      <c r="G24" s="58">
        <v>18500</v>
      </c>
      <c r="H24" s="58">
        <v>5570</v>
      </c>
      <c r="I24" s="58">
        <v>15500</v>
      </c>
      <c r="J24" s="58">
        <v>20500</v>
      </c>
      <c r="K24" s="58">
        <v>24500</v>
      </c>
      <c r="L24" s="58">
        <v>6210</v>
      </c>
      <c r="M24" s="58">
        <v>18000</v>
      </c>
      <c r="N24" s="58">
        <v>23500</v>
      </c>
      <c r="O24" s="58">
        <v>28500</v>
      </c>
      <c r="P24" s="58">
        <v>7270</v>
      </c>
      <c r="Q24" s="58" t="s">
        <v>526</v>
      </c>
      <c r="R24" s="58" t="s">
        <v>526</v>
      </c>
      <c r="S24" s="58" t="s">
        <v>526</v>
      </c>
      <c r="T24" s="58" t="s">
        <v>526</v>
      </c>
      <c r="U24" s="58"/>
    </row>
    <row r="25" spans="1:21" x14ac:dyDescent="0.25">
      <c r="A25" t="s">
        <v>99</v>
      </c>
      <c r="B25">
        <v>4</v>
      </c>
      <c r="C25" t="s">
        <v>27</v>
      </c>
      <c r="D25" t="s">
        <v>529</v>
      </c>
      <c r="E25" s="58">
        <v>21000</v>
      </c>
      <c r="F25" s="58">
        <v>24000</v>
      </c>
      <c r="G25" s="58">
        <v>27500</v>
      </c>
      <c r="H25" s="58">
        <v>175</v>
      </c>
      <c r="I25" s="58">
        <v>23000</v>
      </c>
      <c r="J25" s="58">
        <v>30000</v>
      </c>
      <c r="K25" s="58">
        <v>36000</v>
      </c>
      <c r="L25" s="58">
        <v>170</v>
      </c>
      <c r="M25" s="58">
        <v>26000</v>
      </c>
      <c r="N25" s="58">
        <v>34000</v>
      </c>
      <c r="O25" s="58">
        <v>39000</v>
      </c>
      <c r="P25" s="58">
        <v>195</v>
      </c>
      <c r="Q25" s="58" t="s">
        <v>526</v>
      </c>
      <c r="R25" s="58" t="s">
        <v>526</v>
      </c>
      <c r="S25" s="58" t="s">
        <v>526</v>
      </c>
      <c r="T25" s="58" t="s">
        <v>526</v>
      </c>
      <c r="U25" s="58"/>
    </row>
    <row r="26" spans="1:21" x14ac:dyDescent="0.25">
      <c r="A26" t="s">
        <v>99</v>
      </c>
      <c r="B26">
        <v>5</v>
      </c>
      <c r="C26" t="s">
        <v>27</v>
      </c>
      <c r="D26" t="s">
        <v>530</v>
      </c>
      <c r="E26" s="58">
        <v>11000</v>
      </c>
      <c r="F26" s="58">
        <v>14500</v>
      </c>
      <c r="G26" s="58">
        <v>18500</v>
      </c>
      <c r="H26" s="58">
        <v>610</v>
      </c>
      <c r="I26" s="58">
        <v>14000</v>
      </c>
      <c r="J26" s="58">
        <v>19000</v>
      </c>
      <c r="K26" s="58">
        <v>23500</v>
      </c>
      <c r="L26" s="58">
        <v>610</v>
      </c>
      <c r="M26" s="58">
        <v>15500</v>
      </c>
      <c r="N26" s="58">
        <v>21000</v>
      </c>
      <c r="O26" s="58">
        <v>27000</v>
      </c>
      <c r="P26" s="58">
        <v>710</v>
      </c>
      <c r="Q26" s="58" t="s">
        <v>526</v>
      </c>
      <c r="R26" s="58" t="s">
        <v>526</v>
      </c>
      <c r="S26" s="58" t="s">
        <v>526</v>
      </c>
      <c r="T26" s="58" t="s">
        <v>526</v>
      </c>
      <c r="U26" s="58"/>
    </row>
    <row r="27" spans="1:21" x14ac:dyDescent="0.25">
      <c r="A27" t="s">
        <v>99</v>
      </c>
      <c r="B27">
        <v>6</v>
      </c>
      <c r="C27" t="s">
        <v>27</v>
      </c>
      <c r="D27" t="s">
        <v>531</v>
      </c>
      <c r="E27" s="58">
        <v>11500</v>
      </c>
      <c r="F27" s="58">
        <v>15500</v>
      </c>
      <c r="G27" s="58">
        <v>20000</v>
      </c>
      <c r="H27" s="58">
        <v>1660</v>
      </c>
      <c r="I27" s="58">
        <v>17000</v>
      </c>
      <c r="J27" s="58">
        <v>22000</v>
      </c>
      <c r="K27" s="58">
        <v>26500</v>
      </c>
      <c r="L27" s="58">
        <v>2015</v>
      </c>
      <c r="M27" s="58">
        <v>19000</v>
      </c>
      <c r="N27" s="58">
        <v>25000</v>
      </c>
      <c r="O27" s="58">
        <v>30000</v>
      </c>
      <c r="P27" s="58">
        <v>2335</v>
      </c>
      <c r="Q27" s="58" t="s">
        <v>526</v>
      </c>
      <c r="R27" s="58" t="s">
        <v>526</v>
      </c>
      <c r="S27" s="58" t="s">
        <v>526</v>
      </c>
      <c r="T27" s="58" t="s">
        <v>526</v>
      </c>
      <c r="U27" s="58"/>
    </row>
    <row r="28" spans="1:21" x14ac:dyDescent="0.25">
      <c r="A28" t="s">
        <v>99</v>
      </c>
      <c r="B28">
        <v>7</v>
      </c>
      <c r="C28" t="s">
        <v>27</v>
      </c>
      <c r="D28" t="s">
        <v>532</v>
      </c>
      <c r="E28" s="58">
        <v>14500</v>
      </c>
      <c r="F28" s="58">
        <v>19000</v>
      </c>
      <c r="G28" s="58">
        <v>24000</v>
      </c>
      <c r="H28" s="58">
        <v>695</v>
      </c>
      <c r="I28" s="58">
        <v>21000</v>
      </c>
      <c r="J28" s="58">
        <v>25500</v>
      </c>
      <c r="K28" s="58">
        <v>31500</v>
      </c>
      <c r="L28" s="58">
        <v>870</v>
      </c>
      <c r="M28" s="58">
        <v>24000</v>
      </c>
      <c r="N28" s="58">
        <v>29500</v>
      </c>
      <c r="O28" s="58">
        <v>38500</v>
      </c>
      <c r="P28" s="58">
        <v>950</v>
      </c>
      <c r="Q28" s="58" t="s">
        <v>526</v>
      </c>
      <c r="R28" s="58" t="s">
        <v>526</v>
      </c>
      <c r="S28" s="58" t="s">
        <v>526</v>
      </c>
      <c r="T28" s="58" t="s">
        <v>526</v>
      </c>
      <c r="U28" s="58"/>
    </row>
    <row r="29" spans="1:21" x14ac:dyDescent="0.25">
      <c r="A29" t="s">
        <v>99</v>
      </c>
      <c r="B29">
        <v>8</v>
      </c>
      <c r="C29" t="s">
        <v>27</v>
      </c>
      <c r="D29" t="s">
        <v>533</v>
      </c>
      <c r="E29" s="58">
        <v>13500</v>
      </c>
      <c r="F29" s="58">
        <v>17500</v>
      </c>
      <c r="G29" s="58">
        <v>22000</v>
      </c>
      <c r="H29" s="58">
        <v>1495</v>
      </c>
      <c r="I29" s="58">
        <v>16500</v>
      </c>
      <c r="J29" s="58">
        <v>23000</v>
      </c>
      <c r="K29" s="58">
        <v>28500</v>
      </c>
      <c r="L29" s="58">
        <v>1610</v>
      </c>
      <c r="M29" s="58">
        <v>18000</v>
      </c>
      <c r="N29" s="58">
        <v>25000</v>
      </c>
      <c r="O29" s="58">
        <v>32000</v>
      </c>
      <c r="P29" s="58">
        <v>1765</v>
      </c>
      <c r="Q29" s="58" t="s">
        <v>526</v>
      </c>
      <c r="R29" s="58" t="s">
        <v>526</v>
      </c>
      <c r="S29" s="58" t="s">
        <v>526</v>
      </c>
      <c r="T29" s="58" t="s">
        <v>526</v>
      </c>
      <c r="U29" s="58"/>
    </row>
    <row r="30" spans="1:21" x14ac:dyDescent="0.25">
      <c r="A30" t="s">
        <v>99</v>
      </c>
      <c r="B30">
        <v>9</v>
      </c>
      <c r="C30" t="s">
        <v>27</v>
      </c>
      <c r="D30" t="s">
        <v>534</v>
      </c>
      <c r="E30" s="58">
        <v>13500</v>
      </c>
      <c r="F30" s="58">
        <v>19000</v>
      </c>
      <c r="G30" s="58">
        <v>24000</v>
      </c>
      <c r="H30" s="58">
        <v>785</v>
      </c>
      <c r="I30" s="58">
        <v>18500</v>
      </c>
      <c r="J30" s="58">
        <v>24500</v>
      </c>
      <c r="K30" s="58">
        <v>30500</v>
      </c>
      <c r="L30" s="58">
        <v>850</v>
      </c>
      <c r="M30" s="58">
        <v>20000</v>
      </c>
      <c r="N30" s="58">
        <v>27000</v>
      </c>
      <c r="O30" s="58">
        <v>35000</v>
      </c>
      <c r="P30" s="58">
        <v>950</v>
      </c>
      <c r="Q30" s="58" t="s">
        <v>526</v>
      </c>
      <c r="R30" s="58" t="s">
        <v>526</v>
      </c>
      <c r="S30" s="58" t="s">
        <v>526</v>
      </c>
      <c r="T30" s="58" t="s">
        <v>526</v>
      </c>
      <c r="U30" s="58"/>
    </row>
    <row r="31" spans="1:21" x14ac:dyDescent="0.25">
      <c r="A31" t="s">
        <v>99</v>
      </c>
      <c r="B31" t="s">
        <v>28</v>
      </c>
      <c r="C31" t="s">
        <v>27</v>
      </c>
      <c r="D31" t="s">
        <v>535</v>
      </c>
      <c r="E31" s="58">
        <v>14500</v>
      </c>
      <c r="F31" s="58">
        <v>20500</v>
      </c>
      <c r="G31" s="58">
        <v>24500</v>
      </c>
      <c r="H31" s="58">
        <v>350</v>
      </c>
      <c r="I31" s="58">
        <v>20000</v>
      </c>
      <c r="J31" s="58">
        <v>25000</v>
      </c>
      <c r="K31" s="58">
        <v>30500</v>
      </c>
      <c r="L31" s="58">
        <v>415</v>
      </c>
      <c r="M31" s="58">
        <v>20500</v>
      </c>
      <c r="N31" s="58">
        <v>26000</v>
      </c>
      <c r="O31" s="58">
        <v>32500</v>
      </c>
      <c r="P31" s="58">
        <v>550</v>
      </c>
      <c r="Q31" s="58" t="s">
        <v>526</v>
      </c>
      <c r="R31" s="58" t="s">
        <v>526</v>
      </c>
      <c r="S31" s="58" t="s">
        <v>526</v>
      </c>
      <c r="T31" s="58" t="s">
        <v>526</v>
      </c>
      <c r="U31" s="58"/>
    </row>
    <row r="32" spans="1:21" x14ac:dyDescent="0.25">
      <c r="A32" t="s">
        <v>99</v>
      </c>
      <c r="B32" t="s">
        <v>29</v>
      </c>
      <c r="C32" t="s">
        <v>27</v>
      </c>
      <c r="D32" t="s">
        <v>536</v>
      </c>
      <c r="E32" s="58">
        <v>11500</v>
      </c>
      <c r="F32" s="58">
        <v>16000</v>
      </c>
      <c r="G32" s="58">
        <v>21500</v>
      </c>
      <c r="H32" s="58">
        <v>5480</v>
      </c>
      <c r="I32" s="58">
        <v>16000</v>
      </c>
      <c r="J32" s="58">
        <v>21000</v>
      </c>
      <c r="K32" s="58">
        <v>26500</v>
      </c>
      <c r="L32" s="58">
        <v>6010</v>
      </c>
      <c r="M32" s="58">
        <v>17500</v>
      </c>
      <c r="N32" s="58">
        <v>24000</v>
      </c>
      <c r="O32" s="58">
        <v>29500</v>
      </c>
      <c r="P32" s="58">
        <v>6815</v>
      </c>
      <c r="Q32" s="58" t="s">
        <v>526</v>
      </c>
      <c r="R32" s="58" t="s">
        <v>526</v>
      </c>
      <c r="S32" s="58" t="s">
        <v>526</v>
      </c>
      <c r="T32" s="58" t="s">
        <v>526</v>
      </c>
      <c r="U32" s="58"/>
    </row>
    <row r="33" spans="1:21" x14ac:dyDescent="0.25">
      <c r="A33" t="s">
        <v>99</v>
      </c>
      <c r="B33" t="s">
        <v>30</v>
      </c>
      <c r="C33" t="s">
        <v>27</v>
      </c>
      <c r="D33" t="s">
        <v>537</v>
      </c>
      <c r="E33" s="58">
        <v>10500</v>
      </c>
      <c r="F33" s="58">
        <v>14500</v>
      </c>
      <c r="G33" s="58">
        <v>19000</v>
      </c>
      <c r="H33" s="58">
        <v>2460</v>
      </c>
      <c r="I33" s="58">
        <v>16000</v>
      </c>
      <c r="J33" s="58">
        <v>21000</v>
      </c>
      <c r="K33" s="58">
        <v>27000</v>
      </c>
      <c r="L33" s="58">
        <v>3445</v>
      </c>
      <c r="M33" s="58">
        <v>19000</v>
      </c>
      <c r="N33" s="58">
        <v>25500</v>
      </c>
      <c r="O33" s="58">
        <v>34000</v>
      </c>
      <c r="P33" s="58">
        <v>3890</v>
      </c>
      <c r="Q33" s="58" t="s">
        <v>526</v>
      </c>
      <c r="R33" s="58" t="s">
        <v>526</v>
      </c>
      <c r="S33" s="58" t="s">
        <v>526</v>
      </c>
      <c r="T33" s="58" t="s">
        <v>526</v>
      </c>
      <c r="U33" s="58"/>
    </row>
    <row r="34" spans="1:21" x14ac:dyDescent="0.25">
      <c r="A34" t="s">
        <v>99</v>
      </c>
      <c r="B34" t="s">
        <v>31</v>
      </c>
      <c r="C34" t="s">
        <v>27</v>
      </c>
      <c r="D34" t="s">
        <v>538</v>
      </c>
      <c r="E34" s="58">
        <v>13000</v>
      </c>
      <c r="F34" s="58">
        <v>16500</v>
      </c>
      <c r="G34" s="58">
        <v>21000</v>
      </c>
      <c r="H34" s="58">
        <v>7370</v>
      </c>
      <c r="I34" s="58">
        <v>17000</v>
      </c>
      <c r="J34" s="58">
        <v>22000</v>
      </c>
      <c r="K34" s="58">
        <v>27500</v>
      </c>
      <c r="L34" s="58">
        <v>7645</v>
      </c>
      <c r="M34" s="58">
        <v>18500</v>
      </c>
      <c r="N34" s="58">
        <v>25000</v>
      </c>
      <c r="O34" s="58">
        <v>32000</v>
      </c>
      <c r="P34" s="58">
        <v>8400</v>
      </c>
      <c r="Q34" s="58" t="s">
        <v>526</v>
      </c>
      <c r="R34" s="58" t="s">
        <v>526</v>
      </c>
      <c r="S34" s="58" t="s">
        <v>526</v>
      </c>
      <c r="T34" s="58" t="s">
        <v>526</v>
      </c>
      <c r="U34" s="58"/>
    </row>
    <row r="35" spans="1:21" x14ac:dyDescent="0.25">
      <c r="A35" t="s">
        <v>99</v>
      </c>
      <c r="B35" t="s">
        <v>32</v>
      </c>
      <c r="C35" t="s">
        <v>27</v>
      </c>
      <c r="D35" t="s">
        <v>539</v>
      </c>
      <c r="E35" s="58">
        <v>10500</v>
      </c>
      <c r="F35" s="58">
        <v>14500</v>
      </c>
      <c r="G35" s="58">
        <v>18000</v>
      </c>
      <c r="H35" s="58">
        <v>2400</v>
      </c>
      <c r="I35" s="58">
        <v>15000</v>
      </c>
      <c r="J35" s="58">
        <v>20000</v>
      </c>
      <c r="K35" s="58">
        <v>24500</v>
      </c>
      <c r="L35" s="58">
        <v>2470</v>
      </c>
      <c r="M35" s="58">
        <v>17000</v>
      </c>
      <c r="N35" s="58">
        <v>22500</v>
      </c>
      <c r="O35" s="58">
        <v>28000</v>
      </c>
      <c r="P35" s="58">
        <v>2700</v>
      </c>
      <c r="Q35" s="58" t="s">
        <v>526</v>
      </c>
      <c r="R35" s="58" t="s">
        <v>526</v>
      </c>
      <c r="S35" s="58" t="s">
        <v>526</v>
      </c>
      <c r="T35" s="58" t="s">
        <v>526</v>
      </c>
      <c r="U35" s="58"/>
    </row>
    <row r="36" spans="1:21" x14ac:dyDescent="0.25">
      <c r="A36" t="s">
        <v>99</v>
      </c>
      <c r="B36" t="s">
        <v>27</v>
      </c>
      <c r="C36" t="s">
        <v>27</v>
      </c>
      <c r="D36" t="s">
        <v>540</v>
      </c>
      <c r="E36" s="58">
        <v>10000</v>
      </c>
      <c r="F36" s="58">
        <v>15000</v>
      </c>
      <c r="G36" s="58">
        <v>19000</v>
      </c>
      <c r="H36" s="58">
        <v>4830</v>
      </c>
      <c r="I36" s="58">
        <v>16000</v>
      </c>
      <c r="J36" s="58">
        <v>21500</v>
      </c>
      <c r="K36" s="58">
        <v>25500</v>
      </c>
      <c r="L36" s="58">
        <v>6000</v>
      </c>
      <c r="M36" s="58">
        <v>18000</v>
      </c>
      <c r="N36" s="58">
        <v>24500</v>
      </c>
      <c r="O36" s="58">
        <v>30000</v>
      </c>
      <c r="P36" s="58">
        <v>6760</v>
      </c>
      <c r="Q36" s="58" t="s">
        <v>526</v>
      </c>
      <c r="R36" s="58" t="s">
        <v>526</v>
      </c>
      <c r="S36" s="58" t="s">
        <v>526</v>
      </c>
      <c r="T36" s="58" t="s">
        <v>526</v>
      </c>
      <c r="U36" s="58"/>
    </row>
    <row r="37" spans="1:21" x14ac:dyDescent="0.25">
      <c r="A37" t="s">
        <v>99</v>
      </c>
      <c r="B37" t="s">
        <v>33</v>
      </c>
      <c r="C37" t="s">
        <v>27</v>
      </c>
      <c r="D37" t="s">
        <v>541</v>
      </c>
      <c r="E37" s="58">
        <v>9500</v>
      </c>
      <c r="F37" s="58">
        <v>14500</v>
      </c>
      <c r="G37" s="58">
        <v>19000</v>
      </c>
      <c r="H37" s="58">
        <v>2645</v>
      </c>
      <c r="I37" s="58">
        <v>14500</v>
      </c>
      <c r="J37" s="58">
        <v>20000</v>
      </c>
      <c r="K37" s="58">
        <v>25000</v>
      </c>
      <c r="L37" s="58">
        <v>3400</v>
      </c>
      <c r="M37" s="58">
        <v>16500</v>
      </c>
      <c r="N37" s="58">
        <v>23500</v>
      </c>
      <c r="O37" s="58">
        <v>29500</v>
      </c>
      <c r="P37" s="58">
        <v>3900</v>
      </c>
      <c r="Q37" s="58" t="s">
        <v>526</v>
      </c>
      <c r="R37" s="58" t="s">
        <v>526</v>
      </c>
      <c r="S37" s="58" t="s">
        <v>526</v>
      </c>
      <c r="T37" s="58" t="s">
        <v>526</v>
      </c>
      <c r="U37" s="58"/>
    </row>
    <row r="38" spans="1:21" x14ac:dyDescent="0.25">
      <c r="A38" t="s">
        <v>99</v>
      </c>
      <c r="B38" t="s">
        <v>34</v>
      </c>
      <c r="C38" t="s">
        <v>27</v>
      </c>
      <c r="D38" t="s">
        <v>542</v>
      </c>
      <c r="E38" s="58">
        <v>8000</v>
      </c>
      <c r="F38" s="58">
        <v>12500</v>
      </c>
      <c r="G38" s="58">
        <v>16500</v>
      </c>
      <c r="H38" s="58">
        <v>7080</v>
      </c>
      <c r="I38" s="58">
        <v>11500</v>
      </c>
      <c r="J38" s="58">
        <v>17500</v>
      </c>
      <c r="K38" s="58">
        <v>22500</v>
      </c>
      <c r="L38" s="58">
        <v>7645</v>
      </c>
      <c r="M38" s="58">
        <v>13000</v>
      </c>
      <c r="N38" s="58">
        <v>20000</v>
      </c>
      <c r="O38" s="58">
        <v>26000</v>
      </c>
      <c r="P38" s="58">
        <v>8415</v>
      </c>
      <c r="Q38" s="58" t="s">
        <v>526</v>
      </c>
      <c r="R38" s="58" t="s">
        <v>526</v>
      </c>
      <c r="S38" s="58" t="s">
        <v>526</v>
      </c>
      <c r="T38" s="58" t="s">
        <v>526</v>
      </c>
      <c r="U38" s="58"/>
    </row>
    <row r="39" spans="1:21" x14ac:dyDescent="0.25">
      <c r="A39" t="s">
        <v>99</v>
      </c>
      <c r="B39" t="s">
        <v>35</v>
      </c>
      <c r="C39" t="s">
        <v>27</v>
      </c>
      <c r="D39" t="s">
        <v>543</v>
      </c>
      <c r="E39" s="58">
        <v>12000</v>
      </c>
      <c r="F39" s="58">
        <v>18500</v>
      </c>
      <c r="G39" s="58">
        <v>19500</v>
      </c>
      <c r="H39" s="58">
        <v>3450</v>
      </c>
      <c r="I39" s="58">
        <v>16000</v>
      </c>
      <c r="J39" s="58">
        <v>22000</v>
      </c>
      <c r="K39" s="58">
        <v>24500</v>
      </c>
      <c r="L39" s="58">
        <v>3980</v>
      </c>
      <c r="M39" s="58">
        <v>17500</v>
      </c>
      <c r="N39" s="58">
        <v>26000</v>
      </c>
      <c r="O39" s="58">
        <v>29500</v>
      </c>
      <c r="P39" s="58">
        <v>4265</v>
      </c>
      <c r="Q39" s="58" t="s">
        <v>526</v>
      </c>
      <c r="R39" s="58" t="s">
        <v>526</v>
      </c>
      <c r="S39" s="58" t="s">
        <v>526</v>
      </c>
      <c r="T39" s="58" t="s">
        <v>526</v>
      </c>
      <c r="U39" s="58"/>
    </row>
    <row r="40" spans="1:21" x14ac:dyDescent="0.25">
      <c r="A40" t="s">
        <v>99</v>
      </c>
      <c r="B40" t="s">
        <v>36</v>
      </c>
      <c r="C40" t="s">
        <v>27</v>
      </c>
      <c r="D40" t="s">
        <v>544</v>
      </c>
      <c r="E40" s="58">
        <v>10000</v>
      </c>
      <c r="F40" s="58">
        <v>16500</v>
      </c>
      <c r="G40" s="58">
        <v>22000</v>
      </c>
      <c r="H40" s="58">
        <v>1165</v>
      </c>
      <c r="I40" s="58">
        <v>11500</v>
      </c>
      <c r="J40" s="58">
        <v>20000</v>
      </c>
      <c r="K40" s="58">
        <v>26000</v>
      </c>
      <c r="L40" s="58">
        <v>1385</v>
      </c>
      <c r="M40" s="58">
        <v>11500</v>
      </c>
      <c r="N40" s="58">
        <v>21000</v>
      </c>
      <c r="O40" s="58">
        <v>28500</v>
      </c>
      <c r="P40" s="58">
        <v>1525</v>
      </c>
      <c r="Q40" s="58" t="s">
        <v>526</v>
      </c>
      <c r="R40" s="58" t="s">
        <v>526</v>
      </c>
      <c r="S40" s="58" t="s">
        <v>526</v>
      </c>
      <c r="T40" s="58" t="s">
        <v>526</v>
      </c>
      <c r="U40" s="58"/>
    </row>
    <row r="41" spans="1:21" x14ac:dyDescent="0.25">
      <c r="A41" t="s">
        <v>99</v>
      </c>
      <c r="B41" t="s">
        <v>37</v>
      </c>
      <c r="C41" t="s">
        <v>27</v>
      </c>
      <c r="D41" t="s">
        <v>545</v>
      </c>
      <c r="E41" s="58">
        <v>15500</v>
      </c>
      <c r="F41" s="58">
        <v>20000</v>
      </c>
      <c r="G41" s="58">
        <v>26500</v>
      </c>
      <c r="H41" s="58">
        <v>670</v>
      </c>
      <c r="I41" s="58">
        <v>21000</v>
      </c>
      <c r="J41" s="58">
        <v>28000</v>
      </c>
      <c r="K41" s="58">
        <v>35500</v>
      </c>
      <c r="L41" s="58">
        <v>755</v>
      </c>
      <c r="M41" s="58">
        <v>25000</v>
      </c>
      <c r="N41" s="58">
        <v>33500</v>
      </c>
      <c r="O41" s="58">
        <v>46500</v>
      </c>
      <c r="P41" s="58">
        <v>810</v>
      </c>
      <c r="Q41" s="58" t="s">
        <v>526</v>
      </c>
      <c r="R41" s="58" t="s">
        <v>526</v>
      </c>
      <c r="S41" s="58" t="s">
        <v>526</v>
      </c>
      <c r="T41" s="58" t="s">
        <v>526</v>
      </c>
      <c r="U41" s="58"/>
    </row>
    <row r="42" spans="1:21" x14ac:dyDescent="0.25">
      <c r="A42" t="s">
        <v>98</v>
      </c>
      <c r="B42">
        <v>1</v>
      </c>
      <c r="C42" t="s">
        <v>27</v>
      </c>
      <c r="D42" t="s">
        <v>546</v>
      </c>
      <c r="E42" s="58">
        <v>31000</v>
      </c>
      <c r="F42" s="58">
        <v>34500</v>
      </c>
      <c r="G42" s="58">
        <v>36500</v>
      </c>
      <c r="H42" s="58">
        <v>1730</v>
      </c>
      <c r="I42" s="58">
        <v>38500</v>
      </c>
      <c r="J42" s="58">
        <v>43500</v>
      </c>
      <c r="K42" s="58">
        <v>46000</v>
      </c>
      <c r="L42" s="58">
        <v>1800</v>
      </c>
      <c r="M42" s="58">
        <v>37000</v>
      </c>
      <c r="N42" s="58">
        <v>46500</v>
      </c>
      <c r="O42" s="58">
        <v>50500</v>
      </c>
      <c r="P42" s="58">
        <v>1825</v>
      </c>
      <c r="Q42" s="58" t="s">
        <v>526</v>
      </c>
      <c r="R42" s="58" t="s">
        <v>526</v>
      </c>
      <c r="S42" s="58" t="s">
        <v>526</v>
      </c>
      <c r="T42" s="58" t="s">
        <v>526</v>
      </c>
      <c r="U42" s="58"/>
    </row>
    <row r="43" spans="1:21" x14ac:dyDescent="0.25">
      <c r="A43" t="s">
        <v>98</v>
      </c>
      <c r="B43">
        <v>2</v>
      </c>
      <c r="C43" t="s">
        <v>27</v>
      </c>
      <c r="D43" t="s">
        <v>547</v>
      </c>
      <c r="E43" s="58">
        <v>17000</v>
      </c>
      <c r="F43" s="58">
        <v>21000</v>
      </c>
      <c r="G43" s="58">
        <v>26000</v>
      </c>
      <c r="H43" s="58">
        <v>7655</v>
      </c>
      <c r="I43" s="58">
        <v>19500</v>
      </c>
      <c r="J43" s="58">
        <v>25000</v>
      </c>
      <c r="K43" s="58">
        <v>31500</v>
      </c>
      <c r="L43" s="58">
        <v>7685</v>
      </c>
      <c r="M43" s="58">
        <v>20500</v>
      </c>
      <c r="N43" s="58">
        <v>27500</v>
      </c>
      <c r="O43" s="58">
        <v>34500</v>
      </c>
      <c r="P43" s="58">
        <v>8690</v>
      </c>
      <c r="Q43" s="58" t="s">
        <v>526</v>
      </c>
      <c r="R43" s="58" t="s">
        <v>526</v>
      </c>
      <c r="S43" s="58" t="s">
        <v>526</v>
      </c>
      <c r="T43" s="58" t="s">
        <v>526</v>
      </c>
      <c r="U43" s="58"/>
    </row>
    <row r="44" spans="1:21" x14ac:dyDescent="0.25">
      <c r="A44" t="s">
        <v>98</v>
      </c>
      <c r="B44">
        <v>3</v>
      </c>
      <c r="C44" t="s">
        <v>27</v>
      </c>
      <c r="D44" t="s">
        <v>548</v>
      </c>
      <c r="E44" s="58">
        <v>11000</v>
      </c>
      <c r="F44" s="58">
        <v>15000</v>
      </c>
      <c r="G44" s="58">
        <v>19000</v>
      </c>
      <c r="H44" s="58">
        <v>5675</v>
      </c>
      <c r="I44" s="58">
        <v>15500</v>
      </c>
      <c r="J44" s="58">
        <v>20500</v>
      </c>
      <c r="K44" s="58">
        <v>25000</v>
      </c>
      <c r="L44" s="58">
        <v>6760</v>
      </c>
      <c r="M44" s="58">
        <v>17500</v>
      </c>
      <c r="N44" s="58">
        <v>23500</v>
      </c>
      <c r="O44" s="58">
        <v>29000</v>
      </c>
      <c r="P44" s="58">
        <v>7705</v>
      </c>
      <c r="Q44" s="58" t="s">
        <v>526</v>
      </c>
      <c r="R44" s="58" t="s">
        <v>526</v>
      </c>
      <c r="S44" s="58" t="s">
        <v>526</v>
      </c>
      <c r="T44" s="58" t="s">
        <v>526</v>
      </c>
      <c r="U44" s="58"/>
    </row>
    <row r="45" spans="1:21" x14ac:dyDescent="0.25">
      <c r="A45" t="s">
        <v>98</v>
      </c>
      <c r="B45">
        <v>4</v>
      </c>
      <c r="C45" t="s">
        <v>27</v>
      </c>
      <c r="D45" t="s">
        <v>549</v>
      </c>
      <c r="E45" s="58">
        <v>22000</v>
      </c>
      <c r="F45" s="58">
        <v>25000</v>
      </c>
      <c r="G45" s="58">
        <v>28000</v>
      </c>
      <c r="H45" s="58">
        <v>195</v>
      </c>
      <c r="I45" s="58">
        <v>27000</v>
      </c>
      <c r="J45" s="58">
        <v>31500</v>
      </c>
      <c r="K45" s="58">
        <v>35000</v>
      </c>
      <c r="L45" s="58">
        <v>175</v>
      </c>
      <c r="M45" s="58">
        <v>26000</v>
      </c>
      <c r="N45" s="58">
        <v>34000</v>
      </c>
      <c r="O45" s="58">
        <v>38500</v>
      </c>
      <c r="P45" s="58">
        <v>220</v>
      </c>
      <c r="Q45" s="58" t="s">
        <v>526</v>
      </c>
      <c r="R45" s="58" t="s">
        <v>526</v>
      </c>
      <c r="S45" s="58" t="s">
        <v>526</v>
      </c>
      <c r="T45" s="58" t="s">
        <v>526</v>
      </c>
      <c r="U45" s="58"/>
    </row>
    <row r="46" spans="1:21" x14ac:dyDescent="0.25">
      <c r="A46" t="s">
        <v>98</v>
      </c>
      <c r="B46">
        <v>5</v>
      </c>
      <c r="C46" t="s">
        <v>27</v>
      </c>
      <c r="D46" t="s">
        <v>550</v>
      </c>
      <c r="E46" s="58">
        <v>11000</v>
      </c>
      <c r="F46" s="58">
        <v>14500</v>
      </c>
      <c r="G46" s="58">
        <v>18500</v>
      </c>
      <c r="H46" s="58">
        <v>535</v>
      </c>
      <c r="I46" s="58">
        <v>13500</v>
      </c>
      <c r="J46" s="58">
        <v>18500</v>
      </c>
      <c r="K46" s="58">
        <v>23500</v>
      </c>
      <c r="L46" s="58">
        <v>630</v>
      </c>
      <c r="M46" s="58">
        <v>15500</v>
      </c>
      <c r="N46" s="58">
        <v>21000</v>
      </c>
      <c r="O46" s="58">
        <v>26500</v>
      </c>
      <c r="P46" s="58">
        <v>675</v>
      </c>
      <c r="Q46" s="58" t="s">
        <v>526</v>
      </c>
      <c r="R46" s="58" t="s">
        <v>526</v>
      </c>
      <c r="S46" s="58" t="s">
        <v>526</v>
      </c>
      <c r="T46" s="58" t="s">
        <v>526</v>
      </c>
      <c r="U46" s="58"/>
    </row>
    <row r="47" spans="1:21" x14ac:dyDescent="0.25">
      <c r="A47" t="s">
        <v>98</v>
      </c>
      <c r="B47">
        <v>6</v>
      </c>
      <c r="C47" t="s">
        <v>27</v>
      </c>
      <c r="D47" t="s">
        <v>551</v>
      </c>
      <c r="E47" s="58">
        <v>12500</v>
      </c>
      <c r="F47" s="58">
        <v>17000</v>
      </c>
      <c r="G47" s="58">
        <v>21500</v>
      </c>
      <c r="H47" s="58">
        <v>1690</v>
      </c>
      <c r="I47" s="58">
        <v>17000</v>
      </c>
      <c r="J47" s="58">
        <v>22000</v>
      </c>
      <c r="K47" s="58">
        <v>26500</v>
      </c>
      <c r="L47" s="58">
        <v>2180</v>
      </c>
      <c r="M47" s="58">
        <v>19000</v>
      </c>
      <c r="N47" s="58">
        <v>25000</v>
      </c>
      <c r="O47" s="58">
        <v>31000</v>
      </c>
      <c r="P47" s="58">
        <v>2485</v>
      </c>
      <c r="Q47" s="58" t="s">
        <v>526</v>
      </c>
      <c r="R47" s="58" t="s">
        <v>526</v>
      </c>
      <c r="S47" s="58" t="s">
        <v>526</v>
      </c>
      <c r="T47" s="58" t="s">
        <v>526</v>
      </c>
      <c r="U47" s="58"/>
    </row>
    <row r="48" spans="1:21" x14ac:dyDescent="0.25">
      <c r="A48" t="s">
        <v>98</v>
      </c>
      <c r="B48">
        <v>7</v>
      </c>
      <c r="C48" t="s">
        <v>27</v>
      </c>
      <c r="D48" t="s">
        <v>552</v>
      </c>
      <c r="E48" s="58">
        <v>15500</v>
      </c>
      <c r="F48" s="58">
        <v>20000</v>
      </c>
      <c r="G48" s="58">
        <v>25000</v>
      </c>
      <c r="H48" s="58">
        <v>695</v>
      </c>
      <c r="I48" s="58">
        <v>21500</v>
      </c>
      <c r="J48" s="58">
        <v>25500</v>
      </c>
      <c r="K48" s="58">
        <v>32000</v>
      </c>
      <c r="L48" s="58">
        <v>915</v>
      </c>
      <c r="M48" s="58">
        <v>24000</v>
      </c>
      <c r="N48" s="58">
        <v>30500</v>
      </c>
      <c r="O48" s="58">
        <v>41000</v>
      </c>
      <c r="P48" s="58">
        <v>970</v>
      </c>
      <c r="Q48" s="58" t="s">
        <v>526</v>
      </c>
      <c r="R48" s="58" t="s">
        <v>526</v>
      </c>
      <c r="S48" s="58" t="s">
        <v>526</v>
      </c>
      <c r="T48" s="58" t="s">
        <v>526</v>
      </c>
      <c r="U48" s="58"/>
    </row>
    <row r="49" spans="1:21" x14ac:dyDescent="0.25">
      <c r="A49" t="s">
        <v>98</v>
      </c>
      <c r="B49">
        <v>8</v>
      </c>
      <c r="C49" t="s">
        <v>27</v>
      </c>
      <c r="D49" t="s">
        <v>553</v>
      </c>
      <c r="E49" s="58">
        <v>13000</v>
      </c>
      <c r="F49" s="58">
        <v>18000</v>
      </c>
      <c r="G49" s="58">
        <v>23000</v>
      </c>
      <c r="H49" s="58">
        <v>1375</v>
      </c>
      <c r="I49" s="58">
        <v>16500</v>
      </c>
      <c r="J49" s="58">
        <v>22000</v>
      </c>
      <c r="K49" s="58">
        <v>27500</v>
      </c>
      <c r="L49" s="58">
        <v>1600</v>
      </c>
      <c r="M49" s="58">
        <v>18000</v>
      </c>
      <c r="N49" s="58">
        <v>25000</v>
      </c>
      <c r="O49" s="58">
        <v>32000</v>
      </c>
      <c r="P49" s="58">
        <v>1710</v>
      </c>
      <c r="Q49" s="58" t="s">
        <v>526</v>
      </c>
      <c r="R49" s="58" t="s">
        <v>526</v>
      </c>
      <c r="S49" s="58" t="s">
        <v>526</v>
      </c>
      <c r="T49" s="58" t="s">
        <v>526</v>
      </c>
      <c r="U49" s="58"/>
    </row>
    <row r="50" spans="1:21" x14ac:dyDescent="0.25">
      <c r="A50" t="s">
        <v>98</v>
      </c>
      <c r="B50">
        <v>9</v>
      </c>
      <c r="C50" t="s">
        <v>27</v>
      </c>
      <c r="D50" t="s">
        <v>554</v>
      </c>
      <c r="E50" s="58">
        <v>14500</v>
      </c>
      <c r="F50" s="58">
        <v>19000</v>
      </c>
      <c r="G50" s="58">
        <v>25000</v>
      </c>
      <c r="H50" s="58">
        <v>825</v>
      </c>
      <c r="I50" s="58">
        <v>17500</v>
      </c>
      <c r="J50" s="58">
        <v>23000</v>
      </c>
      <c r="K50" s="58">
        <v>29500</v>
      </c>
      <c r="L50" s="58">
        <v>925</v>
      </c>
      <c r="M50" s="58">
        <v>20000</v>
      </c>
      <c r="N50" s="58">
        <v>27500</v>
      </c>
      <c r="O50" s="58">
        <v>34000</v>
      </c>
      <c r="P50" s="58">
        <v>990</v>
      </c>
      <c r="Q50" s="58" t="s">
        <v>526</v>
      </c>
      <c r="R50" s="58" t="s">
        <v>526</v>
      </c>
      <c r="S50" s="58" t="s">
        <v>526</v>
      </c>
      <c r="T50" s="58" t="s">
        <v>526</v>
      </c>
      <c r="U50" s="58"/>
    </row>
    <row r="51" spans="1:21" x14ac:dyDescent="0.25">
      <c r="A51" t="s">
        <v>98</v>
      </c>
      <c r="B51" t="s">
        <v>28</v>
      </c>
      <c r="C51" t="s">
        <v>27</v>
      </c>
      <c r="D51" t="s">
        <v>555</v>
      </c>
      <c r="E51" s="58">
        <v>16500</v>
      </c>
      <c r="F51" s="58">
        <v>21500</v>
      </c>
      <c r="G51" s="58">
        <v>26500</v>
      </c>
      <c r="H51" s="58">
        <v>430</v>
      </c>
      <c r="I51" s="58">
        <v>18500</v>
      </c>
      <c r="J51" s="58">
        <v>24000</v>
      </c>
      <c r="K51" s="58">
        <v>29000</v>
      </c>
      <c r="L51" s="58">
        <v>495</v>
      </c>
      <c r="M51" s="58">
        <v>19500</v>
      </c>
      <c r="N51" s="58">
        <v>25500</v>
      </c>
      <c r="O51" s="58">
        <v>31500</v>
      </c>
      <c r="P51" s="58">
        <v>695</v>
      </c>
      <c r="Q51" s="58" t="s">
        <v>526</v>
      </c>
      <c r="R51" s="58" t="s">
        <v>526</v>
      </c>
      <c r="S51" s="58" t="s">
        <v>526</v>
      </c>
      <c r="T51" s="58" t="s">
        <v>526</v>
      </c>
      <c r="U51" s="58"/>
    </row>
    <row r="52" spans="1:21" x14ac:dyDescent="0.25">
      <c r="A52" t="s">
        <v>98</v>
      </c>
      <c r="B52" t="s">
        <v>29</v>
      </c>
      <c r="C52" t="s">
        <v>27</v>
      </c>
      <c r="D52" t="s">
        <v>556</v>
      </c>
      <c r="E52" s="58">
        <v>12000</v>
      </c>
      <c r="F52" s="58">
        <v>17000</v>
      </c>
      <c r="G52" s="58">
        <v>22500</v>
      </c>
      <c r="H52" s="58">
        <v>5745</v>
      </c>
      <c r="I52" s="58">
        <v>16000</v>
      </c>
      <c r="J52" s="58">
        <v>21500</v>
      </c>
      <c r="K52" s="58">
        <v>27000</v>
      </c>
      <c r="L52" s="58">
        <v>6635</v>
      </c>
      <c r="M52" s="58">
        <v>17500</v>
      </c>
      <c r="N52" s="58">
        <v>24000</v>
      </c>
      <c r="O52" s="58">
        <v>29500</v>
      </c>
      <c r="P52" s="58">
        <v>7370</v>
      </c>
      <c r="Q52" s="58" t="s">
        <v>526</v>
      </c>
      <c r="R52" s="58" t="s">
        <v>526</v>
      </c>
      <c r="S52" s="58" t="s">
        <v>526</v>
      </c>
      <c r="T52" s="58" t="s">
        <v>526</v>
      </c>
      <c r="U52" s="58"/>
    </row>
    <row r="53" spans="1:21" x14ac:dyDescent="0.25">
      <c r="A53" t="s">
        <v>98</v>
      </c>
      <c r="B53" t="s">
        <v>30</v>
      </c>
      <c r="C53" t="s">
        <v>27</v>
      </c>
      <c r="D53" t="s">
        <v>557</v>
      </c>
      <c r="E53" s="58">
        <v>10500</v>
      </c>
      <c r="F53" s="58">
        <v>15000</v>
      </c>
      <c r="G53" s="58">
        <v>20000</v>
      </c>
      <c r="H53" s="58">
        <v>2555</v>
      </c>
      <c r="I53" s="58">
        <v>16500</v>
      </c>
      <c r="J53" s="58">
        <v>21000</v>
      </c>
      <c r="K53" s="58">
        <v>27500</v>
      </c>
      <c r="L53" s="58">
        <v>3820</v>
      </c>
      <c r="M53" s="58">
        <v>19000</v>
      </c>
      <c r="N53" s="58">
        <v>25500</v>
      </c>
      <c r="O53" s="58">
        <v>34500</v>
      </c>
      <c r="P53" s="58">
        <v>4335</v>
      </c>
      <c r="Q53" s="58" t="s">
        <v>526</v>
      </c>
      <c r="R53" s="58" t="s">
        <v>526</v>
      </c>
      <c r="S53" s="58" t="s">
        <v>526</v>
      </c>
      <c r="T53" s="58" t="s">
        <v>526</v>
      </c>
      <c r="U53" s="58"/>
    </row>
    <row r="54" spans="1:21" x14ac:dyDescent="0.25">
      <c r="A54" t="s">
        <v>98</v>
      </c>
      <c r="B54" t="s">
        <v>31</v>
      </c>
      <c r="C54" t="s">
        <v>27</v>
      </c>
      <c r="D54" t="s">
        <v>558</v>
      </c>
      <c r="E54" s="58">
        <v>13500</v>
      </c>
      <c r="F54" s="58">
        <v>17500</v>
      </c>
      <c r="G54" s="58">
        <v>22000</v>
      </c>
      <c r="H54" s="58">
        <v>6850</v>
      </c>
      <c r="I54" s="58">
        <v>16500</v>
      </c>
      <c r="J54" s="58">
        <v>21500</v>
      </c>
      <c r="K54" s="58">
        <v>27000</v>
      </c>
      <c r="L54" s="58">
        <v>7605</v>
      </c>
      <c r="M54" s="58">
        <v>18500</v>
      </c>
      <c r="N54" s="58">
        <v>25000</v>
      </c>
      <c r="O54" s="58">
        <v>32500</v>
      </c>
      <c r="P54" s="58">
        <v>8190</v>
      </c>
      <c r="Q54" s="58" t="s">
        <v>526</v>
      </c>
      <c r="R54" s="58" t="s">
        <v>526</v>
      </c>
      <c r="S54" s="58" t="s">
        <v>526</v>
      </c>
      <c r="T54" s="58" t="s">
        <v>526</v>
      </c>
      <c r="U54" s="58"/>
    </row>
    <row r="55" spans="1:21" x14ac:dyDescent="0.25">
      <c r="A55" t="s">
        <v>98</v>
      </c>
      <c r="B55" t="s">
        <v>32</v>
      </c>
      <c r="C55" t="s">
        <v>27</v>
      </c>
      <c r="D55" t="s">
        <v>559</v>
      </c>
      <c r="E55" s="58">
        <v>11000</v>
      </c>
      <c r="F55" s="58">
        <v>15500</v>
      </c>
      <c r="G55" s="58">
        <v>19000</v>
      </c>
      <c r="H55" s="58">
        <v>2420</v>
      </c>
      <c r="I55" s="58">
        <v>15000</v>
      </c>
      <c r="J55" s="58">
        <v>19500</v>
      </c>
      <c r="K55" s="58">
        <v>24000</v>
      </c>
      <c r="L55" s="58">
        <v>2665</v>
      </c>
      <c r="M55" s="58">
        <v>17000</v>
      </c>
      <c r="N55" s="58">
        <v>22500</v>
      </c>
      <c r="O55" s="58">
        <v>28500</v>
      </c>
      <c r="P55" s="58">
        <v>2850</v>
      </c>
      <c r="Q55" s="58" t="s">
        <v>526</v>
      </c>
      <c r="R55" s="58" t="s">
        <v>526</v>
      </c>
      <c r="S55" s="58" t="s">
        <v>526</v>
      </c>
      <c r="T55" s="58" t="s">
        <v>526</v>
      </c>
      <c r="U55" s="58"/>
    </row>
    <row r="56" spans="1:21" x14ac:dyDescent="0.25">
      <c r="A56" t="s">
        <v>98</v>
      </c>
      <c r="B56" t="s">
        <v>27</v>
      </c>
      <c r="C56" t="s">
        <v>27</v>
      </c>
      <c r="D56" t="s">
        <v>560</v>
      </c>
      <c r="E56" s="58">
        <v>11000</v>
      </c>
      <c r="F56" s="58">
        <v>15500</v>
      </c>
      <c r="G56" s="58">
        <v>20000</v>
      </c>
      <c r="H56" s="58">
        <v>4510</v>
      </c>
      <c r="I56" s="58">
        <v>16000</v>
      </c>
      <c r="J56" s="58">
        <v>21000</v>
      </c>
      <c r="K56" s="58">
        <v>25000</v>
      </c>
      <c r="L56" s="58">
        <v>5975</v>
      </c>
      <c r="M56" s="58">
        <v>18000</v>
      </c>
      <c r="N56" s="58">
        <v>24500</v>
      </c>
      <c r="O56" s="58">
        <v>30000</v>
      </c>
      <c r="P56" s="58">
        <v>6715</v>
      </c>
      <c r="Q56" s="58" t="s">
        <v>526</v>
      </c>
      <c r="R56" s="58" t="s">
        <v>526</v>
      </c>
      <c r="S56" s="58" t="s">
        <v>526</v>
      </c>
      <c r="T56" s="58" t="s">
        <v>526</v>
      </c>
      <c r="U56" s="58"/>
    </row>
    <row r="57" spans="1:21" x14ac:dyDescent="0.25">
      <c r="A57" t="s">
        <v>98</v>
      </c>
      <c r="B57" t="s">
        <v>33</v>
      </c>
      <c r="C57" t="s">
        <v>27</v>
      </c>
      <c r="D57" t="s">
        <v>561</v>
      </c>
      <c r="E57" s="58">
        <v>10000</v>
      </c>
      <c r="F57" s="58">
        <v>15000</v>
      </c>
      <c r="G57" s="58">
        <v>19500</v>
      </c>
      <c r="H57" s="58">
        <v>2620</v>
      </c>
      <c r="I57" s="58">
        <v>15000</v>
      </c>
      <c r="J57" s="58">
        <v>20500</v>
      </c>
      <c r="K57" s="58">
        <v>25000</v>
      </c>
      <c r="L57" s="58">
        <v>3545</v>
      </c>
      <c r="M57" s="58">
        <v>17500</v>
      </c>
      <c r="N57" s="58">
        <v>24000</v>
      </c>
      <c r="O57" s="58">
        <v>30000</v>
      </c>
      <c r="P57" s="58">
        <v>4075</v>
      </c>
      <c r="Q57" s="58" t="s">
        <v>526</v>
      </c>
      <c r="R57" s="58" t="s">
        <v>526</v>
      </c>
      <c r="S57" s="58" t="s">
        <v>526</v>
      </c>
      <c r="T57" s="58" t="s">
        <v>526</v>
      </c>
      <c r="U57" s="58"/>
    </row>
    <row r="58" spans="1:21" x14ac:dyDescent="0.25">
      <c r="A58" t="s">
        <v>98</v>
      </c>
      <c r="B58" t="s">
        <v>34</v>
      </c>
      <c r="C58" t="s">
        <v>27</v>
      </c>
      <c r="D58" t="s">
        <v>562</v>
      </c>
      <c r="E58" s="58">
        <v>8000</v>
      </c>
      <c r="F58" s="58">
        <v>13000</v>
      </c>
      <c r="G58" s="58">
        <v>17500</v>
      </c>
      <c r="H58" s="58">
        <v>7205</v>
      </c>
      <c r="I58" s="58">
        <v>11500</v>
      </c>
      <c r="J58" s="58">
        <v>17000</v>
      </c>
      <c r="K58" s="58">
        <v>22000</v>
      </c>
      <c r="L58" s="58">
        <v>8255</v>
      </c>
      <c r="M58" s="58">
        <v>13000</v>
      </c>
      <c r="N58" s="58">
        <v>20000</v>
      </c>
      <c r="O58" s="58">
        <v>26000</v>
      </c>
      <c r="P58" s="58">
        <v>9005</v>
      </c>
      <c r="Q58" s="58" t="s">
        <v>526</v>
      </c>
      <c r="R58" s="58" t="s">
        <v>526</v>
      </c>
      <c r="S58" s="58" t="s">
        <v>526</v>
      </c>
      <c r="T58" s="58" t="s">
        <v>526</v>
      </c>
      <c r="U58" s="58"/>
    </row>
    <row r="59" spans="1:21" x14ac:dyDescent="0.25">
      <c r="A59" t="s">
        <v>98</v>
      </c>
      <c r="B59" t="s">
        <v>35</v>
      </c>
      <c r="C59" t="s">
        <v>27</v>
      </c>
      <c r="D59" t="s">
        <v>563</v>
      </c>
      <c r="E59" s="58">
        <v>12500</v>
      </c>
      <c r="F59" s="58">
        <v>18500</v>
      </c>
      <c r="G59" s="58">
        <v>20000</v>
      </c>
      <c r="H59" s="58">
        <v>4185</v>
      </c>
      <c r="I59" s="58">
        <v>16500</v>
      </c>
      <c r="J59" s="58">
        <v>22500</v>
      </c>
      <c r="K59" s="58">
        <v>25000</v>
      </c>
      <c r="L59" s="58">
        <v>5060</v>
      </c>
      <c r="M59" s="58">
        <v>17000</v>
      </c>
      <c r="N59" s="58">
        <v>25500</v>
      </c>
      <c r="O59" s="58">
        <v>29500</v>
      </c>
      <c r="P59" s="58">
        <v>5350</v>
      </c>
      <c r="Q59" s="58" t="s">
        <v>526</v>
      </c>
      <c r="R59" s="58" t="s">
        <v>526</v>
      </c>
      <c r="S59" s="58" t="s">
        <v>526</v>
      </c>
      <c r="T59" s="58" t="s">
        <v>526</v>
      </c>
      <c r="U59" s="58"/>
    </row>
    <row r="60" spans="1:21" x14ac:dyDescent="0.25">
      <c r="A60" t="s">
        <v>98</v>
      </c>
      <c r="B60" t="s">
        <v>36</v>
      </c>
      <c r="C60" t="s">
        <v>27</v>
      </c>
      <c r="D60" t="s">
        <v>564</v>
      </c>
      <c r="E60" s="58">
        <v>9500</v>
      </c>
      <c r="F60" s="58">
        <v>16000</v>
      </c>
      <c r="G60" s="58">
        <v>23000</v>
      </c>
      <c r="H60" s="58">
        <v>1355</v>
      </c>
      <c r="I60" s="58">
        <v>12000</v>
      </c>
      <c r="J60" s="58">
        <v>19000</v>
      </c>
      <c r="K60" s="58">
        <v>26500</v>
      </c>
      <c r="L60" s="58">
        <v>1695</v>
      </c>
      <c r="M60" s="58">
        <v>11500</v>
      </c>
      <c r="N60" s="58">
        <v>20500</v>
      </c>
      <c r="O60" s="58">
        <v>28500</v>
      </c>
      <c r="P60" s="58">
        <v>1855</v>
      </c>
      <c r="Q60" s="58" t="s">
        <v>526</v>
      </c>
      <c r="R60" s="58" t="s">
        <v>526</v>
      </c>
      <c r="S60" s="58" t="s">
        <v>526</v>
      </c>
      <c r="T60" s="58" t="s">
        <v>526</v>
      </c>
      <c r="U60" s="58"/>
    </row>
    <row r="61" spans="1:21" x14ac:dyDescent="0.25">
      <c r="A61" t="s">
        <v>98</v>
      </c>
      <c r="B61" t="s">
        <v>37</v>
      </c>
      <c r="C61" t="s">
        <v>27</v>
      </c>
      <c r="D61" t="s">
        <v>565</v>
      </c>
      <c r="E61" s="58">
        <v>16500</v>
      </c>
      <c r="F61" s="58">
        <v>21500</v>
      </c>
      <c r="G61" s="58">
        <v>27500</v>
      </c>
      <c r="H61" s="58">
        <v>620</v>
      </c>
      <c r="I61" s="58">
        <v>21000</v>
      </c>
      <c r="J61" s="58">
        <v>27000</v>
      </c>
      <c r="K61" s="58">
        <v>35000</v>
      </c>
      <c r="L61" s="58">
        <v>750</v>
      </c>
      <c r="M61" s="58">
        <v>25500</v>
      </c>
      <c r="N61" s="58">
        <v>33500</v>
      </c>
      <c r="O61" s="58">
        <v>48000</v>
      </c>
      <c r="P61" s="58">
        <v>810</v>
      </c>
      <c r="Q61" s="58" t="s">
        <v>526</v>
      </c>
      <c r="R61" s="58" t="s">
        <v>526</v>
      </c>
      <c r="S61" s="58" t="s">
        <v>526</v>
      </c>
      <c r="T61" s="58" t="s">
        <v>526</v>
      </c>
      <c r="U61" s="58"/>
    </row>
    <row r="62" spans="1:21" x14ac:dyDescent="0.25">
      <c r="A62" t="s">
        <v>97</v>
      </c>
      <c r="B62">
        <v>1</v>
      </c>
      <c r="C62" t="s">
        <v>27</v>
      </c>
      <c r="D62" t="s">
        <v>566</v>
      </c>
      <c r="E62" s="58">
        <v>32000</v>
      </c>
      <c r="F62" s="58">
        <v>35000</v>
      </c>
      <c r="G62" s="58">
        <v>37000</v>
      </c>
      <c r="H62" s="58">
        <v>2005</v>
      </c>
      <c r="I62" s="58">
        <v>39500</v>
      </c>
      <c r="J62" s="58">
        <v>43500</v>
      </c>
      <c r="K62" s="58">
        <v>45500</v>
      </c>
      <c r="L62" s="58">
        <v>2140</v>
      </c>
      <c r="M62" s="58">
        <v>33500</v>
      </c>
      <c r="N62" s="58">
        <v>45500</v>
      </c>
      <c r="O62" s="58">
        <v>51000</v>
      </c>
      <c r="P62" s="58">
        <v>2015</v>
      </c>
      <c r="Q62" s="58" t="s">
        <v>526</v>
      </c>
      <c r="R62" s="58" t="s">
        <v>526</v>
      </c>
      <c r="S62" s="58" t="s">
        <v>526</v>
      </c>
      <c r="T62" s="58" t="s">
        <v>526</v>
      </c>
      <c r="U62" s="58"/>
    </row>
    <row r="63" spans="1:21" x14ac:dyDescent="0.25">
      <c r="A63" t="s">
        <v>97</v>
      </c>
      <c r="B63">
        <v>2</v>
      </c>
      <c r="C63" t="s">
        <v>27</v>
      </c>
      <c r="D63" t="s">
        <v>567</v>
      </c>
      <c r="E63" s="58">
        <v>17500</v>
      </c>
      <c r="F63" s="58">
        <v>21500</v>
      </c>
      <c r="G63" s="58">
        <v>26500</v>
      </c>
      <c r="H63" s="58">
        <v>8035</v>
      </c>
      <c r="I63" s="58">
        <v>19500</v>
      </c>
      <c r="J63" s="58">
        <v>25500</v>
      </c>
      <c r="K63" s="58">
        <v>31500</v>
      </c>
      <c r="L63" s="58">
        <v>7975</v>
      </c>
      <c r="M63" s="58">
        <v>20000</v>
      </c>
      <c r="N63" s="58">
        <v>27000</v>
      </c>
      <c r="O63" s="58">
        <v>33500</v>
      </c>
      <c r="P63" s="58">
        <v>8950</v>
      </c>
      <c r="Q63" s="58" t="s">
        <v>526</v>
      </c>
      <c r="R63" s="58" t="s">
        <v>526</v>
      </c>
      <c r="S63" s="58" t="s">
        <v>526</v>
      </c>
      <c r="T63" s="58" t="s">
        <v>526</v>
      </c>
      <c r="U63" s="58"/>
    </row>
    <row r="64" spans="1:21" x14ac:dyDescent="0.25">
      <c r="A64" t="s">
        <v>97</v>
      </c>
      <c r="B64">
        <v>3</v>
      </c>
      <c r="C64" t="s">
        <v>27</v>
      </c>
      <c r="D64" t="s">
        <v>568</v>
      </c>
      <c r="E64" s="58">
        <v>11000</v>
      </c>
      <c r="F64" s="58">
        <v>15500</v>
      </c>
      <c r="G64" s="58">
        <v>20000</v>
      </c>
      <c r="H64" s="58">
        <v>5920</v>
      </c>
      <c r="I64" s="58">
        <v>15000</v>
      </c>
      <c r="J64" s="58">
        <v>20500</v>
      </c>
      <c r="K64" s="58">
        <v>25000</v>
      </c>
      <c r="L64" s="58">
        <v>7195</v>
      </c>
      <c r="M64" s="58">
        <v>17000</v>
      </c>
      <c r="N64" s="58">
        <v>23000</v>
      </c>
      <c r="O64" s="58">
        <v>28500</v>
      </c>
      <c r="P64" s="58">
        <v>8060</v>
      </c>
      <c r="Q64" s="58" t="s">
        <v>526</v>
      </c>
      <c r="R64" s="58" t="s">
        <v>526</v>
      </c>
      <c r="S64" s="58" t="s">
        <v>526</v>
      </c>
      <c r="T64" s="58" t="s">
        <v>526</v>
      </c>
      <c r="U64" s="58"/>
    </row>
    <row r="65" spans="1:21" x14ac:dyDescent="0.25">
      <c r="A65" t="s">
        <v>97</v>
      </c>
      <c r="B65">
        <v>4</v>
      </c>
      <c r="C65" t="s">
        <v>27</v>
      </c>
      <c r="D65" t="s">
        <v>569</v>
      </c>
      <c r="E65" s="58">
        <v>23000</v>
      </c>
      <c r="F65" s="58">
        <v>25500</v>
      </c>
      <c r="G65" s="58">
        <v>29000</v>
      </c>
      <c r="H65" s="58">
        <v>210</v>
      </c>
      <c r="I65" s="58">
        <v>27000</v>
      </c>
      <c r="J65" s="58">
        <v>31000</v>
      </c>
      <c r="K65" s="58">
        <v>35000</v>
      </c>
      <c r="L65" s="58">
        <v>185</v>
      </c>
      <c r="M65" s="58">
        <v>30000</v>
      </c>
      <c r="N65" s="58">
        <v>35000</v>
      </c>
      <c r="O65" s="58">
        <v>39500</v>
      </c>
      <c r="P65" s="58">
        <v>195</v>
      </c>
      <c r="Q65" s="58" t="s">
        <v>526</v>
      </c>
      <c r="R65" s="58" t="s">
        <v>526</v>
      </c>
      <c r="S65" s="58" t="s">
        <v>526</v>
      </c>
      <c r="T65" s="58" t="s">
        <v>526</v>
      </c>
      <c r="U65" s="58"/>
    </row>
    <row r="66" spans="1:21" x14ac:dyDescent="0.25">
      <c r="A66" t="s">
        <v>97</v>
      </c>
      <c r="B66">
        <v>5</v>
      </c>
      <c r="C66" t="s">
        <v>27</v>
      </c>
      <c r="D66" t="s">
        <v>570</v>
      </c>
      <c r="E66" s="58">
        <v>11000</v>
      </c>
      <c r="F66" s="58">
        <v>16000</v>
      </c>
      <c r="G66" s="58">
        <v>19500</v>
      </c>
      <c r="H66" s="58">
        <v>560</v>
      </c>
      <c r="I66" s="58">
        <v>14000</v>
      </c>
      <c r="J66" s="58">
        <v>18500</v>
      </c>
      <c r="K66" s="58">
        <v>23000</v>
      </c>
      <c r="L66" s="58">
        <v>645</v>
      </c>
      <c r="M66" s="58">
        <v>15000</v>
      </c>
      <c r="N66" s="58">
        <v>20500</v>
      </c>
      <c r="O66" s="58">
        <v>26000</v>
      </c>
      <c r="P66" s="58">
        <v>675</v>
      </c>
      <c r="Q66" s="58" t="s">
        <v>526</v>
      </c>
      <c r="R66" s="58" t="s">
        <v>526</v>
      </c>
      <c r="S66" s="58" t="s">
        <v>526</v>
      </c>
      <c r="T66" s="58" t="s">
        <v>526</v>
      </c>
      <c r="U66" s="58"/>
    </row>
    <row r="67" spans="1:21" x14ac:dyDescent="0.25">
      <c r="A67" t="s">
        <v>97</v>
      </c>
      <c r="B67">
        <v>6</v>
      </c>
      <c r="C67" t="s">
        <v>27</v>
      </c>
      <c r="D67" t="s">
        <v>571</v>
      </c>
      <c r="E67" s="58">
        <v>12500</v>
      </c>
      <c r="F67" s="58">
        <v>17500</v>
      </c>
      <c r="G67" s="58">
        <v>22500</v>
      </c>
      <c r="H67" s="58">
        <v>1680</v>
      </c>
      <c r="I67" s="58">
        <v>17000</v>
      </c>
      <c r="J67" s="58">
        <v>22000</v>
      </c>
      <c r="K67" s="58">
        <v>26500</v>
      </c>
      <c r="L67" s="58">
        <v>2175</v>
      </c>
      <c r="M67" s="58">
        <v>19500</v>
      </c>
      <c r="N67" s="58">
        <v>25500</v>
      </c>
      <c r="O67" s="58">
        <v>31000</v>
      </c>
      <c r="P67" s="58">
        <v>2475</v>
      </c>
      <c r="Q67" s="58" t="s">
        <v>526</v>
      </c>
      <c r="R67" s="58" t="s">
        <v>526</v>
      </c>
      <c r="S67" s="58" t="s">
        <v>526</v>
      </c>
      <c r="T67" s="58" t="s">
        <v>526</v>
      </c>
      <c r="U67" s="58"/>
    </row>
    <row r="68" spans="1:21" x14ac:dyDescent="0.25">
      <c r="A68" t="s">
        <v>97</v>
      </c>
      <c r="B68">
        <v>7</v>
      </c>
      <c r="C68" t="s">
        <v>27</v>
      </c>
      <c r="D68" t="s">
        <v>572</v>
      </c>
      <c r="E68" s="58">
        <v>15500</v>
      </c>
      <c r="F68" s="58">
        <v>21000</v>
      </c>
      <c r="G68" s="58">
        <v>26000</v>
      </c>
      <c r="H68" s="58">
        <v>705</v>
      </c>
      <c r="I68" s="58">
        <v>21000</v>
      </c>
      <c r="J68" s="58">
        <v>26000</v>
      </c>
      <c r="K68" s="58">
        <v>32000</v>
      </c>
      <c r="L68" s="58">
        <v>935</v>
      </c>
      <c r="M68" s="58">
        <v>24000</v>
      </c>
      <c r="N68" s="58">
        <v>30000</v>
      </c>
      <c r="O68" s="58">
        <v>41000</v>
      </c>
      <c r="P68" s="58">
        <v>980</v>
      </c>
      <c r="Q68" s="58" t="s">
        <v>526</v>
      </c>
      <c r="R68" s="58" t="s">
        <v>526</v>
      </c>
      <c r="S68" s="58" t="s">
        <v>526</v>
      </c>
      <c r="T68" s="58" t="s">
        <v>526</v>
      </c>
      <c r="U68" s="58"/>
    </row>
    <row r="69" spans="1:21" x14ac:dyDescent="0.25">
      <c r="A69" t="s">
        <v>97</v>
      </c>
      <c r="B69">
        <v>8</v>
      </c>
      <c r="C69" t="s">
        <v>27</v>
      </c>
      <c r="D69" t="s">
        <v>573</v>
      </c>
      <c r="E69" s="58">
        <v>13500</v>
      </c>
      <c r="F69" s="58">
        <v>18500</v>
      </c>
      <c r="G69" s="58">
        <v>23500</v>
      </c>
      <c r="H69" s="58">
        <v>1070</v>
      </c>
      <c r="I69" s="58">
        <v>15500</v>
      </c>
      <c r="J69" s="58">
        <v>21500</v>
      </c>
      <c r="K69" s="58">
        <v>27500</v>
      </c>
      <c r="L69" s="58">
        <v>1245</v>
      </c>
      <c r="M69" s="58">
        <v>17000</v>
      </c>
      <c r="N69" s="58">
        <v>24500</v>
      </c>
      <c r="O69" s="58">
        <v>31000</v>
      </c>
      <c r="P69" s="58">
        <v>1300</v>
      </c>
      <c r="Q69" s="58" t="s">
        <v>526</v>
      </c>
      <c r="R69" s="58" t="s">
        <v>526</v>
      </c>
      <c r="S69" s="58" t="s">
        <v>526</v>
      </c>
      <c r="T69" s="58" t="s">
        <v>526</v>
      </c>
      <c r="U69" s="58"/>
    </row>
    <row r="70" spans="1:21" x14ac:dyDescent="0.25">
      <c r="A70" t="s">
        <v>97</v>
      </c>
      <c r="B70">
        <v>9</v>
      </c>
      <c r="C70" t="s">
        <v>27</v>
      </c>
      <c r="D70" t="s">
        <v>574</v>
      </c>
      <c r="E70" s="58">
        <v>14000</v>
      </c>
      <c r="F70" s="58">
        <v>20000</v>
      </c>
      <c r="G70" s="58">
        <v>25500</v>
      </c>
      <c r="H70" s="58">
        <v>930</v>
      </c>
      <c r="I70" s="58">
        <v>17500</v>
      </c>
      <c r="J70" s="58">
        <v>23500</v>
      </c>
      <c r="K70" s="58">
        <v>29500</v>
      </c>
      <c r="L70" s="58">
        <v>1030</v>
      </c>
      <c r="M70" s="58">
        <v>19500</v>
      </c>
      <c r="N70" s="58">
        <v>27000</v>
      </c>
      <c r="O70" s="58">
        <v>34500</v>
      </c>
      <c r="P70" s="58">
        <v>1065</v>
      </c>
      <c r="Q70" s="58" t="s">
        <v>526</v>
      </c>
      <c r="R70" s="58" t="s">
        <v>526</v>
      </c>
      <c r="S70" s="58" t="s">
        <v>526</v>
      </c>
      <c r="T70" s="58" t="s">
        <v>526</v>
      </c>
      <c r="U70" s="58"/>
    </row>
    <row r="71" spans="1:21" x14ac:dyDescent="0.25">
      <c r="A71" t="s">
        <v>97</v>
      </c>
      <c r="B71" t="s">
        <v>28</v>
      </c>
      <c r="C71" t="s">
        <v>27</v>
      </c>
      <c r="D71" t="s">
        <v>575</v>
      </c>
      <c r="E71" s="58">
        <v>15500</v>
      </c>
      <c r="F71" s="58">
        <v>21000</v>
      </c>
      <c r="G71" s="58">
        <v>25500</v>
      </c>
      <c r="H71" s="58">
        <v>495</v>
      </c>
      <c r="I71" s="58">
        <v>17500</v>
      </c>
      <c r="J71" s="58">
        <v>23000</v>
      </c>
      <c r="K71" s="58">
        <v>28000</v>
      </c>
      <c r="L71" s="58">
        <v>585</v>
      </c>
      <c r="M71" s="58">
        <v>20000</v>
      </c>
      <c r="N71" s="58">
        <v>25500</v>
      </c>
      <c r="O71" s="58">
        <v>30500</v>
      </c>
      <c r="P71" s="58">
        <v>745</v>
      </c>
      <c r="Q71" s="58" t="s">
        <v>526</v>
      </c>
      <c r="R71" s="58" t="s">
        <v>526</v>
      </c>
      <c r="S71" s="58" t="s">
        <v>526</v>
      </c>
      <c r="T71" s="58" t="s">
        <v>526</v>
      </c>
      <c r="U71" s="58"/>
    </row>
    <row r="72" spans="1:21" x14ac:dyDescent="0.25">
      <c r="A72" t="s">
        <v>97</v>
      </c>
      <c r="B72" t="s">
        <v>29</v>
      </c>
      <c r="C72" t="s">
        <v>27</v>
      </c>
      <c r="D72" t="s">
        <v>576</v>
      </c>
      <c r="E72" s="58">
        <v>12500</v>
      </c>
      <c r="F72" s="58">
        <v>18000</v>
      </c>
      <c r="G72" s="58">
        <v>23500</v>
      </c>
      <c r="H72" s="58">
        <v>6250</v>
      </c>
      <c r="I72" s="58">
        <v>16000</v>
      </c>
      <c r="J72" s="58">
        <v>21500</v>
      </c>
      <c r="K72" s="58">
        <v>27500</v>
      </c>
      <c r="L72" s="58">
        <v>7185</v>
      </c>
      <c r="M72" s="58">
        <v>17000</v>
      </c>
      <c r="N72" s="58">
        <v>24000</v>
      </c>
      <c r="O72" s="58">
        <v>29500</v>
      </c>
      <c r="P72" s="58">
        <v>7755</v>
      </c>
      <c r="Q72" s="58" t="s">
        <v>526</v>
      </c>
      <c r="R72" s="58" t="s">
        <v>526</v>
      </c>
      <c r="S72" s="58" t="s">
        <v>526</v>
      </c>
      <c r="T72" s="58" t="s">
        <v>526</v>
      </c>
      <c r="U72" s="58"/>
    </row>
    <row r="73" spans="1:21" x14ac:dyDescent="0.25">
      <c r="A73" t="s">
        <v>97</v>
      </c>
      <c r="B73" t="s">
        <v>30</v>
      </c>
      <c r="C73" t="s">
        <v>27</v>
      </c>
      <c r="D73" t="s">
        <v>577</v>
      </c>
      <c r="E73" s="58">
        <v>9500</v>
      </c>
      <c r="F73" s="58">
        <v>15000</v>
      </c>
      <c r="G73" s="58">
        <v>20000</v>
      </c>
      <c r="H73" s="58">
        <v>2795</v>
      </c>
      <c r="I73" s="58">
        <v>16000</v>
      </c>
      <c r="J73" s="58">
        <v>20500</v>
      </c>
      <c r="K73" s="58">
        <v>27000</v>
      </c>
      <c r="L73" s="58">
        <v>4345</v>
      </c>
      <c r="M73" s="58">
        <v>18500</v>
      </c>
      <c r="N73" s="58">
        <v>25000</v>
      </c>
      <c r="O73" s="58">
        <v>33500</v>
      </c>
      <c r="P73" s="58">
        <v>4605</v>
      </c>
      <c r="Q73" s="58" t="s">
        <v>526</v>
      </c>
      <c r="R73" s="58" t="s">
        <v>526</v>
      </c>
      <c r="S73" s="58" t="s">
        <v>526</v>
      </c>
      <c r="T73" s="58" t="s">
        <v>526</v>
      </c>
      <c r="U73" s="58"/>
    </row>
    <row r="74" spans="1:21" x14ac:dyDescent="0.25">
      <c r="A74" t="s">
        <v>97</v>
      </c>
      <c r="B74" t="s">
        <v>31</v>
      </c>
      <c r="C74" t="s">
        <v>27</v>
      </c>
      <c r="D74" t="s">
        <v>578</v>
      </c>
      <c r="E74" s="58">
        <v>14000</v>
      </c>
      <c r="F74" s="58">
        <v>18000</v>
      </c>
      <c r="G74" s="58">
        <v>22500</v>
      </c>
      <c r="H74" s="58">
        <v>7005</v>
      </c>
      <c r="I74" s="58">
        <v>16500</v>
      </c>
      <c r="J74" s="58">
        <v>21500</v>
      </c>
      <c r="K74" s="58">
        <v>27000</v>
      </c>
      <c r="L74" s="58">
        <v>7960</v>
      </c>
      <c r="M74" s="58">
        <v>18500</v>
      </c>
      <c r="N74" s="58">
        <v>25000</v>
      </c>
      <c r="O74" s="58">
        <v>32500</v>
      </c>
      <c r="P74" s="58">
        <v>8205</v>
      </c>
      <c r="Q74" s="58" t="s">
        <v>526</v>
      </c>
      <c r="R74" s="58" t="s">
        <v>526</v>
      </c>
      <c r="S74" s="58" t="s">
        <v>526</v>
      </c>
      <c r="T74" s="58" t="s">
        <v>526</v>
      </c>
      <c r="U74" s="58"/>
    </row>
    <row r="75" spans="1:21" x14ac:dyDescent="0.25">
      <c r="A75" t="s">
        <v>97</v>
      </c>
      <c r="B75" t="s">
        <v>32</v>
      </c>
      <c r="C75" t="s">
        <v>27</v>
      </c>
      <c r="D75" t="s">
        <v>579</v>
      </c>
      <c r="E75" s="58">
        <v>11000</v>
      </c>
      <c r="F75" s="58">
        <v>15500</v>
      </c>
      <c r="G75" s="58">
        <v>19000</v>
      </c>
      <c r="H75" s="58">
        <v>2305</v>
      </c>
      <c r="I75" s="58">
        <v>14500</v>
      </c>
      <c r="J75" s="58">
        <v>19000</v>
      </c>
      <c r="K75" s="58">
        <v>23500</v>
      </c>
      <c r="L75" s="58">
        <v>2635</v>
      </c>
      <c r="M75" s="58">
        <v>17000</v>
      </c>
      <c r="N75" s="58">
        <v>22500</v>
      </c>
      <c r="O75" s="58">
        <v>27500</v>
      </c>
      <c r="P75" s="58">
        <v>2730</v>
      </c>
      <c r="Q75" s="58" t="s">
        <v>526</v>
      </c>
      <c r="R75" s="58" t="s">
        <v>526</v>
      </c>
      <c r="S75" s="58" t="s">
        <v>526</v>
      </c>
      <c r="T75" s="58" t="s">
        <v>526</v>
      </c>
      <c r="U75" s="58"/>
    </row>
    <row r="76" spans="1:21" x14ac:dyDescent="0.25">
      <c r="A76" t="s">
        <v>97</v>
      </c>
      <c r="B76" t="s">
        <v>27</v>
      </c>
      <c r="C76" t="s">
        <v>27</v>
      </c>
      <c r="D76" t="s">
        <v>580</v>
      </c>
      <c r="E76" s="58">
        <v>10500</v>
      </c>
      <c r="F76" s="58">
        <v>16000</v>
      </c>
      <c r="G76" s="58">
        <v>20500</v>
      </c>
      <c r="H76" s="58">
        <v>4635</v>
      </c>
      <c r="I76" s="58">
        <v>16000</v>
      </c>
      <c r="J76" s="58">
        <v>21000</v>
      </c>
      <c r="K76" s="58">
        <v>25500</v>
      </c>
      <c r="L76" s="58">
        <v>6230</v>
      </c>
      <c r="M76" s="58">
        <v>18500</v>
      </c>
      <c r="N76" s="58">
        <v>24500</v>
      </c>
      <c r="O76" s="58">
        <v>30500</v>
      </c>
      <c r="P76" s="58">
        <v>6715</v>
      </c>
      <c r="Q76" s="58" t="s">
        <v>526</v>
      </c>
      <c r="R76" s="58" t="s">
        <v>526</v>
      </c>
      <c r="S76" s="58" t="s">
        <v>526</v>
      </c>
      <c r="T76" s="58" t="s">
        <v>526</v>
      </c>
      <c r="U76" s="58"/>
    </row>
    <row r="77" spans="1:21" x14ac:dyDescent="0.25">
      <c r="A77" t="s">
        <v>97</v>
      </c>
      <c r="B77" t="s">
        <v>33</v>
      </c>
      <c r="C77" t="s">
        <v>27</v>
      </c>
      <c r="D77" t="s">
        <v>581</v>
      </c>
      <c r="E77" s="58">
        <v>10000</v>
      </c>
      <c r="F77" s="58">
        <v>15000</v>
      </c>
      <c r="G77" s="58">
        <v>20000</v>
      </c>
      <c r="H77" s="58">
        <v>2570</v>
      </c>
      <c r="I77" s="58">
        <v>15000</v>
      </c>
      <c r="J77" s="58">
        <v>20500</v>
      </c>
      <c r="K77" s="58">
        <v>25500</v>
      </c>
      <c r="L77" s="58">
        <v>3655</v>
      </c>
      <c r="M77" s="58">
        <v>17500</v>
      </c>
      <c r="N77" s="58">
        <v>24000</v>
      </c>
      <c r="O77" s="58">
        <v>30000</v>
      </c>
      <c r="P77" s="58">
        <v>4040</v>
      </c>
      <c r="Q77" s="58" t="s">
        <v>526</v>
      </c>
      <c r="R77" s="58" t="s">
        <v>526</v>
      </c>
      <c r="S77" s="58" t="s">
        <v>526</v>
      </c>
      <c r="T77" s="58" t="s">
        <v>526</v>
      </c>
      <c r="U77" s="58"/>
    </row>
    <row r="78" spans="1:21" x14ac:dyDescent="0.25">
      <c r="A78" t="s">
        <v>97</v>
      </c>
      <c r="B78" t="s">
        <v>34</v>
      </c>
      <c r="C78" t="s">
        <v>27</v>
      </c>
      <c r="D78" t="s">
        <v>582</v>
      </c>
      <c r="E78" s="58">
        <v>8000</v>
      </c>
      <c r="F78" s="58">
        <v>13500</v>
      </c>
      <c r="G78" s="58">
        <v>17500</v>
      </c>
      <c r="H78" s="58">
        <v>7790</v>
      </c>
      <c r="I78" s="58">
        <v>11500</v>
      </c>
      <c r="J78" s="58">
        <v>17000</v>
      </c>
      <c r="K78" s="58">
        <v>22000</v>
      </c>
      <c r="L78" s="58">
        <v>9015</v>
      </c>
      <c r="M78" s="58">
        <v>13500</v>
      </c>
      <c r="N78" s="58">
        <v>20000</v>
      </c>
      <c r="O78" s="58">
        <v>26000</v>
      </c>
      <c r="P78" s="58">
        <v>9285</v>
      </c>
      <c r="Q78" s="58" t="s">
        <v>526</v>
      </c>
      <c r="R78" s="58" t="s">
        <v>526</v>
      </c>
      <c r="S78" s="58" t="s">
        <v>526</v>
      </c>
      <c r="T78" s="58" t="s">
        <v>526</v>
      </c>
      <c r="U78" s="58"/>
    </row>
    <row r="79" spans="1:21" x14ac:dyDescent="0.25">
      <c r="A79" t="s">
        <v>97</v>
      </c>
      <c r="B79" t="s">
        <v>35</v>
      </c>
      <c r="C79" t="s">
        <v>27</v>
      </c>
      <c r="D79" t="s">
        <v>583</v>
      </c>
      <c r="E79" s="58">
        <v>13000</v>
      </c>
      <c r="F79" s="58">
        <v>19000</v>
      </c>
      <c r="G79" s="58">
        <v>20500</v>
      </c>
      <c r="H79" s="58">
        <v>4785</v>
      </c>
      <c r="I79" s="58">
        <v>16000</v>
      </c>
      <c r="J79" s="58">
        <v>22500</v>
      </c>
      <c r="K79" s="58">
        <v>25000</v>
      </c>
      <c r="L79" s="58">
        <v>5710</v>
      </c>
      <c r="M79" s="58">
        <v>16500</v>
      </c>
      <c r="N79" s="58">
        <v>24500</v>
      </c>
      <c r="O79" s="58">
        <v>29000</v>
      </c>
      <c r="P79" s="58">
        <v>6025</v>
      </c>
      <c r="Q79" s="58" t="s">
        <v>526</v>
      </c>
      <c r="R79" s="58" t="s">
        <v>526</v>
      </c>
      <c r="S79" s="58" t="s">
        <v>526</v>
      </c>
      <c r="T79" s="58" t="s">
        <v>526</v>
      </c>
      <c r="U79" s="58"/>
    </row>
    <row r="80" spans="1:21" x14ac:dyDescent="0.25">
      <c r="A80" t="s">
        <v>97</v>
      </c>
      <c r="B80" t="s">
        <v>36</v>
      </c>
      <c r="C80" t="s">
        <v>27</v>
      </c>
      <c r="D80" t="s">
        <v>584</v>
      </c>
      <c r="E80" s="58">
        <v>10500</v>
      </c>
      <c r="F80" s="58">
        <v>16500</v>
      </c>
      <c r="G80" s="58">
        <v>22500</v>
      </c>
      <c r="H80" s="58">
        <v>1050</v>
      </c>
      <c r="I80" s="58">
        <v>12000</v>
      </c>
      <c r="J80" s="58">
        <v>19500</v>
      </c>
      <c r="K80" s="58">
        <v>26000</v>
      </c>
      <c r="L80" s="58">
        <v>1330</v>
      </c>
      <c r="M80" s="58">
        <v>12500</v>
      </c>
      <c r="N80" s="58">
        <v>21000</v>
      </c>
      <c r="O80" s="58">
        <v>28500</v>
      </c>
      <c r="P80" s="58">
        <v>1470</v>
      </c>
      <c r="Q80" s="58" t="s">
        <v>526</v>
      </c>
      <c r="R80" s="58" t="s">
        <v>526</v>
      </c>
      <c r="S80" s="58" t="s">
        <v>526</v>
      </c>
      <c r="T80" s="58" t="s">
        <v>526</v>
      </c>
      <c r="U80" s="58"/>
    </row>
    <row r="81" spans="1:21" x14ac:dyDescent="0.25">
      <c r="A81" t="s">
        <v>97</v>
      </c>
      <c r="B81" t="s">
        <v>37</v>
      </c>
      <c r="C81" t="s">
        <v>27</v>
      </c>
      <c r="D81" t="s">
        <v>585</v>
      </c>
      <c r="E81" s="58">
        <v>17000</v>
      </c>
      <c r="F81" s="58">
        <v>22000</v>
      </c>
      <c r="G81" s="58">
        <v>27500</v>
      </c>
      <c r="H81" s="58">
        <v>590</v>
      </c>
      <c r="I81" s="58">
        <v>21500</v>
      </c>
      <c r="J81" s="58">
        <v>28500</v>
      </c>
      <c r="K81" s="58">
        <v>36500</v>
      </c>
      <c r="L81" s="58">
        <v>720</v>
      </c>
      <c r="M81" s="58">
        <v>25000</v>
      </c>
      <c r="N81" s="58">
        <v>34500</v>
      </c>
      <c r="O81" s="58">
        <v>47000</v>
      </c>
      <c r="P81" s="58">
        <v>725</v>
      </c>
      <c r="Q81" s="58" t="s">
        <v>526</v>
      </c>
      <c r="R81" s="58" t="s">
        <v>526</v>
      </c>
      <c r="S81" s="58" t="s">
        <v>526</v>
      </c>
      <c r="T81" s="58" t="s">
        <v>526</v>
      </c>
      <c r="U81" s="58"/>
    </row>
    <row r="82" spans="1:21" x14ac:dyDescent="0.25">
      <c r="A82" t="s">
        <v>96</v>
      </c>
      <c r="B82">
        <v>1</v>
      </c>
      <c r="C82" t="s">
        <v>27</v>
      </c>
      <c r="D82" t="s">
        <v>586</v>
      </c>
      <c r="E82" s="58">
        <v>32000</v>
      </c>
      <c r="F82" s="58">
        <v>35000</v>
      </c>
      <c r="G82" s="58">
        <v>37500</v>
      </c>
      <c r="H82" s="58">
        <v>2385</v>
      </c>
      <c r="I82" s="58">
        <v>41000</v>
      </c>
      <c r="J82" s="58">
        <v>43500</v>
      </c>
      <c r="K82" s="58">
        <v>45500</v>
      </c>
      <c r="L82" s="58">
        <v>2170</v>
      </c>
      <c r="M82" s="58">
        <v>34000</v>
      </c>
      <c r="N82" s="58">
        <v>46000</v>
      </c>
      <c r="O82" s="58">
        <v>50500</v>
      </c>
      <c r="P82" s="58">
        <v>2170</v>
      </c>
      <c r="Q82" s="58" t="s">
        <v>526</v>
      </c>
      <c r="R82" s="58" t="s">
        <v>526</v>
      </c>
      <c r="S82" s="58" t="s">
        <v>526</v>
      </c>
      <c r="T82" s="58" t="s">
        <v>526</v>
      </c>
      <c r="U82" s="58"/>
    </row>
    <row r="83" spans="1:21" x14ac:dyDescent="0.25">
      <c r="A83" t="s">
        <v>96</v>
      </c>
      <c r="B83">
        <v>2</v>
      </c>
      <c r="C83" t="s">
        <v>27</v>
      </c>
      <c r="D83" t="s">
        <v>587</v>
      </c>
      <c r="E83" s="58">
        <v>18000</v>
      </c>
      <c r="F83" s="58">
        <v>22500</v>
      </c>
      <c r="G83" s="58">
        <v>27000</v>
      </c>
      <c r="H83" s="58">
        <v>9405</v>
      </c>
      <c r="I83" s="58">
        <v>20000</v>
      </c>
      <c r="J83" s="58">
        <v>25500</v>
      </c>
      <c r="K83" s="58">
        <v>31500</v>
      </c>
      <c r="L83" s="58">
        <v>9430</v>
      </c>
      <c r="M83" s="58">
        <v>20000</v>
      </c>
      <c r="N83" s="58">
        <v>26500</v>
      </c>
      <c r="O83" s="58">
        <v>32500</v>
      </c>
      <c r="P83" s="58">
        <v>10510</v>
      </c>
      <c r="Q83" s="58" t="s">
        <v>526</v>
      </c>
      <c r="R83" s="58" t="s">
        <v>526</v>
      </c>
      <c r="S83" s="58" t="s">
        <v>526</v>
      </c>
      <c r="T83" s="58" t="s">
        <v>526</v>
      </c>
      <c r="U83" s="58"/>
    </row>
    <row r="84" spans="1:21" x14ac:dyDescent="0.25">
      <c r="A84" t="s">
        <v>96</v>
      </c>
      <c r="B84">
        <v>3</v>
      </c>
      <c r="C84" t="s">
        <v>27</v>
      </c>
      <c r="D84" t="s">
        <v>588</v>
      </c>
      <c r="E84" s="58">
        <v>11000</v>
      </c>
      <c r="F84" s="58">
        <v>15000</v>
      </c>
      <c r="G84" s="58">
        <v>19500</v>
      </c>
      <c r="H84" s="58">
        <v>6830</v>
      </c>
      <c r="I84" s="58">
        <v>15000</v>
      </c>
      <c r="J84" s="58">
        <v>20000</v>
      </c>
      <c r="K84" s="58">
        <v>24500</v>
      </c>
      <c r="L84" s="58">
        <v>8060</v>
      </c>
      <c r="M84" s="58">
        <v>17000</v>
      </c>
      <c r="N84" s="58">
        <v>23000</v>
      </c>
      <c r="O84" s="58">
        <v>28500</v>
      </c>
      <c r="P84" s="58">
        <v>8935</v>
      </c>
      <c r="Q84" s="58" t="s">
        <v>526</v>
      </c>
      <c r="R84" s="58" t="s">
        <v>526</v>
      </c>
      <c r="S84" s="58" t="s">
        <v>526</v>
      </c>
      <c r="T84" s="58" t="s">
        <v>526</v>
      </c>
      <c r="U84" s="58"/>
    </row>
    <row r="85" spans="1:21" x14ac:dyDescent="0.25">
      <c r="A85" t="s">
        <v>96</v>
      </c>
      <c r="B85">
        <v>4</v>
      </c>
      <c r="C85" t="s">
        <v>27</v>
      </c>
      <c r="D85" t="s">
        <v>589</v>
      </c>
      <c r="E85" s="58">
        <v>23500</v>
      </c>
      <c r="F85" s="58">
        <v>26500</v>
      </c>
      <c r="G85" s="58">
        <v>29500</v>
      </c>
      <c r="H85" s="58">
        <v>235</v>
      </c>
      <c r="I85" s="58">
        <v>28000</v>
      </c>
      <c r="J85" s="58">
        <v>31500</v>
      </c>
      <c r="K85" s="58">
        <v>35500</v>
      </c>
      <c r="L85" s="58">
        <v>220</v>
      </c>
      <c r="M85" s="58">
        <v>24500</v>
      </c>
      <c r="N85" s="58">
        <v>33000</v>
      </c>
      <c r="O85" s="58">
        <v>39500</v>
      </c>
      <c r="P85" s="58">
        <v>225</v>
      </c>
      <c r="Q85" s="58" t="s">
        <v>526</v>
      </c>
      <c r="R85" s="58" t="s">
        <v>526</v>
      </c>
      <c r="S85" s="58" t="s">
        <v>526</v>
      </c>
      <c r="T85" s="58" t="s">
        <v>526</v>
      </c>
      <c r="U85" s="58"/>
    </row>
    <row r="86" spans="1:21" x14ac:dyDescent="0.25">
      <c r="A86" t="s">
        <v>96</v>
      </c>
      <c r="B86">
        <v>5</v>
      </c>
      <c r="C86" t="s">
        <v>27</v>
      </c>
      <c r="D86" t="s">
        <v>590</v>
      </c>
      <c r="E86" s="58">
        <v>10500</v>
      </c>
      <c r="F86" s="58">
        <v>14500</v>
      </c>
      <c r="G86" s="58">
        <v>19000</v>
      </c>
      <c r="H86" s="58">
        <v>635</v>
      </c>
      <c r="I86" s="58">
        <v>13500</v>
      </c>
      <c r="J86" s="58">
        <v>18000</v>
      </c>
      <c r="K86" s="58">
        <v>23000</v>
      </c>
      <c r="L86" s="58">
        <v>730</v>
      </c>
      <c r="M86" s="58">
        <v>15000</v>
      </c>
      <c r="N86" s="58">
        <v>20500</v>
      </c>
      <c r="O86" s="58">
        <v>26500</v>
      </c>
      <c r="P86" s="58">
        <v>785</v>
      </c>
      <c r="Q86" s="58" t="s">
        <v>526</v>
      </c>
      <c r="R86" s="58" t="s">
        <v>526</v>
      </c>
      <c r="S86" s="58" t="s">
        <v>526</v>
      </c>
      <c r="T86" s="58" t="s">
        <v>526</v>
      </c>
      <c r="U86" s="58"/>
    </row>
    <row r="87" spans="1:21" x14ac:dyDescent="0.25">
      <c r="A87" t="s">
        <v>96</v>
      </c>
      <c r="B87">
        <v>6</v>
      </c>
      <c r="C87" t="s">
        <v>27</v>
      </c>
      <c r="D87" t="s">
        <v>591</v>
      </c>
      <c r="E87" s="58">
        <v>12000</v>
      </c>
      <c r="F87" s="58">
        <v>17000</v>
      </c>
      <c r="G87" s="58">
        <v>21500</v>
      </c>
      <c r="H87" s="58">
        <v>1760</v>
      </c>
      <c r="I87" s="58">
        <v>16000</v>
      </c>
      <c r="J87" s="58">
        <v>21500</v>
      </c>
      <c r="K87" s="58">
        <v>26500</v>
      </c>
      <c r="L87" s="58">
        <v>2235</v>
      </c>
      <c r="M87" s="58">
        <v>19000</v>
      </c>
      <c r="N87" s="58">
        <v>25000</v>
      </c>
      <c r="O87" s="58">
        <v>30500</v>
      </c>
      <c r="P87" s="58">
        <v>2535</v>
      </c>
      <c r="Q87" s="58" t="s">
        <v>526</v>
      </c>
      <c r="R87" s="58" t="s">
        <v>526</v>
      </c>
      <c r="S87" s="58" t="s">
        <v>526</v>
      </c>
      <c r="T87" s="58" t="s">
        <v>526</v>
      </c>
      <c r="U87" s="58"/>
    </row>
    <row r="88" spans="1:21" x14ac:dyDescent="0.25">
      <c r="A88" t="s">
        <v>96</v>
      </c>
      <c r="B88">
        <v>7</v>
      </c>
      <c r="C88" t="s">
        <v>27</v>
      </c>
      <c r="D88" t="s">
        <v>592</v>
      </c>
      <c r="E88" s="58">
        <v>15000</v>
      </c>
      <c r="F88" s="58">
        <v>20500</v>
      </c>
      <c r="G88" s="58">
        <v>26000</v>
      </c>
      <c r="H88" s="58">
        <v>790</v>
      </c>
      <c r="I88" s="58">
        <v>21000</v>
      </c>
      <c r="J88" s="58">
        <v>26000</v>
      </c>
      <c r="K88" s="58">
        <v>33000</v>
      </c>
      <c r="L88" s="58">
        <v>1010</v>
      </c>
      <c r="M88" s="58">
        <v>24000</v>
      </c>
      <c r="N88" s="58">
        <v>30500</v>
      </c>
      <c r="O88" s="58">
        <v>41000</v>
      </c>
      <c r="P88" s="58">
        <v>1075</v>
      </c>
      <c r="Q88" s="58" t="s">
        <v>526</v>
      </c>
      <c r="R88" s="58" t="s">
        <v>526</v>
      </c>
      <c r="S88" s="58" t="s">
        <v>526</v>
      </c>
      <c r="T88" s="58" t="s">
        <v>526</v>
      </c>
      <c r="U88" s="58"/>
    </row>
    <row r="89" spans="1:21" x14ac:dyDescent="0.25">
      <c r="A89" t="s">
        <v>96</v>
      </c>
      <c r="B89">
        <v>8</v>
      </c>
      <c r="C89" t="s">
        <v>27</v>
      </c>
      <c r="D89" t="s">
        <v>593</v>
      </c>
      <c r="E89" s="58">
        <v>12000</v>
      </c>
      <c r="F89" s="58">
        <v>17000</v>
      </c>
      <c r="G89" s="58">
        <v>23000</v>
      </c>
      <c r="H89" s="58">
        <v>1115</v>
      </c>
      <c r="I89" s="58">
        <v>15000</v>
      </c>
      <c r="J89" s="58">
        <v>21000</v>
      </c>
      <c r="K89" s="58">
        <v>27500</v>
      </c>
      <c r="L89" s="58">
        <v>1275</v>
      </c>
      <c r="M89" s="58">
        <v>16000</v>
      </c>
      <c r="N89" s="58">
        <v>24000</v>
      </c>
      <c r="O89" s="58">
        <v>31500</v>
      </c>
      <c r="P89" s="58">
        <v>1295</v>
      </c>
      <c r="Q89" s="58" t="s">
        <v>526</v>
      </c>
      <c r="R89" s="58" t="s">
        <v>526</v>
      </c>
      <c r="S89" s="58" t="s">
        <v>526</v>
      </c>
      <c r="T89" s="58" t="s">
        <v>526</v>
      </c>
      <c r="U89" s="58"/>
    </row>
    <row r="90" spans="1:21" x14ac:dyDescent="0.25">
      <c r="A90" t="s">
        <v>96</v>
      </c>
      <c r="B90">
        <v>9</v>
      </c>
      <c r="C90" t="s">
        <v>27</v>
      </c>
      <c r="D90" t="s">
        <v>594</v>
      </c>
      <c r="E90" s="58">
        <v>13500</v>
      </c>
      <c r="F90" s="58">
        <v>18500</v>
      </c>
      <c r="G90" s="58">
        <v>24500</v>
      </c>
      <c r="H90" s="58">
        <v>1025</v>
      </c>
      <c r="I90" s="58">
        <v>17000</v>
      </c>
      <c r="J90" s="58">
        <v>23500</v>
      </c>
      <c r="K90" s="58">
        <v>29000</v>
      </c>
      <c r="L90" s="58">
        <v>1170</v>
      </c>
      <c r="M90" s="58">
        <v>20000</v>
      </c>
      <c r="N90" s="58">
        <v>27500</v>
      </c>
      <c r="O90" s="58">
        <v>34500</v>
      </c>
      <c r="P90" s="58">
        <v>1195</v>
      </c>
      <c r="Q90" s="58" t="s">
        <v>526</v>
      </c>
      <c r="R90" s="58" t="s">
        <v>526</v>
      </c>
      <c r="S90" s="58" t="s">
        <v>526</v>
      </c>
      <c r="T90" s="58" t="s">
        <v>526</v>
      </c>
      <c r="U90" s="58"/>
    </row>
    <row r="91" spans="1:21" x14ac:dyDescent="0.25">
      <c r="A91" t="s">
        <v>96</v>
      </c>
      <c r="B91" t="s">
        <v>28</v>
      </c>
      <c r="C91" t="s">
        <v>27</v>
      </c>
      <c r="D91" t="s">
        <v>595</v>
      </c>
      <c r="E91" s="58">
        <v>14000</v>
      </c>
      <c r="F91" s="58">
        <v>19500</v>
      </c>
      <c r="G91" s="58">
        <v>25500</v>
      </c>
      <c r="H91" s="58">
        <v>665</v>
      </c>
      <c r="I91" s="58">
        <v>17000</v>
      </c>
      <c r="J91" s="58">
        <v>23000</v>
      </c>
      <c r="K91" s="58">
        <v>29000</v>
      </c>
      <c r="L91" s="58">
        <v>785</v>
      </c>
      <c r="M91" s="58">
        <v>19500</v>
      </c>
      <c r="N91" s="58">
        <v>26000</v>
      </c>
      <c r="O91" s="58">
        <v>32500</v>
      </c>
      <c r="P91" s="58">
        <v>955</v>
      </c>
      <c r="Q91" s="58" t="s">
        <v>526</v>
      </c>
      <c r="R91" s="58" t="s">
        <v>526</v>
      </c>
      <c r="S91" s="58" t="s">
        <v>526</v>
      </c>
      <c r="T91" s="58" t="s">
        <v>526</v>
      </c>
      <c r="U91" s="58"/>
    </row>
    <row r="92" spans="1:21" x14ac:dyDescent="0.25">
      <c r="A92" t="s">
        <v>96</v>
      </c>
      <c r="B92" t="s">
        <v>29</v>
      </c>
      <c r="C92" t="s">
        <v>27</v>
      </c>
      <c r="D92" t="s">
        <v>596</v>
      </c>
      <c r="E92" s="58">
        <v>12000</v>
      </c>
      <c r="F92" s="58">
        <v>17500</v>
      </c>
      <c r="G92" s="58">
        <v>23500</v>
      </c>
      <c r="H92" s="58">
        <v>7455</v>
      </c>
      <c r="I92" s="58">
        <v>15500</v>
      </c>
      <c r="J92" s="58">
        <v>21000</v>
      </c>
      <c r="K92" s="58">
        <v>26500</v>
      </c>
      <c r="L92" s="58">
        <v>8150</v>
      </c>
      <c r="M92" s="58">
        <v>17000</v>
      </c>
      <c r="N92" s="58">
        <v>24000</v>
      </c>
      <c r="O92" s="58">
        <v>29500</v>
      </c>
      <c r="P92" s="58">
        <v>8785</v>
      </c>
      <c r="Q92" s="58" t="s">
        <v>526</v>
      </c>
      <c r="R92" s="58" t="s">
        <v>526</v>
      </c>
      <c r="S92" s="58" t="s">
        <v>526</v>
      </c>
      <c r="T92" s="58" t="s">
        <v>526</v>
      </c>
      <c r="U92" s="58"/>
    </row>
    <row r="93" spans="1:21" x14ac:dyDescent="0.25">
      <c r="A93" t="s">
        <v>96</v>
      </c>
      <c r="B93" t="s">
        <v>30</v>
      </c>
      <c r="C93" t="s">
        <v>27</v>
      </c>
      <c r="D93" t="s">
        <v>597</v>
      </c>
      <c r="E93" s="58">
        <v>9000</v>
      </c>
      <c r="F93" s="58">
        <v>14500</v>
      </c>
      <c r="G93" s="58">
        <v>19000</v>
      </c>
      <c r="H93" s="58">
        <v>3155</v>
      </c>
      <c r="I93" s="58">
        <v>15500</v>
      </c>
      <c r="J93" s="58">
        <v>19500</v>
      </c>
      <c r="K93" s="58">
        <v>26500</v>
      </c>
      <c r="L93" s="58">
        <v>4605</v>
      </c>
      <c r="M93" s="58">
        <v>18000</v>
      </c>
      <c r="N93" s="58">
        <v>24000</v>
      </c>
      <c r="O93" s="58">
        <v>33000</v>
      </c>
      <c r="P93" s="58">
        <v>4725</v>
      </c>
      <c r="Q93" s="58" t="s">
        <v>526</v>
      </c>
      <c r="R93" s="58" t="s">
        <v>526</v>
      </c>
      <c r="S93" s="58" t="s">
        <v>526</v>
      </c>
      <c r="T93" s="58" t="s">
        <v>526</v>
      </c>
      <c r="U93" s="58"/>
    </row>
    <row r="94" spans="1:21" x14ac:dyDescent="0.25">
      <c r="A94" t="s">
        <v>96</v>
      </c>
      <c r="B94" t="s">
        <v>31</v>
      </c>
      <c r="C94" t="s">
        <v>27</v>
      </c>
      <c r="D94" t="s">
        <v>598</v>
      </c>
      <c r="E94" s="58">
        <v>13000</v>
      </c>
      <c r="F94" s="58">
        <v>17500</v>
      </c>
      <c r="G94" s="58">
        <v>22000</v>
      </c>
      <c r="H94" s="58">
        <v>7530</v>
      </c>
      <c r="I94" s="58">
        <v>16500</v>
      </c>
      <c r="J94" s="58">
        <v>21500</v>
      </c>
      <c r="K94" s="58">
        <v>27500</v>
      </c>
      <c r="L94" s="58">
        <v>8550</v>
      </c>
      <c r="M94" s="58">
        <v>18500</v>
      </c>
      <c r="N94" s="58">
        <v>25000</v>
      </c>
      <c r="O94" s="58">
        <v>33000</v>
      </c>
      <c r="P94" s="58">
        <v>8525</v>
      </c>
      <c r="Q94" s="58" t="s">
        <v>526</v>
      </c>
      <c r="R94" s="58" t="s">
        <v>526</v>
      </c>
      <c r="S94" s="58" t="s">
        <v>526</v>
      </c>
      <c r="T94" s="58" t="s">
        <v>526</v>
      </c>
      <c r="U94" s="58"/>
    </row>
    <row r="95" spans="1:21" x14ac:dyDescent="0.25">
      <c r="A95" t="s">
        <v>96</v>
      </c>
      <c r="B95" t="s">
        <v>32</v>
      </c>
      <c r="C95" t="s">
        <v>27</v>
      </c>
      <c r="D95" t="s">
        <v>599</v>
      </c>
      <c r="E95" s="58">
        <v>9500</v>
      </c>
      <c r="F95" s="58">
        <v>14000</v>
      </c>
      <c r="G95" s="58">
        <v>18000</v>
      </c>
      <c r="H95" s="58">
        <v>2620</v>
      </c>
      <c r="I95" s="58">
        <v>14500</v>
      </c>
      <c r="J95" s="58">
        <v>19000</v>
      </c>
      <c r="K95" s="58">
        <v>23500</v>
      </c>
      <c r="L95" s="58">
        <v>3005</v>
      </c>
      <c r="M95" s="58">
        <v>17000</v>
      </c>
      <c r="N95" s="58">
        <v>22500</v>
      </c>
      <c r="O95" s="58">
        <v>28500</v>
      </c>
      <c r="P95" s="58">
        <v>3070</v>
      </c>
      <c r="Q95" s="58" t="s">
        <v>526</v>
      </c>
      <c r="R95" s="58" t="s">
        <v>526</v>
      </c>
      <c r="S95" s="58" t="s">
        <v>526</v>
      </c>
      <c r="T95" s="58" t="s">
        <v>526</v>
      </c>
      <c r="U95" s="58"/>
    </row>
    <row r="96" spans="1:21" x14ac:dyDescent="0.25">
      <c r="A96" t="s">
        <v>96</v>
      </c>
      <c r="B96" t="s">
        <v>27</v>
      </c>
      <c r="C96" t="s">
        <v>27</v>
      </c>
      <c r="D96" t="s">
        <v>600</v>
      </c>
      <c r="E96" s="58">
        <v>10500</v>
      </c>
      <c r="F96" s="58">
        <v>15000</v>
      </c>
      <c r="G96" s="58">
        <v>19500</v>
      </c>
      <c r="H96" s="58">
        <v>5195</v>
      </c>
      <c r="I96" s="58">
        <v>15500</v>
      </c>
      <c r="J96" s="58">
        <v>21000</v>
      </c>
      <c r="K96" s="58">
        <v>25500</v>
      </c>
      <c r="L96" s="58">
        <v>6780</v>
      </c>
      <c r="M96" s="58">
        <v>18000</v>
      </c>
      <c r="N96" s="58">
        <v>24500</v>
      </c>
      <c r="O96" s="58">
        <v>30000</v>
      </c>
      <c r="P96" s="58">
        <v>7390</v>
      </c>
      <c r="Q96" s="58" t="s">
        <v>526</v>
      </c>
      <c r="R96" s="58" t="s">
        <v>526</v>
      </c>
      <c r="S96" s="58" t="s">
        <v>526</v>
      </c>
      <c r="T96" s="58" t="s">
        <v>526</v>
      </c>
      <c r="U96" s="58"/>
    </row>
    <row r="97" spans="1:21" x14ac:dyDescent="0.25">
      <c r="A97" t="s">
        <v>96</v>
      </c>
      <c r="B97" t="s">
        <v>33</v>
      </c>
      <c r="C97" t="s">
        <v>27</v>
      </c>
      <c r="D97" t="s">
        <v>601</v>
      </c>
      <c r="E97" s="58">
        <v>9500</v>
      </c>
      <c r="F97" s="58">
        <v>14500</v>
      </c>
      <c r="G97" s="58">
        <v>19500</v>
      </c>
      <c r="H97" s="58">
        <v>3060</v>
      </c>
      <c r="I97" s="58">
        <v>14500</v>
      </c>
      <c r="J97" s="58">
        <v>20500</v>
      </c>
      <c r="K97" s="58">
        <v>25000</v>
      </c>
      <c r="L97" s="58">
        <v>4145</v>
      </c>
      <c r="M97" s="58">
        <v>17000</v>
      </c>
      <c r="N97" s="58">
        <v>24000</v>
      </c>
      <c r="O97" s="58">
        <v>30500</v>
      </c>
      <c r="P97" s="58">
        <v>4550</v>
      </c>
      <c r="Q97" s="58" t="s">
        <v>526</v>
      </c>
      <c r="R97" s="58" t="s">
        <v>526</v>
      </c>
      <c r="S97" s="58" t="s">
        <v>526</v>
      </c>
      <c r="T97" s="58" t="s">
        <v>526</v>
      </c>
      <c r="U97" s="58"/>
    </row>
    <row r="98" spans="1:21" x14ac:dyDescent="0.25">
      <c r="A98" t="s">
        <v>96</v>
      </c>
      <c r="B98" t="s">
        <v>34</v>
      </c>
      <c r="C98" t="s">
        <v>27</v>
      </c>
      <c r="D98" t="s">
        <v>602</v>
      </c>
      <c r="E98" s="58">
        <v>8000</v>
      </c>
      <c r="F98" s="58">
        <v>12500</v>
      </c>
      <c r="G98" s="58">
        <v>16500</v>
      </c>
      <c r="H98" s="58">
        <v>9080</v>
      </c>
      <c r="I98" s="58">
        <v>11500</v>
      </c>
      <c r="J98" s="58">
        <v>17000</v>
      </c>
      <c r="K98" s="58">
        <v>22000</v>
      </c>
      <c r="L98" s="58">
        <v>10530</v>
      </c>
      <c r="M98" s="58">
        <v>13000</v>
      </c>
      <c r="N98" s="58">
        <v>20000</v>
      </c>
      <c r="O98" s="58">
        <v>26000</v>
      </c>
      <c r="P98" s="58">
        <v>10765</v>
      </c>
      <c r="Q98" s="58" t="s">
        <v>526</v>
      </c>
      <c r="R98" s="58" t="s">
        <v>526</v>
      </c>
      <c r="S98" s="58" t="s">
        <v>526</v>
      </c>
      <c r="T98" s="58" t="s">
        <v>526</v>
      </c>
      <c r="U98" s="58"/>
    </row>
    <row r="99" spans="1:21" x14ac:dyDescent="0.25">
      <c r="A99" t="s">
        <v>96</v>
      </c>
      <c r="B99" t="s">
        <v>35</v>
      </c>
      <c r="C99" t="s">
        <v>27</v>
      </c>
      <c r="D99" t="s">
        <v>603</v>
      </c>
      <c r="E99" s="58">
        <v>13000</v>
      </c>
      <c r="F99" s="58">
        <v>19000</v>
      </c>
      <c r="G99" s="58">
        <v>21000</v>
      </c>
      <c r="H99" s="58">
        <v>5520</v>
      </c>
      <c r="I99" s="58">
        <v>15000</v>
      </c>
      <c r="J99" s="58">
        <v>22500</v>
      </c>
      <c r="K99" s="58">
        <v>25000</v>
      </c>
      <c r="L99" s="58">
        <v>6620</v>
      </c>
      <c r="M99" s="58">
        <v>16500</v>
      </c>
      <c r="N99" s="58">
        <v>24500</v>
      </c>
      <c r="O99" s="58">
        <v>29000</v>
      </c>
      <c r="P99" s="58">
        <v>6890</v>
      </c>
      <c r="Q99" s="58" t="s">
        <v>526</v>
      </c>
      <c r="R99" s="58" t="s">
        <v>526</v>
      </c>
      <c r="S99" s="58" t="s">
        <v>526</v>
      </c>
      <c r="T99" s="58" t="s">
        <v>526</v>
      </c>
      <c r="U99" s="58"/>
    </row>
    <row r="100" spans="1:21" x14ac:dyDescent="0.25">
      <c r="A100" t="s">
        <v>96</v>
      </c>
      <c r="B100" t="s">
        <v>36</v>
      </c>
      <c r="C100" t="s">
        <v>27</v>
      </c>
      <c r="D100" t="s">
        <v>604</v>
      </c>
      <c r="E100" s="58">
        <v>10500</v>
      </c>
      <c r="F100" s="58">
        <v>17500</v>
      </c>
      <c r="G100" s="58">
        <v>24500</v>
      </c>
      <c r="H100" s="58">
        <v>1125</v>
      </c>
      <c r="I100" s="58">
        <v>12500</v>
      </c>
      <c r="J100" s="58">
        <v>19500</v>
      </c>
      <c r="K100" s="58">
        <v>26500</v>
      </c>
      <c r="L100" s="58">
        <v>1485</v>
      </c>
      <c r="M100" s="58">
        <v>12000</v>
      </c>
      <c r="N100" s="58">
        <v>20500</v>
      </c>
      <c r="O100" s="58">
        <v>29000</v>
      </c>
      <c r="P100" s="58">
        <v>1640</v>
      </c>
      <c r="Q100" s="58" t="s">
        <v>526</v>
      </c>
      <c r="R100" s="58" t="s">
        <v>526</v>
      </c>
      <c r="S100" s="58" t="s">
        <v>526</v>
      </c>
      <c r="T100" s="58" t="s">
        <v>526</v>
      </c>
      <c r="U100" s="58"/>
    </row>
    <row r="101" spans="1:21" x14ac:dyDescent="0.25">
      <c r="A101" t="s">
        <v>96</v>
      </c>
      <c r="B101" t="s">
        <v>37</v>
      </c>
      <c r="C101" t="s">
        <v>27</v>
      </c>
      <c r="D101" t="s">
        <v>605</v>
      </c>
      <c r="E101" s="58">
        <v>16000</v>
      </c>
      <c r="F101" s="58">
        <v>21000</v>
      </c>
      <c r="G101" s="58">
        <v>27500</v>
      </c>
      <c r="H101" s="58">
        <v>615</v>
      </c>
      <c r="I101" s="58">
        <v>21500</v>
      </c>
      <c r="J101" s="58">
        <v>28500</v>
      </c>
      <c r="K101" s="58">
        <v>37500</v>
      </c>
      <c r="L101" s="58">
        <v>795</v>
      </c>
      <c r="M101" s="58">
        <v>25000</v>
      </c>
      <c r="N101" s="58">
        <v>34500</v>
      </c>
      <c r="O101" s="58">
        <v>48000</v>
      </c>
      <c r="P101" s="58">
        <v>805</v>
      </c>
      <c r="Q101" s="58" t="s">
        <v>526</v>
      </c>
      <c r="R101" s="58" t="s">
        <v>526</v>
      </c>
      <c r="S101" s="58" t="s">
        <v>526</v>
      </c>
      <c r="T101" s="58" t="s">
        <v>526</v>
      </c>
      <c r="U101" s="58"/>
    </row>
    <row r="102" spans="1:21" x14ac:dyDescent="0.25">
      <c r="A102" t="s">
        <v>26</v>
      </c>
      <c r="B102">
        <v>1</v>
      </c>
      <c r="C102" t="s">
        <v>27</v>
      </c>
      <c r="D102" t="s">
        <v>606</v>
      </c>
      <c r="E102" s="58">
        <v>32500</v>
      </c>
      <c r="F102" s="58">
        <v>35500</v>
      </c>
      <c r="G102" s="58">
        <v>37500</v>
      </c>
      <c r="H102" s="58">
        <v>2645</v>
      </c>
      <c r="I102" s="58">
        <v>37500</v>
      </c>
      <c r="J102" s="58">
        <v>43000</v>
      </c>
      <c r="K102" s="58">
        <v>46500</v>
      </c>
      <c r="L102" s="58">
        <v>2345</v>
      </c>
      <c r="M102" s="58">
        <v>35000</v>
      </c>
      <c r="N102" s="58">
        <v>45500</v>
      </c>
      <c r="O102" s="58">
        <v>50500</v>
      </c>
      <c r="P102" s="58">
        <v>2290</v>
      </c>
      <c r="Q102" s="58" t="s">
        <v>526</v>
      </c>
      <c r="R102" s="58" t="s">
        <v>526</v>
      </c>
      <c r="S102" s="58" t="s">
        <v>526</v>
      </c>
      <c r="T102" s="58" t="s">
        <v>526</v>
      </c>
      <c r="U102" s="58"/>
    </row>
    <row r="103" spans="1:21" x14ac:dyDescent="0.25">
      <c r="A103" t="s">
        <v>26</v>
      </c>
      <c r="B103">
        <v>2</v>
      </c>
      <c r="C103" t="s">
        <v>27</v>
      </c>
      <c r="D103" t="s">
        <v>607</v>
      </c>
      <c r="E103" s="58">
        <v>18000</v>
      </c>
      <c r="F103" s="58">
        <v>23000</v>
      </c>
      <c r="G103" s="58">
        <v>27500</v>
      </c>
      <c r="H103" s="58">
        <v>8885</v>
      </c>
      <c r="I103" s="58">
        <v>19500</v>
      </c>
      <c r="J103" s="58">
        <v>25000</v>
      </c>
      <c r="K103" s="58">
        <v>31500</v>
      </c>
      <c r="L103" s="58">
        <v>8805</v>
      </c>
      <c r="M103" s="58">
        <v>20500</v>
      </c>
      <c r="N103" s="58">
        <v>27000</v>
      </c>
      <c r="O103" s="58">
        <v>33000</v>
      </c>
      <c r="P103" s="58">
        <v>9490</v>
      </c>
      <c r="Q103" s="58" t="s">
        <v>526</v>
      </c>
      <c r="R103" s="58" t="s">
        <v>526</v>
      </c>
      <c r="S103" s="58" t="s">
        <v>526</v>
      </c>
      <c r="T103" s="58" t="s">
        <v>526</v>
      </c>
      <c r="U103" s="58"/>
    </row>
    <row r="104" spans="1:21" x14ac:dyDescent="0.25">
      <c r="A104" t="s">
        <v>26</v>
      </c>
      <c r="B104">
        <v>3</v>
      </c>
      <c r="C104" t="s">
        <v>27</v>
      </c>
      <c r="D104" t="s">
        <v>608</v>
      </c>
      <c r="E104" s="58">
        <v>10500</v>
      </c>
      <c r="F104" s="58">
        <v>14500</v>
      </c>
      <c r="G104" s="58">
        <v>19000</v>
      </c>
      <c r="H104" s="58">
        <v>6685</v>
      </c>
      <c r="I104" s="58">
        <v>14500</v>
      </c>
      <c r="J104" s="58">
        <v>19500</v>
      </c>
      <c r="K104" s="58">
        <v>24000</v>
      </c>
      <c r="L104" s="58">
        <v>7850</v>
      </c>
      <c r="M104" s="58">
        <v>17000</v>
      </c>
      <c r="N104" s="58">
        <v>23000</v>
      </c>
      <c r="O104" s="58">
        <v>28500</v>
      </c>
      <c r="P104" s="58">
        <v>8535</v>
      </c>
      <c r="Q104" s="58" t="s">
        <v>526</v>
      </c>
      <c r="R104" s="58" t="s">
        <v>526</v>
      </c>
      <c r="S104" s="58" t="s">
        <v>526</v>
      </c>
      <c r="T104" s="58" t="s">
        <v>526</v>
      </c>
      <c r="U104" s="58"/>
    </row>
    <row r="105" spans="1:21" x14ac:dyDescent="0.25">
      <c r="A105" t="s">
        <v>26</v>
      </c>
      <c r="B105">
        <v>4</v>
      </c>
      <c r="C105" t="s">
        <v>27</v>
      </c>
      <c r="D105" t="s">
        <v>609</v>
      </c>
      <c r="E105" s="58">
        <v>23000</v>
      </c>
      <c r="F105" s="58">
        <v>25500</v>
      </c>
      <c r="G105" s="58">
        <v>29000</v>
      </c>
      <c r="H105" s="58">
        <v>295</v>
      </c>
      <c r="I105" s="58">
        <v>28000</v>
      </c>
      <c r="J105" s="58">
        <v>32000</v>
      </c>
      <c r="K105" s="58">
        <v>35000</v>
      </c>
      <c r="L105" s="58">
        <v>295</v>
      </c>
      <c r="M105" s="58">
        <v>29500</v>
      </c>
      <c r="N105" s="58">
        <v>36000</v>
      </c>
      <c r="O105" s="58">
        <v>40000</v>
      </c>
      <c r="P105" s="58">
        <v>275</v>
      </c>
      <c r="Q105" s="58" t="s">
        <v>526</v>
      </c>
      <c r="R105" s="58" t="s">
        <v>526</v>
      </c>
      <c r="S105" s="58" t="s">
        <v>526</v>
      </c>
      <c r="T105" s="58" t="s">
        <v>526</v>
      </c>
      <c r="U105" s="58"/>
    </row>
    <row r="106" spans="1:21" x14ac:dyDescent="0.25">
      <c r="A106" t="s">
        <v>26</v>
      </c>
      <c r="B106">
        <v>5</v>
      </c>
      <c r="C106" t="s">
        <v>27</v>
      </c>
      <c r="D106" t="s">
        <v>610</v>
      </c>
      <c r="E106" s="58">
        <v>10500</v>
      </c>
      <c r="F106" s="58">
        <v>14500</v>
      </c>
      <c r="G106" s="58">
        <v>19000</v>
      </c>
      <c r="H106" s="58">
        <v>595</v>
      </c>
      <c r="I106" s="58">
        <v>13500</v>
      </c>
      <c r="J106" s="58">
        <v>18000</v>
      </c>
      <c r="K106" s="58">
        <v>23500</v>
      </c>
      <c r="L106" s="58">
        <v>655</v>
      </c>
      <c r="M106" s="58">
        <v>15000</v>
      </c>
      <c r="N106" s="58">
        <v>21000</v>
      </c>
      <c r="O106" s="58">
        <v>26500</v>
      </c>
      <c r="P106" s="58">
        <v>710</v>
      </c>
      <c r="Q106" s="58" t="s">
        <v>526</v>
      </c>
      <c r="R106" s="58" t="s">
        <v>526</v>
      </c>
      <c r="S106" s="58" t="s">
        <v>526</v>
      </c>
      <c r="T106" s="58" t="s">
        <v>526</v>
      </c>
      <c r="U106" s="58"/>
    </row>
    <row r="107" spans="1:21" x14ac:dyDescent="0.25">
      <c r="A107" t="s">
        <v>26</v>
      </c>
      <c r="B107">
        <v>6</v>
      </c>
      <c r="C107" t="s">
        <v>27</v>
      </c>
      <c r="D107" t="s">
        <v>611</v>
      </c>
      <c r="E107" s="58">
        <v>11500</v>
      </c>
      <c r="F107" s="58">
        <v>16000</v>
      </c>
      <c r="G107" s="58">
        <v>20500</v>
      </c>
      <c r="H107" s="58">
        <v>1850</v>
      </c>
      <c r="I107" s="58">
        <v>16500</v>
      </c>
      <c r="J107" s="58">
        <v>21500</v>
      </c>
      <c r="K107" s="58">
        <v>26500</v>
      </c>
      <c r="L107" s="58">
        <v>2410</v>
      </c>
      <c r="M107" s="58">
        <v>19000</v>
      </c>
      <c r="N107" s="58">
        <v>25500</v>
      </c>
      <c r="O107" s="58">
        <v>31000</v>
      </c>
      <c r="P107" s="58">
        <v>2700</v>
      </c>
      <c r="Q107" s="58" t="s">
        <v>526</v>
      </c>
      <c r="R107" s="58" t="s">
        <v>526</v>
      </c>
      <c r="S107" s="58" t="s">
        <v>526</v>
      </c>
      <c r="T107" s="58" t="s">
        <v>526</v>
      </c>
      <c r="U107" s="58"/>
    </row>
    <row r="108" spans="1:21" x14ac:dyDescent="0.25">
      <c r="A108" t="s">
        <v>26</v>
      </c>
      <c r="B108">
        <v>7</v>
      </c>
      <c r="C108" t="s">
        <v>27</v>
      </c>
      <c r="D108" t="s">
        <v>612</v>
      </c>
      <c r="E108" s="58">
        <v>15000</v>
      </c>
      <c r="F108" s="58">
        <v>20500</v>
      </c>
      <c r="G108" s="58">
        <v>26500</v>
      </c>
      <c r="H108" s="58">
        <v>800</v>
      </c>
      <c r="I108" s="58">
        <v>21500</v>
      </c>
      <c r="J108" s="58">
        <v>26000</v>
      </c>
      <c r="K108" s="58">
        <v>32500</v>
      </c>
      <c r="L108" s="58">
        <v>1115</v>
      </c>
      <c r="M108" s="58">
        <v>24500</v>
      </c>
      <c r="N108" s="58">
        <v>30500</v>
      </c>
      <c r="O108" s="58">
        <v>41500</v>
      </c>
      <c r="P108" s="58">
        <v>1160</v>
      </c>
      <c r="Q108" s="58" t="s">
        <v>526</v>
      </c>
      <c r="R108" s="58" t="s">
        <v>526</v>
      </c>
      <c r="S108" s="58" t="s">
        <v>526</v>
      </c>
      <c r="T108" s="58" t="s">
        <v>526</v>
      </c>
      <c r="U108" s="58"/>
    </row>
    <row r="109" spans="1:21" x14ac:dyDescent="0.25">
      <c r="A109" t="s">
        <v>26</v>
      </c>
      <c r="B109">
        <v>8</v>
      </c>
      <c r="C109" t="s">
        <v>27</v>
      </c>
      <c r="D109" t="s">
        <v>613</v>
      </c>
      <c r="E109" s="58">
        <v>12000</v>
      </c>
      <c r="F109" s="58">
        <v>17500</v>
      </c>
      <c r="G109" s="58">
        <v>23500</v>
      </c>
      <c r="H109" s="58">
        <v>910</v>
      </c>
      <c r="I109" s="58">
        <v>15500</v>
      </c>
      <c r="J109" s="58">
        <v>21500</v>
      </c>
      <c r="K109" s="58">
        <v>27500</v>
      </c>
      <c r="L109" s="58">
        <v>1065</v>
      </c>
      <c r="M109" s="58">
        <v>16000</v>
      </c>
      <c r="N109" s="58">
        <v>23500</v>
      </c>
      <c r="O109" s="58">
        <v>31000</v>
      </c>
      <c r="P109" s="58">
        <v>1075</v>
      </c>
      <c r="Q109" s="58" t="s">
        <v>526</v>
      </c>
      <c r="R109" s="58" t="s">
        <v>526</v>
      </c>
      <c r="S109" s="58" t="s">
        <v>526</v>
      </c>
      <c r="T109" s="58" t="s">
        <v>526</v>
      </c>
      <c r="U109" s="58"/>
    </row>
    <row r="110" spans="1:21" x14ac:dyDescent="0.25">
      <c r="A110" t="s">
        <v>26</v>
      </c>
      <c r="B110">
        <v>9</v>
      </c>
      <c r="C110" t="s">
        <v>27</v>
      </c>
      <c r="D110" t="s">
        <v>614</v>
      </c>
      <c r="E110" s="58">
        <v>13500</v>
      </c>
      <c r="F110" s="58">
        <v>18500</v>
      </c>
      <c r="G110" s="58">
        <v>24500</v>
      </c>
      <c r="H110" s="58">
        <v>1035</v>
      </c>
      <c r="I110" s="58">
        <v>17500</v>
      </c>
      <c r="J110" s="58">
        <v>24000</v>
      </c>
      <c r="K110" s="58">
        <v>30000</v>
      </c>
      <c r="L110" s="58">
        <v>1125</v>
      </c>
      <c r="M110" s="58">
        <v>20500</v>
      </c>
      <c r="N110" s="58">
        <v>28500</v>
      </c>
      <c r="O110" s="58">
        <v>36000</v>
      </c>
      <c r="P110" s="58">
        <v>1160</v>
      </c>
      <c r="Q110" s="58" t="s">
        <v>526</v>
      </c>
      <c r="R110" s="58" t="s">
        <v>526</v>
      </c>
      <c r="S110" s="58" t="s">
        <v>526</v>
      </c>
      <c r="T110" s="58" t="s">
        <v>526</v>
      </c>
      <c r="U110" s="58"/>
    </row>
    <row r="111" spans="1:21" x14ac:dyDescent="0.25">
      <c r="A111" t="s">
        <v>26</v>
      </c>
      <c r="B111" t="s">
        <v>28</v>
      </c>
      <c r="C111" t="s">
        <v>27</v>
      </c>
      <c r="D111" t="s">
        <v>615</v>
      </c>
      <c r="E111" s="58">
        <v>13000</v>
      </c>
      <c r="F111" s="58">
        <v>18500</v>
      </c>
      <c r="G111" s="58">
        <v>24000</v>
      </c>
      <c r="H111" s="58">
        <v>735</v>
      </c>
      <c r="I111" s="58">
        <v>17000</v>
      </c>
      <c r="J111" s="58">
        <v>22500</v>
      </c>
      <c r="K111" s="58">
        <v>28000</v>
      </c>
      <c r="L111" s="58">
        <v>810</v>
      </c>
      <c r="M111" s="58">
        <v>20000</v>
      </c>
      <c r="N111" s="58">
        <v>26500</v>
      </c>
      <c r="O111" s="58">
        <v>33500</v>
      </c>
      <c r="P111" s="58">
        <v>975</v>
      </c>
      <c r="Q111" s="58" t="s">
        <v>526</v>
      </c>
      <c r="R111" s="58" t="s">
        <v>526</v>
      </c>
      <c r="S111" s="58" t="s">
        <v>526</v>
      </c>
      <c r="T111" s="58" t="s">
        <v>526</v>
      </c>
      <c r="U111" s="58"/>
    </row>
    <row r="112" spans="1:21" x14ac:dyDescent="0.25">
      <c r="A112" t="s">
        <v>26</v>
      </c>
      <c r="B112" t="s">
        <v>29</v>
      </c>
      <c r="C112" t="s">
        <v>27</v>
      </c>
      <c r="D112" t="s">
        <v>616</v>
      </c>
      <c r="E112" s="58">
        <v>11500</v>
      </c>
      <c r="F112" s="58">
        <v>17000</v>
      </c>
      <c r="G112" s="58">
        <v>23500</v>
      </c>
      <c r="H112" s="58">
        <v>7585</v>
      </c>
      <c r="I112" s="58">
        <v>15000</v>
      </c>
      <c r="J112" s="58">
        <v>21000</v>
      </c>
      <c r="K112" s="58">
        <v>26500</v>
      </c>
      <c r="L112" s="58">
        <v>8415</v>
      </c>
      <c r="M112" s="58">
        <v>16500</v>
      </c>
      <c r="N112" s="58">
        <v>24000</v>
      </c>
      <c r="O112" s="58">
        <v>30000</v>
      </c>
      <c r="P112" s="58">
        <v>8975</v>
      </c>
      <c r="Q112" s="58" t="s">
        <v>526</v>
      </c>
      <c r="R112" s="58" t="s">
        <v>526</v>
      </c>
      <c r="S112" s="58" t="s">
        <v>526</v>
      </c>
      <c r="T112" s="58" t="s">
        <v>526</v>
      </c>
      <c r="U112" s="58"/>
    </row>
    <row r="113" spans="1:21" x14ac:dyDescent="0.25">
      <c r="A113" t="s">
        <v>26</v>
      </c>
      <c r="B113" t="s">
        <v>30</v>
      </c>
      <c r="C113" t="s">
        <v>27</v>
      </c>
      <c r="D113" t="s">
        <v>617</v>
      </c>
      <c r="E113" s="58">
        <v>9500</v>
      </c>
      <c r="F113" s="58">
        <v>14000</v>
      </c>
      <c r="G113" s="58">
        <v>18500</v>
      </c>
      <c r="H113" s="58">
        <v>3070</v>
      </c>
      <c r="I113" s="58">
        <v>15500</v>
      </c>
      <c r="J113" s="58">
        <v>19500</v>
      </c>
      <c r="K113" s="58">
        <v>25500</v>
      </c>
      <c r="L113" s="58">
        <v>4195</v>
      </c>
      <c r="M113" s="58">
        <v>18000</v>
      </c>
      <c r="N113" s="58">
        <v>24000</v>
      </c>
      <c r="O113" s="58">
        <v>32000</v>
      </c>
      <c r="P113" s="58">
        <v>4400</v>
      </c>
      <c r="Q113" s="58" t="s">
        <v>526</v>
      </c>
      <c r="R113" s="58" t="s">
        <v>526</v>
      </c>
      <c r="S113" s="58" t="s">
        <v>526</v>
      </c>
      <c r="T113" s="58" t="s">
        <v>526</v>
      </c>
      <c r="U113" s="58"/>
    </row>
    <row r="114" spans="1:21" x14ac:dyDescent="0.25">
      <c r="A114" t="s">
        <v>26</v>
      </c>
      <c r="B114" t="s">
        <v>31</v>
      </c>
      <c r="C114" t="s">
        <v>27</v>
      </c>
      <c r="D114" t="s">
        <v>618</v>
      </c>
      <c r="E114" s="58">
        <v>12500</v>
      </c>
      <c r="F114" s="58">
        <v>17000</v>
      </c>
      <c r="G114" s="58">
        <v>22000</v>
      </c>
      <c r="H114" s="58">
        <v>8070</v>
      </c>
      <c r="I114" s="58">
        <v>16500</v>
      </c>
      <c r="J114" s="58">
        <v>21500</v>
      </c>
      <c r="K114" s="58">
        <v>27000</v>
      </c>
      <c r="L114" s="58">
        <v>8690</v>
      </c>
      <c r="M114" s="58">
        <v>18500</v>
      </c>
      <c r="N114" s="58">
        <v>25000</v>
      </c>
      <c r="O114" s="58">
        <v>33000</v>
      </c>
      <c r="P114" s="58">
        <v>8710</v>
      </c>
      <c r="Q114" s="58" t="s">
        <v>526</v>
      </c>
      <c r="R114" s="58" t="s">
        <v>526</v>
      </c>
      <c r="S114" s="58" t="s">
        <v>526</v>
      </c>
      <c r="T114" s="58" t="s">
        <v>526</v>
      </c>
      <c r="U114" s="58"/>
    </row>
    <row r="115" spans="1:21" x14ac:dyDescent="0.25">
      <c r="A115" t="s">
        <v>26</v>
      </c>
      <c r="B115" t="s">
        <v>32</v>
      </c>
      <c r="C115" t="s">
        <v>27</v>
      </c>
      <c r="D115" t="s">
        <v>619</v>
      </c>
      <c r="E115" s="58">
        <v>10000</v>
      </c>
      <c r="F115" s="58">
        <v>14000</v>
      </c>
      <c r="G115" s="58">
        <v>17500</v>
      </c>
      <c r="H115" s="58">
        <v>2685</v>
      </c>
      <c r="I115" s="58">
        <v>14500</v>
      </c>
      <c r="J115" s="58">
        <v>19000</v>
      </c>
      <c r="K115" s="58">
        <v>23500</v>
      </c>
      <c r="L115" s="58">
        <v>2910</v>
      </c>
      <c r="M115" s="58">
        <v>16500</v>
      </c>
      <c r="N115" s="58">
        <v>22500</v>
      </c>
      <c r="O115" s="58">
        <v>28500</v>
      </c>
      <c r="P115" s="58">
        <v>2915</v>
      </c>
      <c r="Q115" s="58" t="s">
        <v>526</v>
      </c>
      <c r="R115" s="58" t="s">
        <v>526</v>
      </c>
      <c r="S115" s="58" t="s">
        <v>526</v>
      </c>
      <c r="T115" s="58" t="s">
        <v>526</v>
      </c>
      <c r="U115" s="58"/>
    </row>
    <row r="116" spans="1:21" x14ac:dyDescent="0.25">
      <c r="A116" t="s">
        <v>26</v>
      </c>
      <c r="B116" t="s">
        <v>27</v>
      </c>
      <c r="C116" t="s">
        <v>27</v>
      </c>
      <c r="D116" t="s">
        <v>620</v>
      </c>
      <c r="E116" s="58">
        <v>10000</v>
      </c>
      <c r="F116" s="58">
        <v>15000</v>
      </c>
      <c r="G116" s="58">
        <v>19500</v>
      </c>
      <c r="H116" s="58">
        <v>5110</v>
      </c>
      <c r="I116" s="58">
        <v>16000</v>
      </c>
      <c r="J116" s="58">
        <v>21500</v>
      </c>
      <c r="K116" s="58">
        <v>25500</v>
      </c>
      <c r="L116" s="58">
        <v>6735</v>
      </c>
      <c r="M116" s="58">
        <v>19000</v>
      </c>
      <c r="N116" s="58">
        <v>25000</v>
      </c>
      <c r="O116" s="58">
        <v>30500</v>
      </c>
      <c r="P116" s="58">
        <v>7240</v>
      </c>
      <c r="Q116" s="58" t="s">
        <v>526</v>
      </c>
      <c r="R116" s="58" t="s">
        <v>526</v>
      </c>
      <c r="S116" s="58" t="s">
        <v>526</v>
      </c>
      <c r="T116" s="58" t="s">
        <v>526</v>
      </c>
      <c r="U116" s="58"/>
    </row>
    <row r="117" spans="1:21" x14ac:dyDescent="0.25">
      <c r="A117" t="s">
        <v>26</v>
      </c>
      <c r="B117" t="s">
        <v>33</v>
      </c>
      <c r="C117" t="s">
        <v>27</v>
      </c>
      <c r="D117" t="s">
        <v>621</v>
      </c>
      <c r="E117" s="58">
        <v>9500</v>
      </c>
      <c r="F117" s="58">
        <v>14500</v>
      </c>
      <c r="G117" s="58">
        <v>20000</v>
      </c>
      <c r="H117" s="58">
        <v>2950</v>
      </c>
      <c r="I117" s="58">
        <v>15000</v>
      </c>
      <c r="J117" s="58">
        <v>21000</v>
      </c>
      <c r="K117" s="58">
        <v>25500</v>
      </c>
      <c r="L117" s="58">
        <v>3995</v>
      </c>
      <c r="M117" s="58">
        <v>18000</v>
      </c>
      <c r="N117" s="58">
        <v>24500</v>
      </c>
      <c r="O117" s="58">
        <v>31000</v>
      </c>
      <c r="P117" s="58">
        <v>4330</v>
      </c>
      <c r="Q117" s="58" t="s">
        <v>526</v>
      </c>
      <c r="R117" s="58" t="s">
        <v>526</v>
      </c>
      <c r="S117" s="58" t="s">
        <v>526</v>
      </c>
      <c r="T117" s="58" t="s">
        <v>526</v>
      </c>
      <c r="U117" s="58"/>
    </row>
    <row r="118" spans="1:21" x14ac:dyDescent="0.25">
      <c r="A118" t="s">
        <v>26</v>
      </c>
      <c r="B118" t="s">
        <v>34</v>
      </c>
      <c r="C118" t="s">
        <v>27</v>
      </c>
      <c r="D118" t="s">
        <v>622</v>
      </c>
      <c r="E118" s="58">
        <v>8000</v>
      </c>
      <c r="F118" s="58">
        <v>12500</v>
      </c>
      <c r="G118" s="58">
        <v>16500</v>
      </c>
      <c r="H118" s="58">
        <v>9385</v>
      </c>
      <c r="I118" s="58">
        <v>11500</v>
      </c>
      <c r="J118" s="58">
        <v>17000</v>
      </c>
      <c r="K118" s="58">
        <v>22000</v>
      </c>
      <c r="L118" s="58">
        <v>10225</v>
      </c>
      <c r="M118" s="58">
        <v>13500</v>
      </c>
      <c r="N118" s="58">
        <v>20000</v>
      </c>
      <c r="O118" s="58">
        <v>26500</v>
      </c>
      <c r="P118" s="58">
        <v>10395</v>
      </c>
      <c r="Q118" s="58" t="s">
        <v>526</v>
      </c>
      <c r="R118" s="58" t="s">
        <v>526</v>
      </c>
      <c r="S118" s="58" t="s">
        <v>526</v>
      </c>
      <c r="T118" s="58" t="s">
        <v>526</v>
      </c>
      <c r="U118" s="58"/>
    </row>
    <row r="119" spans="1:21" x14ac:dyDescent="0.25">
      <c r="A119" t="s">
        <v>26</v>
      </c>
      <c r="B119" t="s">
        <v>35</v>
      </c>
      <c r="C119" t="s">
        <v>27</v>
      </c>
      <c r="D119" t="s">
        <v>623</v>
      </c>
      <c r="E119" s="58">
        <v>12000</v>
      </c>
      <c r="F119" s="58">
        <v>18500</v>
      </c>
      <c r="G119" s="58">
        <v>21500</v>
      </c>
      <c r="H119" s="58">
        <v>6220</v>
      </c>
      <c r="I119" s="58">
        <v>15000</v>
      </c>
      <c r="J119" s="58">
        <v>22500</v>
      </c>
      <c r="K119" s="58">
        <v>24500</v>
      </c>
      <c r="L119" s="58">
        <v>7180</v>
      </c>
      <c r="M119" s="58">
        <v>16000</v>
      </c>
      <c r="N119" s="58">
        <v>24000</v>
      </c>
      <c r="O119" s="58">
        <v>29000</v>
      </c>
      <c r="P119" s="58">
        <v>7310</v>
      </c>
      <c r="Q119" s="58" t="s">
        <v>526</v>
      </c>
      <c r="R119" s="58" t="s">
        <v>526</v>
      </c>
      <c r="S119" s="58" t="s">
        <v>526</v>
      </c>
      <c r="T119" s="58" t="s">
        <v>526</v>
      </c>
      <c r="U119" s="58"/>
    </row>
    <row r="120" spans="1:21" x14ac:dyDescent="0.25">
      <c r="A120" t="s">
        <v>26</v>
      </c>
      <c r="B120" t="s">
        <v>36</v>
      </c>
      <c r="C120" t="s">
        <v>27</v>
      </c>
      <c r="D120" t="s">
        <v>624</v>
      </c>
      <c r="E120" s="58">
        <v>10500</v>
      </c>
      <c r="F120" s="58">
        <v>16500</v>
      </c>
      <c r="G120" s="58">
        <v>24000</v>
      </c>
      <c r="H120" s="58">
        <v>1025</v>
      </c>
      <c r="I120" s="58">
        <v>12000</v>
      </c>
      <c r="J120" s="58">
        <v>20000</v>
      </c>
      <c r="K120" s="58">
        <v>26500</v>
      </c>
      <c r="L120" s="58">
        <v>1275</v>
      </c>
      <c r="M120" s="58">
        <v>12000</v>
      </c>
      <c r="N120" s="58">
        <v>21000</v>
      </c>
      <c r="O120" s="58">
        <v>29500</v>
      </c>
      <c r="P120" s="58">
        <v>1425</v>
      </c>
      <c r="Q120" s="58" t="s">
        <v>526</v>
      </c>
      <c r="R120" s="58" t="s">
        <v>526</v>
      </c>
      <c r="S120" s="58" t="s">
        <v>526</v>
      </c>
      <c r="T120" s="58" t="s">
        <v>526</v>
      </c>
      <c r="U120" s="58"/>
    </row>
    <row r="121" spans="1:21" x14ac:dyDescent="0.25">
      <c r="A121" t="s">
        <v>26</v>
      </c>
      <c r="B121" t="s">
        <v>37</v>
      </c>
      <c r="C121" t="s">
        <v>27</v>
      </c>
      <c r="D121" t="s">
        <v>625</v>
      </c>
      <c r="E121" s="58">
        <v>15000</v>
      </c>
      <c r="F121" s="58">
        <v>21000</v>
      </c>
      <c r="G121" s="58">
        <v>28000</v>
      </c>
      <c r="H121" s="58">
        <v>620</v>
      </c>
      <c r="I121" s="58">
        <v>21500</v>
      </c>
      <c r="J121" s="58">
        <v>28000</v>
      </c>
      <c r="K121" s="58">
        <v>36000</v>
      </c>
      <c r="L121" s="58">
        <v>720</v>
      </c>
      <c r="M121" s="58">
        <v>26500</v>
      </c>
      <c r="N121" s="58">
        <v>35000</v>
      </c>
      <c r="O121" s="58">
        <v>48000</v>
      </c>
      <c r="P121" s="58">
        <v>750</v>
      </c>
      <c r="Q121" s="58" t="s">
        <v>526</v>
      </c>
      <c r="R121" s="58" t="s">
        <v>526</v>
      </c>
      <c r="S121" s="58" t="s">
        <v>526</v>
      </c>
      <c r="T121" s="58" t="s">
        <v>526</v>
      </c>
      <c r="U121" s="58"/>
    </row>
    <row r="122" spans="1:21" x14ac:dyDescent="0.25">
      <c r="A122" t="s">
        <v>95</v>
      </c>
      <c r="B122">
        <v>1</v>
      </c>
      <c r="C122" t="s">
        <v>27</v>
      </c>
      <c r="D122" t="s">
        <v>626</v>
      </c>
      <c r="E122" s="58">
        <v>32500</v>
      </c>
      <c r="F122" s="58">
        <v>35500</v>
      </c>
      <c r="G122" s="58">
        <v>37500</v>
      </c>
      <c r="H122" s="58">
        <v>2700</v>
      </c>
      <c r="I122" s="58">
        <v>37500</v>
      </c>
      <c r="J122" s="58">
        <v>43000</v>
      </c>
      <c r="K122" s="58">
        <v>45500</v>
      </c>
      <c r="L122" s="58">
        <v>2555</v>
      </c>
      <c r="M122" s="58" t="s">
        <v>526</v>
      </c>
      <c r="N122" s="58" t="s">
        <v>526</v>
      </c>
      <c r="O122" s="58" t="s">
        <v>526</v>
      </c>
      <c r="P122" s="58" t="s">
        <v>526</v>
      </c>
      <c r="Q122" s="58" t="s">
        <v>526</v>
      </c>
      <c r="R122" s="58" t="s">
        <v>526</v>
      </c>
      <c r="S122" s="58" t="s">
        <v>526</v>
      </c>
      <c r="T122" s="58" t="s">
        <v>526</v>
      </c>
      <c r="U122" s="58"/>
    </row>
    <row r="123" spans="1:21" x14ac:dyDescent="0.25">
      <c r="A123" t="s">
        <v>95</v>
      </c>
      <c r="B123">
        <v>2</v>
      </c>
      <c r="C123" t="s">
        <v>27</v>
      </c>
      <c r="D123" t="s">
        <v>627</v>
      </c>
      <c r="E123" s="58">
        <v>17500</v>
      </c>
      <c r="F123" s="58">
        <v>23000</v>
      </c>
      <c r="G123" s="58">
        <v>28000</v>
      </c>
      <c r="H123" s="58">
        <v>9820</v>
      </c>
      <c r="I123" s="58">
        <v>20000</v>
      </c>
      <c r="J123" s="58">
        <v>25500</v>
      </c>
      <c r="K123" s="58">
        <v>31000</v>
      </c>
      <c r="L123" s="58">
        <v>9820</v>
      </c>
      <c r="M123" s="58" t="s">
        <v>526</v>
      </c>
      <c r="N123" s="58" t="s">
        <v>526</v>
      </c>
      <c r="O123" s="58" t="s">
        <v>526</v>
      </c>
      <c r="P123" s="58" t="s">
        <v>526</v>
      </c>
      <c r="Q123" s="58" t="s">
        <v>526</v>
      </c>
      <c r="R123" s="58" t="s">
        <v>526</v>
      </c>
      <c r="S123" s="58" t="s">
        <v>526</v>
      </c>
      <c r="T123" s="58" t="s">
        <v>526</v>
      </c>
      <c r="U123" s="58"/>
    </row>
    <row r="124" spans="1:21" x14ac:dyDescent="0.25">
      <c r="A124" t="s">
        <v>95</v>
      </c>
      <c r="B124">
        <v>3</v>
      </c>
      <c r="C124" t="s">
        <v>27</v>
      </c>
      <c r="D124" t="s">
        <v>628</v>
      </c>
      <c r="E124" s="58">
        <v>10500</v>
      </c>
      <c r="F124" s="58">
        <v>15000</v>
      </c>
      <c r="G124" s="58">
        <v>19000</v>
      </c>
      <c r="H124" s="58">
        <v>7620</v>
      </c>
      <c r="I124" s="58">
        <v>14500</v>
      </c>
      <c r="J124" s="58">
        <v>20000</v>
      </c>
      <c r="K124" s="58">
        <v>24500</v>
      </c>
      <c r="L124" s="58">
        <v>8775</v>
      </c>
      <c r="M124" s="58" t="s">
        <v>526</v>
      </c>
      <c r="N124" s="58" t="s">
        <v>526</v>
      </c>
      <c r="O124" s="58" t="s">
        <v>526</v>
      </c>
      <c r="P124" s="58" t="s">
        <v>526</v>
      </c>
      <c r="Q124" s="58" t="s">
        <v>526</v>
      </c>
      <c r="R124" s="58" t="s">
        <v>526</v>
      </c>
      <c r="S124" s="58" t="s">
        <v>526</v>
      </c>
      <c r="T124" s="58" t="s">
        <v>526</v>
      </c>
      <c r="U124" s="58"/>
    </row>
    <row r="125" spans="1:21" x14ac:dyDescent="0.25">
      <c r="A125" t="s">
        <v>95</v>
      </c>
      <c r="B125">
        <v>4</v>
      </c>
      <c r="C125" t="s">
        <v>27</v>
      </c>
      <c r="D125" t="s">
        <v>629</v>
      </c>
      <c r="E125" s="58">
        <v>23000</v>
      </c>
      <c r="F125" s="58">
        <v>26500</v>
      </c>
      <c r="G125" s="58">
        <v>30000</v>
      </c>
      <c r="H125" s="58">
        <v>310</v>
      </c>
      <c r="I125" s="58">
        <v>27000</v>
      </c>
      <c r="J125" s="58">
        <v>32000</v>
      </c>
      <c r="K125" s="58">
        <v>36000</v>
      </c>
      <c r="L125" s="58">
        <v>310</v>
      </c>
      <c r="M125" s="58" t="s">
        <v>526</v>
      </c>
      <c r="N125" s="58" t="s">
        <v>526</v>
      </c>
      <c r="O125" s="58" t="s">
        <v>526</v>
      </c>
      <c r="P125" s="58" t="s">
        <v>526</v>
      </c>
      <c r="Q125" s="58" t="s">
        <v>526</v>
      </c>
      <c r="R125" s="58" t="s">
        <v>526</v>
      </c>
      <c r="S125" s="58" t="s">
        <v>526</v>
      </c>
      <c r="T125" s="58" t="s">
        <v>526</v>
      </c>
      <c r="U125" s="58"/>
    </row>
    <row r="126" spans="1:21" x14ac:dyDescent="0.25">
      <c r="A126" t="s">
        <v>95</v>
      </c>
      <c r="B126">
        <v>5</v>
      </c>
      <c r="C126" t="s">
        <v>27</v>
      </c>
      <c r="D126" t="s">
        <v>630</v>
      </c>
      <c r="E126" s="58">
        <v>10500</v>
      </c>
      <c r="F126" s="58">
        <v>15000</v>
      </c>
      <c r="G126" s="58">
        <v>19500</v>
      </c>
      <c r="H126" s="58">
        <v>690</v>
      </c>
      <c r="I126" s="58">
        <v>13000</v>
      </c>
      <c r="J126" s="58">
        <v>18000</v>
      </c>
      <c r="K126" s="58">
        <v>23000</v>
      </c>
      <c r="L126" s="58">
        <v>725</v>
      </c>
      <c r="M126" s="58" t="s">
        <v>526</v>
      </c>
      <c r="N126" s="58" t="s">
        <v>526</v>
      </c>
      <c r="O126" s="58" t="s">
        <v>526</v>
      </c>
      <c r="P126" s="58" t="s">
        <v>526</v>
      </c>
      <c r="Q126" s="58" t="s">
        <v>526</v>
      </c>
      <c r="R126" s="58" t="s">
        <v>526</v>
      </c>
      <c r="S126" s="58" t="s">
        <v>526</v>
      </c>
      <c r="T126" s="58" t="s">
        <v>526</v>
      </c>
      <c r="U126" s="58"/>
    </row>
    <row r="127" spans="1:21" x14ac:dyDescent="0.25">
      <c r="A127" t="s">
        <v>95</v>
      </c>
      <c r="B127">
        <v>6</v>
      </c>
      <c r="C127" t="s">
        <v>27</v>
      </c>
      <c r="D127" t="s">
        <v>631</v>
      </c>
      <c r="E127" s="58">
        <v>12000</v>
      </c>
      <c r="F127" s="58">
        <v>17000</v>
      </c>
      <c r="G127" s="58">
        <v>22000</v>
      </c>
      <c r="H127" s="58">
        <v>1975</v>
      </c>
      <c r="I127" s="58">
        <v>16500</v>
      </c>
      <c r="J127" s="58">
        <v>21500</v>
      </c>
      <c r="K127" s="58">
        <v>27000</v>
      </c>
      <c r="L127" s="58">
        <v>2525</v>
      </c>
      <c r="M127" s="58" t="s">
        <v>526</v>
      </c>
      <c r="N127" s="58" t="s">
        <v>526</v>
      </c>
      <c r="O127" s="58" t="s">
        <v>526</v>
      </c>
      <c r="P127" s="58" t="s">
        <v>526</v>
      </c>
      <c r="Q127" s="58" t="s">
        <v>526</v>
      </c>
      <c r="R127" s="58" t="s">
        <v>526</v>
      </c>
      <c r="S127" s="58" t="s">
        <v>526</v>
      </c>
      <c r="T127" s="58" t="s">
        <v>526</v>
      </c>
      <c r="U127" s="58"/>
    </row>
    <row r="128" spans="1:21" x14ac:dyDescent="0.25">
      <c r="A128" t="s">
        <v>95</v>
      </c>
      <c r="B128">
        <v>7</v>
      </c>
      <c r="C128" t="s">
        <v>27</v>
      </c>
      <c r="D128" t="s">
        <v>632</v>
      </c>
      <c r="E128" s="58">
        <v>15500</v>
      </c>
      <c r="F128" s="58">
        <v>21000</v>
      </c>
      <c r="G128" s="58">
        <v>27000</v>
      </c>
      <c r="H128" s="58">
        <v>900</v>
      </c>
      <c r="I128" s="58">
        <v>21500</v>
      </c>
      <c r="J128" s="58">
        <v>26000</v>
      </c>
      <c r="K128" s="58">
        <v>33000</v>
      </c>
      <c r="L128" s="58">
        <v>1160</v>
      </c>
      <c r="M128" s="58" t="s">
        <v>526</v>
      </c>
      <c r="N128" s="58" t="s">
        <v>526</v>
      </c>
      <c r="O128" s="58" t="s">
        <v>526</v>
      </c>
      <c r="P128" s="58" t="s">
        <v>526</v>
      </c>
      <c r="Q128" s="58" t="s">
        <v>526</v>
      </c>
      <c r="R128" s="58" t="s">
        <v>526</v>
      </c>
      <c r="S128" s="58" t="s">
        <v>526</v>
      </c>
      <c r="T128" s="58" t="s">
        <v>526</v>
      </c>
      <c r="U128" s="58"/>
    </row>
    <row r="129" spans="1:21" x14ac:dyDescent="0.25">
      <c r="A129" t="s">
        <v>95</v>
      </c>
      <c r="B129">
        <v>8</v>
      </c>
      <c r="C129" t="s">
        <v>27</v>
      </c>
      <c r="D129" t="s">
        <v>633</v>
      </c>
      <c r="E129" s="58">
        <v>11500</v>
      </c>
      <c r="F129" s="58">
        <v>17000</v>
      </c>
      <c r="G129" s="58">
        <v>22500</v>
      </c>
      <c r="H129" s="58">
        <v>995</v>
      </c>
      <c r="I129" s="58">
        <v>14500</v>
      </c>
      <c r="J129" s="58">
        <v>21000</v>
      </c>
      <c r="K129" s="58">
        <v>27500</v>
      </c>
      <c r="L129" s="58">
        <v>1115</v>
      </c>
      <c r="M129" s="58" t="s">
        <v>526</v>
      </c>
      <c r="N129" s="58" t="s">
        <v>526</v>
      </c>
      <c r="O129" s="58" t="s">
        <v>526</v>
      </c>
      <c r="P129" s="58" t="s">
        <v>526</v>
      </c>
      <c r="Q129" s="58" t="s">
        <v>526</v>
      </c>
      <c r="R129" s="58" t="s">
        <v>526</v>
      </c>
      <c r="S129" s="58" t="s">
        <v>526</v>
      </c>
      <c r="T129" s="58" t="s">
        <v>526</v>
      </c>
      <c r="U129" s="58"/>
    </row>
    <row r="130" spans="1:21" x14ac:dyDescent="0.25">
      <c r="A130" t="s">
        <v>95</v>
      </c>
      <c r="B130">
        <v>9</v>
      </c>
      <c r="C130" t="s">
        <v>27</v>
      </c>
      <c r="D130" t="s">
        <v>634</v>
      </c>
      <c r="E130" s="58">
        <v>14000</v>
      </c>
      <c r="F130" s="58">
        <v>19500</v>
      </c>
      <c r="G130" s="58">
        <v>25000</v>
      </c>
      <c r="H130" s="58">
        <v>1175</v>
      </c>
      <c r="I130" s="58">
        <v>18500</v>
      </c>
      <c r="J130" s="58">
        <v>24500</v>
      </c>
      <c r="K130" s="58">
        <v>31000</v>
      </c>
      <c r="L130" s="58">
        <v>1270</v>
      </c>
      <c r="M130" s="58" t="s">
        <v>526</v>
      </c>
      <c r="N130" s="58" t="s">
        <v>526</v>
      </c>
      <c r="O130" s="58" t="s">
        <v>526</v>
      </c>
      <c r="P130" s="58" t="s">
        <v>526</v>
      </c>
      <c r="Q130" s="58" t="s">
        <v>526</v>
      </c>
      <c r="R130" s="58" t="s">
        <v>526</v>
      </c>
      <c r="S130" s="58" t="s">
        <v>526</v>
      </c>
      <c r="T130" s="58" t="s">
        <v>526</v>
      </c>
      <c r="U130" s="58"/>
    </row>
    <row r="131" spans="1:21" x14ac:dyDescent="0.25">
      <c r="A131" t="s">
        <v>95</v>
      </c>
      <c r="B131" t="s">
        <v>28</v>
      </c>
      <c r="C131" t="s">
        <v>27</v>
      </c>
      <c r="D131" t="s">
        <v>635</v>
      </c>
      <c r="E131" s="58">
        <v>14000</v>
      </c>
      <c r="F131" s="58">
        <v>19500</v>
      </c>
      <c r="G131" s="58">
        <v>24000</v>
      </c>
      <c r="H131" s="58">
        <v>920</v>
      </c>
      <c r="I131" s="58">
        <v>18000</v>
      </c>
      <c r="J131" s="58">
        <v>24000</v>
      </c>
      <c r="K131" s="58">
        <v>29000</v>
      </c>
      <c r="L131" s="58">
        <v>970</v>
      </c>
      <c r="M131" s="58" t="s">
        <v>526</v>
      </c>
      <c r="N131" s="58" t="s">
        <v>526</v>
      </c>
      <c r="O131" s="58" t="s">
        <v>526</v>
      </c>
      <c r="P131" s="58" t="s">
        <v>526</v>
      </c>
      <c r="Q131" s="58" t="s">
        <v>526</v>
      </c>
      <c r="R131" s="58" t="s">
        <v>526</v>
      </c>
      <c r="S131" s="58" t="s">
        <v>526</v>
      </c>
      <c r="T131" s="58" t="s">
        <v>526</v>
      </c>
      <c r="U131" s="58"/>
    </row>
    <row r="132" spans="1:21" x14ac:dyDescent="0.25">
      <c r="A132" t="s">
        <v>95</v>
      </c>
      <c r="B132" t="s">
        <v>29</v>
      </c>
      <c r="C132" t="s">
        <v>27</v>
      </c>
      <c r="D132" t="s">
        <v>636</v>
      </c>
      <c r="E132" s="58">
        <v>11500</v>
      </c>
      <c r="F132" s="58">
        <v>16500</v>
      </c>
      <c r="G132" s="58">
        <v>23000</v>
      </c>
      <c r="H132" s="58">
        <v>8605</v>
      </c>
      <c r="I132" s="58">
        <v>15000</v>
      </c>
      <c r="J132" s="58">
        <v>21000</v>
      </c>
      <c r="K132" s="58">
        <v>26500</v>
      </c>
      <c r="L132" s="58">
        <v>9495</v>
      </c>
      <c r="M132" s="58" t="s">
        <v>526</v>
      </c>
      <c r="N132" s="58" t="s">
        <v>526</v>
      </c>
      <c r="O132" s="58" t="s">
        <v>526</v>
      </c>
      <c r="P132" s="58" t="s">
        <v>526</v>
      </c>
      <c r="Q132" s="58" t="s">
        <v>526</v>
      </c>
      <c r="R132" s="58" t="s">
        <v>526</v>
      </c>
      <c r="S132" s="58" t="s">
        <v>526</v>
      </c>
      <c r="T132" s="58" t="s">
        <v>526</v>
      </c>
      <c r="U132" s="58"/>
    </row>
    <row r="133" spans="1:21" x14ac:dyDescent="0.25">
      <c r="A133" t="s">
        <v>95</v>
      </c>
      <c r="B133" t="s">
        <v>30</v>
      </c>
      <c r="C133" t="s">
        <v>27</v>
      </c>
      <c r="D133" t="s">
        <v>637</v>
      </c>
      <c r="E133" s="58">
        <v>10500</v>
      </c>
      <c r="F133" s="58">
        <v>14500</v>
      </c>
      <c r="G133" s="58">
        <v>19000</v>
      </c>
      <c r="H133" s="58">
        <v>3700</v>
      </c>
      <c r="I133" s="58">
        <v>16000</v>
      </c>
      <c r="J133" s="58">
        <v>20000</v>
      </c>
      <c r="K133" s="58">
        <v>26000</v>
      </c>
      <c r="L133" s="58">
        <v>4670</v>
      </c>
      <c r="M133" s="58" t="s">
        <v>526</v>
      </c>
      <c r="N133" s="58" t="s">
        <v>526</v>
      </c>
      <c r="O133" s="58" t="s">
        <v>526</v>
      </c>
      <c r="P133" s="58" t="s">
        <v>526</v>
      </c>
      <c r="Q133" s="58" t="s">
        <v>526</v>
      </c>
      <c r="R133" s="58" t="s">
        <v>526</v>
      </c>
      <c r="S133" s="58" t="s">
        <v>526</v>
      </c>
      <c r="T133" s="58" t="s">
        <v>526</v>
      </c>
      <c r="U133" s="58"/>
    </row>
    <row r="134" spans="1:21" x14ac:dyDescent="0.25">
      <c r="A134" t="s">
        <v>95</v>
      </c>
      <c r="B134" t="s">
        <v>31</v>
      </c>
      <c r="C134" t="s">
        <v>27</v>
      </c>
      <c r="D134" t="s">
        <v>638</v>
      </c>
      <c r="E134" s="58">
        <v>13500</v>
      </c>
      <c r="F134" s="58">
        <v>17500</v>
      </c>
      <c r="G134" s="58">
        <v>22000</v>
      </c>
      <c r="H134" s="58">
        <v>9065</v>
      </c>
      <c r="I134" s="58">
        <v>17000</v>
      </c>
      <c r="J134" s="58">
        <v>22000</v>
      </c>
      <c r="K134" s="58">
        <v>28000</v>
      </c>
      <c r="L134" s="58">
        <v>9460</v>
      </c>
      <c r="M134" s="58" t="s">
        <v>526</v>
      </c>
      <c r="N134" s="58" t="s">
        <v>526</v>
      </c>
      <c r="O134" s="58" t="s">
        <v>526</v>
      </c>
      <c r="P134" s="58" t="s">
        <v>526</v>
      </c>
      <c r="Q134" s="58" t="s">
        <v>526</v>
      </c>
      <c r="R134" s="58" t="s">
        <v>526</v>
      </c>
      <c r="S134" s="58" t="s">
        <v>526</v>
      </c>
      <c r="T134" s="58" t="s">
        <v>526</v>
      </c>
      <c r="U134" s="58"/>
    </row>
    <row r="135" spans="1:21" x14ac:dyDescent="0.25">
      <c r="A135" t="s">
        <v>95</v>
      </c>
      <c r="B135" t="s">
        <v>32</v>
      </c>
      <c r="C135" t="s">
        <v>27</v>
      </c>
      <c r="D135" t="s">
        <v>639</v>
      </c>
      <c r="E135" s="58">
        <v>10500</v>
      </c>
      <c r="F135" s="58">
        <v>15000</v>
      </c>
      <c r="G135" s="58">
        <v>18500</v>
      </c>
      <c r="H135" s="58">
        <v>2795</v>
      </c>
      <c r="I135" s="58">
        <v>15000</v>
      </c>
      <c r="J135" s="58">
        <v>19500</v>
      </c>
      <c r="K135" s="58">
        <v>24500</v>
      </c>
      <c r="L135" s="58">
        <v>2845</v>
      </c>
      <c r="M135" s="58" t="s">
        <v>526</v>
      </c>
      <c r="N135" s="58" t="s">
        <v>526</v>
      </c>
      <c r="O135" s="58" t="s">
        <v>526</v>
      </c>
      <c r="P135" s="58" t="s">
        <v>526</v>
      </c>
      <c r="Q135" s="58" t="s">
        <v>526</v>
      </c>
      <c r="R135" s="58" t="s">
        <v>526</v>
      </c>
      <c r="S135" s="58" t="s">
        <v>526</v>
      </c>
      <c r="T135" s="58" t="s">
        <v>526</v>
      </c>
      <c r="U135" s="58"/>
    </row>
    <row r="136" spans="1:21" x14ac:dyDescent="0.25">
      <c r="A136" t="s">
        <v>95</v>
      </c>
      <c r="B136" t="s">
        <v>27</v>
      </c>
      <c r="C136" t="s">
        <v>27</v>
      </c>
      <c r="D136" t="s">
        <v>640</v>
      </c>
      <c r="E136" s="58">
        <v>11000</v>
      </c>
      <c r="F136" s="58">
        <v>16000</v>
      </c>
      <c r="G136" s="58">
        <v>20500</v>
      </c>
      <c r="H136" s="58">
        <v>5595</v>
      </c>
      <c r="I136" s="58">
        <v>16000</v>
      </c>
      <c r="J136" s="58">
        <v>21500</v>
      </c>
      <c r="K136" s="58">
        <v>26000</v>
      </c>
      <c r="L136" s="58">
        <v>7105</v>
      </c>
      <c r="M136" s="58" t="s">
        <v>526</v>
      </c>
      <c r="N136" s="58" t="s">
        <v>526</v>
      </c>
      <c r="O136" s="58" t="s">
        <v>526</v>
      </c>
      <c r="P136" s="58" t="s">
        <v>526</v>
      </c>
      <c r="Q136" s="58" t="s">
        <v>526</v>
      </c>
      <c r="R136" s="58" t="s">
        <v>526</v>
      </c>
      <c r="S136" s="58" t="s">
        <v>526</v>
      </c>
      <c r="T136" s="58" t="s">
        <v>526</v>
      </c>
      <c r="U136" s="58"/>
    </row>
    <row r="137" spans="1:21" x14ac:dyDescent="0.25">
      <c r="A137" t="s">
        <v>95</v>
      </c>
      <c r="B137" t="s">
        <v>33</v>
      </c>
      <c r="C137" t="s">
        <v>27</v>
      </c>
      <c r="D137" t="s">
        <v>641</v>
      </c>
      <c r="E137" s="58">
        <v>10000</v>
      </c>
      <c r="F137" s="58">
        <v>15500</v>
      </c>
      <c r="G137" s="58">
        <v>20500</v>
      </c>
      <c r="H137" s="58">
        <v>3220</v>
      </c>
      <c r="I137" s="58">
        <v>15000</v>
      </c>
      <c r="J137" s="58">
        <v>21000</v>
      </c>
      <c r="K137" s="58">
        <v>25500</v>
      </c>
      <c r="L137" s="58">
        <v>4230</v>
      </c>
      <c r="M137" s="58" t="s">
        <v>526</v>
      </c>
      <c r="N137" s="58" t="s">
        <v>526</v>
      </c>
      <c r="O137" s="58" t="s">
        <v>526</v>
      </c>
      <c r="P137" s="58" t="s">
        <v>526</v>
      </c>
      <c r="Q137" s="58" t="s">
        <v>526</v>
      </c>
      <c r="R137" s="58" t="s">
        <v>526</v>
      </c>
      <c r="S137" s="58" t="s">
        <v>526</v>
      </c>
      <c r="T137" s="58" t="s">
        <v>526</v>
      </c>
      <c r="U137" s="58"/>
    </row>
    <row r="138" spans="1:21" x14ac:dyDescent="0.25">
      <c r="A138" t="s">
        <v>95</v>
      </c>
      <c r="B138" t="s">
        <v>34</v>
      </c>
      <c r="C138" t="s">
        <v>27</v>
      </c>
      <c r="D138" t="s">
        <v>642</v>
      </c>
      <c r="E138" s="58">
        <v>8500</v>
      </c>
      <c r="F138" s="58">
        <v>13000</v>
      </c>
      <c r="G138" s="58">
        <v>17000</v>
      </c>
      <c r="H138" s="58">
        <v>10735</v>
      </c>
      <c r="I138" s="58">
        <v>11500</v>
      </c>
      <c r="J138" s="58">
        <v>17500</v>
      </c>
      <c r="K138" s="58">
        <v>22500</v>
      </c>
      <c r="L138" s="58">
        <v>11330</v>
      </c>
      <c r="M138" s="58" t="s">
        <v>526</v>
      </c>
      <c r="N138" s="58" t="s">
        <v>526</v>
      </c>
      <c r="O138" s="58" t="s">
        <v>526</v>
      </c>
      <c r="P138" s="58" t="s">
        <v>526</v>
      </c>
      <c r="Q138" s="58" t="s">
        <v>526</v>
      </c>
      <c r="R138" s="58" t="s">
        <v>526</v>
      </c>
      <c r="S138" s="58" t="s">
        <v>526</v>
      </c>
      <c r="T138" s="58" t="s">
        <v>526</v>
      </c>
      <c r="U138" s="58"/>
    </row>
    <row r="139" spans="1:21" x14ac:dyDescent="0.25">
      <c r="A139" t="s">
        <v>95</v>
      </c>
      <c r="B139" t="s">
        <v>35</v>
      </c>
      <c r="C139" t="s">
        <v>27</v>
      </c>
      <c r="D139" t="s">
        <v>643</v>
      </c>
      <c r="E139" s="58">
        <v>12500</v>
      </c>
      <c r="F139" s="58">
        <v>18000</v>
      </c>
      <c r="G139" s="58">
        <v>21000</v>
      </c>
      <c r="H139" s="58">
        <v>7010</v>
      </c>
      <c r="I139" s="58">
        <v>15000</v>
      </c>
      <c r="J139" s="58">
        <v>21500</v>
      </c>
      <c r="K139" s="58">
        <v>24500</v>
      </c>
      <c r="L139" s="58">
        <v>7730</v>
      </c>
      <c r="M139" s="58" t="s">
        <v>526</v>
      </c>
      <c r="N139" s="58" t="s">
        <v>526</v>
      </c>
      <c r="O139" s="58" t="s">
        <v>526</v>
      </c>
      <c r="P139" s="58" t="s">
        <v>526</v>
      </c>
      <c r="Q139" s="58" t="s">
        <v>526</v>
      </c>
      <c r="R139" s="58" t="s">
        <v>526</v>
      </c>
      <c r="S139" s="58" t="s">
        <v>526</v>
      </c>
      <c r="T139" s="58" t="s">
        <v>526</v>
      </c>
      <c r="U139" s="58"/>
    </row>
    <row r="140" spans="1:21" x14ac:dyDescent="0.25">
      <c r="A140" t="s">
        <v>95</v>
      </c>
      <c r="B140" t="s">
        <v>36</v>
      </c>
      <c r="C140" t="s">
        <v>27</v>
      </c>
      <c r="D140" t="s">
        <v>644</v>
      </c>
      <c r="E140" s="58">
        <v>10000</v>
      </c>
      <c r="F140" s="58">
        <v>17000</v>
      </c>
      <c r="G140" s="58">
        <v>23500</v>
      </c>
      <c r="H140" s="58">
        <v>1160</v>
      </c>
      <c r="I140" s="58">
        <v>12000</v>
      </c>
      <c r="J140" s="58">
        <v>19500</v>
      </c>
      <c r="K140" s="58">
        <v>26500</v>
      </c>
      <c r="L140" s="58">
        <v>1505</v>
      </c>
      <c r="M140" s="58" t="s">
        <v>526</v>
      </c>
      <c r="N140" s="58" t="s">
        <v>526</v>
      </c>
      <c r="O140" s="58" t="s">
        <v>526</v>
      </c>
      <c r="P140" s="58" t="s">
        <v>526</v>
      </c>
      <c r="Q140" s="58" t="s">
        <v>526</v>
      </c>
      <c r="R140" s="58" t="s">
        <v>526</v>
      </c>
      <c r="S140" s="58" t="s">
        <v>526</v>
      </c>
      <c r="T140" s="58" t="s">
        <v>526</v>
      </c>
      <c r="U140" s="58"/>
    </row>
    <row r="141" spans="1:21" x14ac:dyDescent="0.25">
      <c r="A141" t="s">
        <v>95</v>
      </c>
      <c r="B141" t="s">
        <v>37</v>
      </c>
      <c r="C141" t="s">
        <v>27</v>
      </c>
      <c r="D141" t="s">
        <v>645</v>
      </c>
      <c r="E141" s="58">
        <v>18000</v>
      </c>
      <c r="F141" s="58">
        <v>23500</v>
      </c>
      <c r="G141" s="58">
        <v>29000</v>
      </c>
      <c r="H141" s="58">
        <v>715</v>
      </c>
      <c r="I141" s="58">
        <v>22500</v>
      </c>
      <c r="J141" s="58">
        <v>29500</v>
      </c>
      <c r="K141" s="58">
        <v>38000</v>
      </c>
      <c r="L141" s="58">
        <v>800</v>
      </c>
      <c r="M141" s="58" t="s">
        <v>526</v>
      </c>
      <c r="N141" s="58" t="s">
        <v>526</v>
      </c>
      <c r="O141" s="58" t="s">
        <v>526</v>
      </c>
      <c r="P141" s="58" t="s">
        <v>526</v>
      </c>
      <c r="Q141" s="58" t="s">
        <v>526</v>
      </c>
      <c r="R141" s="58" t="s">
        <v>526</v>
      </c>
      <c r="S141" s="58" t="s">
        <v>526</v>
      </c>
      <c r="T141" s="58" t="s">
        <v>526</v>
      </c>
      <c r="U141" s="58"/>
    </row>
    <row r="142" spans="1:21" x14ac:dyDescent="0.25">
      <c r="A142" t="s">
        <v>94</v>
      </c>
      <c r="B142">
        <v>1</v>
      </c>
      <c r="C142" t="s">
        <v>27</v>
      </c>
      <c r="D142" t="s">
        <v>646</v>
      </c>
      <c r="E142" s="58">
        <v>32000</v>
      </c>
      <c r="F142" s="58">
        <v>36000</v>
      </c>
      <c r="G142" s="58">
        <v>40000</v>
      </c>
      <c r="H142" s="58">
        <v>2840</v>
      </c>
      <c r="I142" s="58">
        <v>36500</v>
      </c>
      <c r="J142" s="58">
        <v>42500</v>
      </c>
      <c r="K142" s="58">
        <v>45000</v>
      </c>
      <c r="L142" s="58">
        <v>2415</v>
      </c>
      <c r="M142" s="58" t="s">
        <v>526</v>
      </c>
      <c r="N142" s="58" t="s">
        <v>526</v>
      </c>
      <c r="O142" s="58" t="s">
        <v>526</v>
      </c>
      <c r="P142" s="58" t="s">
        <v>526</v>
      </c>
      <c r="Q142" s="58" t="s">
        <v>526</v>
      </c>
      <c r="R142" s="58" t="s">
        <v>526</v>
      </c>
      <c r="S142" s="58" t="s">
        <v>526</v>
      </c>
      <c r="T142" s="58" t="s">
        <v>526</v>
      </c>
      <c r="U142" s="58"/>
    </row>
    <row r="143" spans="1:21" x14ac:dyDescent="0.25">
      <c r="A143" t="s">
        <v>94</v>
      </c>
      <c r="B143">
        <v>2</v>
      </c>
      <c r="C143" t="s">
        <v>27</v>
      </c>
      <c r="D143" t="s">
        <v>647</v>
      </c>
      <c r="E143" s="58">
        <v>17000</v>
      </c>
      <c r="F143" s="58">
        <v>23000</v>
      </c>
      <c r="G143" s="58">
        <v>28000</v>
      </c>
      <c r="H143" s="58">
        <v>10000</v>
      </c>
      <c r="I143" s="58">
        <v>19500</v>
      </c>
      <c r="J143" s="58">
        <v>25000</v>
      </c>
      <c r="K143" s="58">
        <v>31000</v>
      </c>
      <c r="L143" s="58">
        <v>9820</v>
      </c>
      <c r="M143" s="58" t="s">
        <v>526</v>
      </c>
      <c r="N143" s="58" t="s">
        <v>526</v>
      </c>
      <c r="O143" s="58" t="s">
        <v>526</v>
      </c>
      <c r="P143" s="58" t="s">
        <v>526</v>
      </c>
      <c r="Q143" s="58" t="s">
        <v>526</v>
      </c>
      <c r="R143" s="58" t="s">
        <v>526</v>
      </c>
      <c r="S143" s="58" t="s">
        <v>526</v>
      </c>
      <c r="T143" s="58" t="s">
        <v>526</v>
      </c>
      <c r="U143" s="58"/>
    </row>
    <row r="144" spans="1:21" x14ac:dyDescent="0.25">
      <c r="A144" t="s">
        <v>94</v>
      </c>
      <c r="B144">
        <v>3</v>
      </c>
      <c r="C144" t="s">
        <v>27</v>
      </c>
      <c r="D144" t="s">
        <v>648</v>
      </c>
      <c r="E144" s="58">
        <v>10500</v>
      </c>
      <c r="F144" s="58">
        <v>15000</v>
      </c>
      <c r="G144" s="58">
        <v>19500</v>
      </c>
      <c r="H144" s="58">
        <v>7785</v>
      </c>
      <c r="I144" s="58">
        <v>15000</v>
      </c>
      <c r="J144" s="58">
        <v>20000</v>
      </c>
      <c r="K144" s="58">
        <v>24500</v>
      </c>
      <c r="L144" s="58">
        <v>8860</v>
      </c>
      <c r="M144" s="58" t="s">
        <v>526</v>
      </c>
      <c r="N144" s="58" t="s">
        <v>526</v>
      </c>
      <c r="O144" s="58" t="s">
        <v>526</v>
      </c>
      <c r="P144" s="58" t="s">
        <v>526</v>
      </c>
      <c r="Q144" s="58" t="s">
        <v>526</v>
      </c>
      <c r="R144" s="58" t="s">
        <v>526</v>
      </c>
      <c r="S144" s="58" t="s">
        <v>526</v>
      </c>
      <c r="T144" s="58" t="s">
        <v>526</v>
      </c>
      <c r="U144" s="58"/>
    </row>
    <row r="145" spans="1:21" x14ac:dyDescent="0.25">
      <c r="A145" t="s">
        <v>94</v>
      </c>
      <c r="B145">
        <v>4</v>
      </c>
      <c r="C145" t="s">
        <v>27</v>
      </c>
      <c r="D145" t="s">
        <v>649</v>
      </c>
      <c r="E145" s="58">
        <v>23500</v>
      </c>
      <c r="F145" s="58">
        <v>26500</v>
      </c>
      <c r="G145" s="58">
        <v>29500</v>
      </c>
      <c r="H145" s="58">
        <v>350</v>
      </c>
      <c r="I145" s="58">
        <v>27500</v>
      </c>
      <c r="J145" s="58">
        <v>32000</v>
      </c>
      <c r="K145" s="58">
        <v>35500</v>
      </c>
      <c r="L145" s="58">
        <v>305</v>
      </c>
      <c r="M145" s="58" t="s">
        <v>526</v>
      </c>
      <c r="N145" s="58" t="s">
        <v>526</v>
      </c>
      <c r="O145" s="58" t="s">
        <v>526</v>
      </c>
      <c r="P145" s="58" t="s">
        <v>526</v>
      </c>
      <c r="Q145" s="58" t="s">
        <v>526</v>
      </c>
      <c r="R145" s="58" t="s">
        <v>526</v>
      </c>
      <c r="S145" s="58" t="s">
        <v>526</v>
      </c>
      <c r="T145" s="58" t="s">
        <v>526</v>
      </c>
      <c r="U145" s="58"/>
    </row>
    <row r="146" spans="1:21" x14ac:dyDescent="0.25">
      <c r="A146" t="s">
        <v>94</v>
      </c>
      <c r="B146">
        <v>5</v>
      </c>
      <c r="C146" t="s">
        <v>27</v>
      </c>
      <c r="D146" t="s">
        <v>650</v>
      </c>
      <c r="E146" s="58">
        <v>10500</v>
      </c>
      <c r="F146" s="58">
        <v>15000</v>
      </c>
      <c r="G146" s="58">
        <v>19500</v>
      </c>
      <c r="H146" s="58">
        <v>750</v>
      </c>
      <c r="I146" s="58">
        <v>14000</v>
      </c>
      <c r="J146" s="58">
        <v>18500</v>
      </c>
      <c r="K146" s="58">
        <v>24000</v>
      </c>
      <c r="L146" s="58">
        <v>815</v>
      </c>
      <c r="M146" s="58" t="s">
        <v>526</v>
      </c>
      <c r="N146" s="58" t="s">
        <v>526</v>
      </c>
      <c r="O146" s="58" t="s">
        <v>526</v>
      </c>
      <c r="P146" s="58" t="s">
        <v>526</v>
      </c>
      <c r="Q146" s="58" t="s">
        <v>526</v>
      </c>
      <c r="R146" s="58" t="s">
        <v>526</v>
      </c>
      <c r="S146" s="58" t="s">
        <v>526</v>
      </c>
      <c r="T146" s="58" t="s">
        <v>526</v>
      </c>
      <c r="U146" s="58"/>
    </row>
    <row r="147" spans="1:21" x14ac:dyDescent="0.25">
      <c r="A147" t="s">
        <v>94</v>
      </c>
      <c r="B147">
        <v>6</v>
      </c>
      <c r="C147" t="s">
        <v>27</v>
      </c>
      <c r="D147" t="s">
        <v>651</v>
      </c>
      <c r="E147" s="58">
        <v>12500</v>
      </c>
      <c r="F147" s="58">
        <v>17500</v>
      </c>
      <c r="G147" s="58">
        <v>22000</v>
      </c>
      <c r="H147" s="58">
        <v>2140</v>
      </c>
      <c r="I147" s="58">
        <v>17000</v>
      </c>
      <c r="J147" s="58">
        <v>22500</v>
      </c>
      <c r="K147" s="58">
        <v>27500</v>
      </c>
      <c r="L147" s="58">
        <v>2695</v>
      </c>
      <c r="M147" s="58" t="s">
        <v>526</v>
      </c>
      <c r="N147" s="58" t="s">
        <v>526</v>
      </c>
      <c r="O147" s="58" t="s">
        <v>526</v>
      </c>
      <c r="P147" s="58" t="s">
        <v>526</v>
      </c>
      <c r="Q147" s="58" t="s">
        <v>526</v>
      </c>
      <c r="R147" s="58" t="s">
        <v>526</v>
      </c>
      <c r="S147" s="58" t="s">
        <v>526</v>
      </c>
      <c r="T147" s="58" t="s">
        <v>526</v>
      </c>
      <c r="U147" s="58"/>
    </row>
    <row r="148" spans="1:21" x14ac:dyDescent="0.25">
      <c r="A148" t="s">
        <v>94</v>
      </c>
      <c r="B148">
        <v>7</v>
      </c>
      <c r="C148" t="s">
        <v>27</v>
      </c>
      <c r="D148" t="s">
        <v>652</v>
      </c>
      <c r="E148" s="58">
        <v>16500</v>
      </c>
      <c r="F148" s="58">
        <v>21500</v>
      </c>
      <c r="G148" s="58">
        <v>27000</v>
      </c>
      <c r="H148" s="58">
        <v>1060</v>
      </c>
      <c r="I148" s="58">
        <v>22000</v>
      </c>
      <c r="J148" s="58">
        <v>27000</v>
      </c>
      <c r="K148" s="58">
        <v>34000</v>
      </c>
      <c r="L148" s="58">
        <v>1350</v>
      </c>
      <c r="M148" s="58" t="s">
        <v>526</v>
      </c>
      <c r="N148" s="58" t="s">
        <v>526</v>
      </c>
      <c r="O148" s="58" t="s">
        <v>526</v>
      </c>
      <c r="P148" s="58" t="s">
        <v>526</v>
      </c>
      <c r="Q148" s="58" t="s">
        <v>526</v>
      </c>
      <c r="R148" s="58" t="s">
        <v>526</v>
      </c>
      <c r="S148" s="58" t="s">
        <v>526</v>
      </c>
      <c r="T148" s="58" t="s">
        <v>526</v>
      </c>
      <c r="U148" s="58"/>
    </row>
    <row r="149" spans="1:21" x14ac:dyDescent="0.25">
      <c r="A149" t="s">
        <v>94</v>
      </c>
      <c r="B149">
        <v>8</v>
      </c>
      <c r="C149" t="s">
        <v>27</v>
      </c>
      <c r="D149" t="s">
        <v>653</v>
      </c>
      <c r="E149" s="58">
        <v>12500</v>
      </c>
      <c r="F149" s="58">
        <v>18000</v>
      </c>
      <c r="G149" s="58">
        <v>23500</v>
      </c>
      <c r="H149" s="58">
        <v>950</v>
      </c>
      <c r="I149" s="58">
        <v>16000</v>
      </c>
      <c r="J149" s="58">
        <v>21500</v>
      </c>
      <c r="K149" s="58">
        <v>28000</v>
      </c>
      <c r="L149" s="58">
        <v>1055</v>
      </c>
      <c r="M149" s="58" t="s">
        <v>526</v>
      </c>
      <c r="N149" s="58" t="s">
        <v>526</v>
      </c>
      <c r="O149" s="58" t="s">
        <v>526</v>
      </c>
      <c r="P149" s="58" t="s">
        <v>526</v>
      </c>
      <c r="Q149" s="58" t="s">
        <v>526</v>
      </c>
      <c r="R149" s="58" t="s">
        <v>526</v>
      </c>
      <c r="S149" s="58" t="s">
        <v>526</v>
      </c>
      <c r="T149" s="58" t="s">
        <v>526</v>
      </c>
      <c r="U149" s="58"/>
    </row>
    <row r="150" spans="1:21" x14ac:dyDescent="0.25">
      <c r="A150" t="s">
        <v>94</v>
      </c>
      <c r="B150">
        <v>9</v>
      </c>
      <c r="C150" t="s">
        <v>27</v>
      </c>
      <c r="D150" t="s">
        <v>654</v>
      </c>
      <c r="E150" s="58">
        <v>14500</v>
      </c>
      <c r="F150" s="58">
        <v>20000</v>
      </c>
      <c r="G150" s="58">
        <v>26000</v>
      </c>
      <c r="H150" s="58">
        <v>1245</v>
      </c>
      <c r="I150" s="58">
        <v>18500</v>
      </c>
      <c r="J150" s="58">
        <v>25000</v>
      </c>
      <c r="K150" s="58">
        <v>32000</v>
      </c>
      <c r="L150" s="58">
        <v>1310</v>
      </c>
      <c r="M150" s="58" t="s">
        <v>526</v>
      </c>
      <c r="N150" s="58" t="s">
        <v>526</v>
      </c>
      <c r="O150" s="58" t="s">
        <v>526</v>
      </c>
      <c r="P150" s="58" t="s">
        <v>526</v>
      </c>
      <c r="Q150" s="58" t="s">
        <v>526</v>
      </c>
      <c r="R150" s="58" t="s">
        <v>526</v>
      </c>
      <c r="S150" s="58" t="s">
        <v>526</v>
      </c>
      <c r="T150" s="58" t="s">
        <v>526</v>
      </c>
      <c r="U150" s="58"/>
    </row>
    <row r="151" spans="1:21" x14ac:dyDescent="0.25">
      <c r="A151" t="s">
        <v>94</v>
      </c>
      <c r="B151" t="s">
        <v>28</v>
      </c>
      <c r="C151" t="s">
        <v>27</v>
      </c>
      <c r="D151" t="s">
        <v>655</v>
      </c>
      <c r="E151" s="58">
        <v>14000</v>
      </c>
      <c r="F151" s="58">
        <v>19000</v>
      </c>
      <c r="G151" s="58">
        <v>24500</v>
      </c>
      <c r="H151" s="58">
        <v>940</v>
      </c>
      <c r="I151" s="58">
        <v>18500</v>
      </c>
      <c r="J151" s="58">
        <v>24500</v>
      </c>
      <c r="K151" s="58">
        <v>30500</v>
      </c>
      <c r="L151" s="58">
        <v>1020</v>
      </c>
      <c r="M151" s="58" t="s">
        <v>526</v>
      </c>
      <c r="N151" s="58" t="s">
        <v>526</v>
      </c>
      <c r="O151" s="58" t="s">
        <v>526</v>
      </c>
      <c r="P151" s="58" t="s">
        <v>526</v>
      </c>
      <c r="Q151" s="58" t="s">
        <v>526</v>
      </c>
      <c r="R151" s="58" t="s">
        <v>526</v>
      </c>
      <c r="S151" s="58" t="s">
        <v>526</v>
      </c>
      <c r="T151" s="58" t="s">
        <v>526</v>
      </c>
      <c r="U151" s="58"/>
    </row>
    <row r="152" spans="1:21" x14ac:dyDescent="0.25">
      <c r="A152" t="s">
        <v>94</v>
      </c>
      <c r="B152" t="s">
        <v>29</v>
      </c>
      <c r="C152" t="s">
        <v>27</v>
      </c>
      <c r="D152" t="s">
        <v>656</v>
      </c>
      <c r="E152" s="58">
        <v>11500</v>
      </c>
      <c r="F152" s="58">
        <v>16500</v>
      </c>
      <c r="G152" s="58">
        <v>22000</v>
      </c>
      <c r="H152" s="58">
        <v>8710</v>
      </c>
      <c r="I152" s="58">
        <v>15000</v>
      </c>
      <c r="J152" s="58">
        <v>21000</v>
      </c>
      <c r="K152" s="58">
        <v>26500</v>
      </c>
      <c r="L152" s="58">
        <v>9720</v>
      </c>
      <c r="M152" s="58" t="s">
        <v>526</v>
      </c>
      <c r="N152" s="58" t="s">
        <v>526</v>
      </c>
      <c r="O152" s="58" t="s">
        <v>526</v>
      </c>
      <c r="P152" s="58" t="s">
        <v>526</v>
      </c>
      <c r="Q152" s="58" t="s">
        <v>526</v>
      </c>
      <c r="R152" s="58" t="s">
        <v>526</v>
      </c>
      <c r="S152" s="58" t="s">
        <v>526</v>
      </c>
      <c r="T152" s="58" t="s">
        <v>526</v>
      </c>
      <c r="U152" s="58"/>
    </row>
    <row r="153" spans="1:21" x14ac:dyDescent="0.25">
      <c r="A153" t="s">
        <v>94</v>
      </c>
      <c r="B153" t="s">
        <v>30</v>
      </c>
      <c r="C153" t="s">
        <v>27</v>
      </c>
      <c r="D153" t="s">
        <v>657</v>
      </c>
      <c r="E153" s="58">
        <v>11000</v>
      </c>
      <c r="F153" s="58">
        <v>15000</v>
      </c>
      <c r="G153" s="58">
        <v>19500</v>
      </c>
      <c r="H153" s="58">
        <v>3830</v>
      </c>
      <c r="I153" s="58">
        <v>16500</v>
      </c>
      <c r="J153" s="58">
        <v>20500</v>
      </c>
      <c r="K153" s="58">
        <v>26500</v>
      </c>
      <c r="L153" s="58">
        <v>4850</v>
      </c>
      <c r="M153" s="58" t="s">
        <v>526</v>
      </c>
      <c r="N153" s="58" t="s">
        <v>526</v>
      </c>
      <c r="O153" s="58" t="s">
        <v>526</v>
      </c>
      <c r="P153" s="58" t="s">
        <v>526</v>
      </c>
      <c r="Q153" s="58" t="s">
        <v>526</v>
      </c>
      <c r="R153" s="58" t="s">
        <v>526</v>
      </c>
      <c r="S153" s="58" t="s">
        <v>526</v>
      </c>
      <c r="T153" s="58" t="s">
        <v>526</v>
      </c>
      <c r="U153" s="58"/>
    </row>
    <row r="154" spans="1:21" x14ac:dyDescent="0.25">
      <c r="A154" t="s">
        <v>94</v>
      </c>
      <c r="B154" t="s">
        <v>31</v>
      </c>
      <c r="C154" t="s">
        <v>27</v>
      </c>
      <c r="D154" t="s">
        <v>658</v>
      </c>
      <c r="E154" s="58">
        <v>13500</v>
      </c>
      <c r="F154" s="58">
        <v>18000</v>
      </c>
      <c r="G154" s="58">
        <v>22500</v>
      </c>
      <c r="H154" s="58">
        <v>9525</v>
      </c>
      <c r="I154" s="58">
        <v>17000</v>
      </c>
      <c r="J154" s="58">
        <v>22500</v>
      </c>
      <c r="K154" s="58">
        <v>28500</v>
      </c>
      <c r="L154" s="58">
        <v>9985</v>
      </c>
      <c r="M154" s="58" t="s">
        <v>526</v>
      </c>
      <c r="N154" s="58" t="s">
        <v>526</v>
      </c>
      <c r="O154" s="58" t="s">
        <v>526</v>
      </c>
      <c r="P154" s="58" t="s">
        <v>526</v>
      </c>
      <c r="Q154" s="58" t="s">
        <v>526</v>
      </c>
      <c r="R154" s="58" t="s">
        <v>526</v>
      </c>
      <c r="S154" s="58" t="s">
        <v>526</v>
      </c>
      <c r="T154" s="58" t="s">
        <v>526</v>
      </c>
      <c r="U154" s="58"/>
    </row>
    <row r="155" spans="1:21" x14ac:dyDescent="0.25">
      <c r="A155" t="s">
        <v>94</v>
      </c>
      <c r="B155" t="s">
        <v>32</v>
      </c>
      <c r="C155" t="s">
        <v>27</v>
      </c>
      <c r="D155" t="s">
        <v>659</v>
      </c>
      <c r="E155" s="58">
        <v>10500</v>
      </c>
      <c r="F155" s="58">
        <v>15000</v>
      </c>
      <c r="G155" s="58">
        <v>18500</v>
      </c>
      <c r="H155" s="58">
        <v>2975</v>
      </c>
      <c r="I155" s="58">
        <v>15000</v>
      </c>
      <c r="J155" s="58">
        <v>20000</v>
      </c>
      <c r="K155" s="58">
        <v>24500</v>
      </c>
      <c r="L155" s="58">
        <v>3125</v>
      </c>
      <c r="M155" s="58" t="s">
        <v>526</v>
      </c>
      <c r="N155" s="58" t="s">
        <v>526</v>
      </c>
      <c r="O155" s="58" t="s">
        <v>526</v>
      </c>
      <c r="P155" s="58" t="s">
        <v>526</v>
      </c>
      <c r="Q155" s="58" t="s">
        <v>526</v>
      </c>
      <c r="R155" s="58" t="s">
        <v>526</v>
      </c>
      <c r="S155" s="58" t="s">
        <v>526</v>
      </c>
      <c r="T155" s="58" t="s">
        <v>526</v>
      </c>
      <c r="U155" s="58"/>
    </row>
    <row r="156" spans="1:21" x14ac:dyDescent="0.25">
      <c r="A156" t="s">
        <v>94</v>
      </c>
      <c r="B156" t="s">
        <v>27</v>
      </c>
      <c r="C156" t="s">
        <v>27</v>
      </c>
      <c r="D156" t="s">
        <v>660</v>
      </c>
      <c r="E156" s="58">
        <v>11000</v>
      </c>
      <c r="F156" s="58">
        <v>16000</v>
      </c>
      <c r="G156" s="58">
        <v>20500</v>
      </c>
      <c r="H156" s="58">
        <v>5825</v>
      </c>
      <c r="I156" s="58">
        <v>16500</v>
      </c>
      <c r="J156" s="58">
        <v>21500</v>
      </c>
      <c r="K156" s="58">
        <v>26000</v>
      </c>
      <c r="L156" s="58">
        <v>7365</v>
      </c>
      <c r="M156" s="58" t="s">
        <v>526</v>
      </c>
      <c r="N156" s="58" t="s">
        <v>526</v>
      </c>
      <c r="O156" s="58" t="s">
        <v>526</v>
      </c>
      <c r="P156" s="58" t="s">
        <v>526</v>
      </c>
      <c r="Q156" s="58" t="s">
        <v>526</v>
      </c>
      <c r="R156" s="58" t="s">
        <v>526</v>
      </c>
      <c r="S156" s="58" t="s">
        <v>526</v>
      </c>
      <c r="T156" s="58" t="s">
        <v>526</v>
      </c>
      <c r="U156" s="58"/>
    </row>
    <row r="157" spans="1:21" x14ac:dyDescent="0.25">
      <c r="A157" t="s">
        <v>94</v>
      </c>
      <c r="B157" t="s">
        <v>33</v>
      </c>
      <c r="C157" t="s">
        <v>27</v>
      </c>
      <c r="D157" t="s">
        <v>661</v>
      </c>
      <c r="E157" s="58">
        <v>11000</v>
      </c>
      <c r="F157" s="58">
        <v>15500</v>
      </c>
      <c r="G157" s="58">
        <v>20500</v>
      </c>
      <c r="H157" s="58">
        <v>3225</v>
      </c>
      <c r="I157" s="58">
        <v>16000</v>
      </c>
      <c r="J157" s="58">
        <v>21500</v>
      </c>
      <c r="K157" s="58">
        <v>26500</v>
      </c>
      <c r="L157" s="58">
        <v>4295</v>
      </c>
      <c r="M157" s="58" t="s">
        <v>526</v>
      </c>
      <c r="N157" s="58" t="s">
        <v>526</v>
      </c>
      <c r="O157" s="58" t="s">
        <v>526</v>
      </c>
      <c r="P157" s="58" t="s">
        <v>526</v>
      </c>
      <c r="Q157" s="58" t="s">
        <v>526</v>
      </c>
      <c r="R157" s="58" t="s">
        <v>526</v>
      </c>
      <c r="S157" s="58" t="s">
        <v>526</v>
      </c>
      <c r="T157" s="58" t="s">
        <v>526</v>
      </c>
      <c r="U157" s="58"/>
    </row>
    <row r="158" spans="1:21" x14ac:dyDescent="0.25">
      <c r="A158" t="s">
        <v>94</v>
      </c>
      <c r="B158" t="s">
        <v>34</v>
      </c>
      <c r="C158" t="s">
        <v>27</v>
      </c>
      <c r="D158" t="s">
        <v>662</v>
      </c>
      <c r="E158" s="58">
        <v>8500</v>
      </c>
      <c r="F158" s="58">
        <v>13000</v>
      </c>
      <c r="G158" s="58">
        <v>17000</v>
      </c>
      <c r="H158" s="58">
        <v>10930</v>
      </c>
      <c r="I158" s="58">
        <v>12000</v>
      </c>
      <c r="J158" s="58">
        <v>17500</v>
      </c>
      <c r="K158" s="58">
        <v>22500</v>
      </c>
      <c r="L158" s="58">
        <v>11660</v>
      </c>
      <c r="M158" s="58" t="s">
        <v>526</v>
      </c>
      <c r="N158" s="58" t="s">
        <v>526</v>
      </c>
      <c r="O158" s="58" t="s">
        <v>526</v>
      </c>
      <c r="P158" s="58" t="s">
        <v>526</v>
      </c>
      <c r="Q158" s="58" t="s">
        <v>526</v>
      </c>
      <c r="R158" s="58" t="s">
        <v>526</v>
      </c>
      <c r="S158" s="58" t="s">
        <v>526</v>
      </c>
      <c r="T158" s="58" t="s">
        <v>526</v>
      </c>
      <c r="U158" s="58"/>
    </row>
    <row r="159" spans="1:21" x14ac:dyDescent="0.25">
      <c r="A159" t="s">
        <v>94</v>
      </c>
      <c r="B159" t="s">
        <v>35</v>
      </c>
      <c r="C159" t="s">
        <v>27</v>
      </c>
      <c r="D159" t="s">
        <v>663</v>
      </c>
      <c r="E159" s="58">
        <v>12000</v>
      </c>
      <c r="F159" s="58">
        <v>17500</v>
      </c>
      <c r="G159" s="58">
        <v>21000</v>
      </c>
      <c r="H159" s="58">
        <v>7735</v>
      </c>
      <c r="I159" s="58">
        <v>15000</v>
      </c>
      <c r="J159" s="58">
        <v>21500</v>
      </c>
      <c r="K159" s="58">
        <v>24500</v>
      </c>
      <c r="L159" s="58">
        <v>8300</v>
      </c>
      <c r="M159" s="58" t="s">
        <v>526</v>
      </c>
      <c r="N159" s="58" t="s">
        <v>526</v>
      </c>
      <c r="O159" s="58" t="s">
        <v>526</v>
      </c>
      <c r="P159" s="58" t="s">
        <v>526</v>
      </c>
      <c r="Q159" s="58" t="s">
        <v>526</v>
      </c>
      <c r="R159" s="58" t="s">
        <v>526</v>
      </c>
      <c r="S159" s="58" t="s">
        <v>526</v>
      </c>
      <c r="T159" s="58" t="s">
        <v>526</v>
      </c>
      <c r="U159" s="58"/>
    </row>
    <row r="160" spans="1:21" x14ac:dyDescent="0.25">
      <c r="A160" t="s">
        <v>94</v>
      </c>
      <c r="B160" t="s">
        <v>36</v>
      </c>
      <c r="C160" t="s">
        <v>27</v>
      </c>
      <c r="D160" t="s">
        <v>664</v>
      </c>
      <c r="E160" s="58">
        <v>10500</v>
      </c>
      <c r="F160" s="58">
        <v>17000</v>
      </c>
      <c r="G160" s="58">
        <v>23500</v>
      </c>
      <c r="H160" s="58">
        <v>1030</v>
      </c>
      <c r="I160" s="58">
        <v>12000</v>
      </c>
      <c r="J160" s="58">
        <v>20000</v>
      </c>
      <c r="K160" s="58">
        <v>27000</v>
      </c>
      <c r="L160" s="58">
        <v>1355</v>
      </c>
      <c r="M160" s="58" t="s">
        <v>526</v>
      </c>
      <c r="N160" s="58" t="s">
        <v>526</v>
      </c>
      <c r="O160" s="58" t="s">
        <v>526</v>
      </c>
      <c r="P160" s="58" t="s">
        <v>526</v>
      </c>
      <c r="Q160" s="58" t="s">
        <v>526</v>
      </c>
      <c r="R160" s="58" t="s">
        <v>526</v>
      </c>
      <c r="S160" s="58" t="s">
        <v>526</v>
      </c>
      <c r="T160" s="58" t="s">
        <v>526</v>
      </c>
      <c r="U160" s="58"/>
    </row>
    <row r="161" spans="1:21" x14ac:dyDescent="0.25">
      <c r="A161" t="s">
        <v>94</v>
      </c>
      <c r="B161" t="s">
        <v>37</v>
      </c>
      <c r="C161" t="s">
        <v>27</v>
      </c>
      <c r="D161" t="s">
        <v>665</v>
      </c>
      <c r="E161" s="58">
        <v>19000</v>
      </c>
      <c r="F161" s="58">
        <v>23500</v>
      </c>
      <c r="G161" s="58">
        <v>29000</v>
      </c>
      <c r="H161" s="58">
        <v>775</v>
      </c>
      <c r="I161" s="58">
        <v>24000</v>
      </c>
      <c r="J161" s="58">
        <v>31000</v>
      </c>
      <c r="K161" s="58">
        <v>40500</v>
      </c>
      <c r="L161" s="58">
        <v>885</v>
      </c>
      <c r="M161" s="58" t="s">
        <v>526</v>
      </c>
      <c r="N161" s="58" t="s">
        <v>526</v>
      </c>
      <c r="O161" s="58" t="s">
        <v>526</v>
      </c>
      <c r="P161" s="58" t="s">
        <v>526</v>
      </c>
      <c r="Q161" s="58" t="s">
        <v>526</v>
      </c>
      <c r="R161" s="58" t="s">
        <v>526</v>
      </c>
      <c r="S161" s="58" t="s">
        <v>526</v>
      </c>
      <c r="T161" s="58" t="s">
        <v>526</v>
      </c>
      <c r="U161" s="58"/>
    </row>
    <row r="162" spans="1:21" x14ac:dyDescent="0.25">
      <c r="A162" t="s">
        <v>93</v>
      </c>
      <c r="B162">
        <v>1</v>
      </c>
      <c r="C162" t="s">
        <v>27</v>
      </c>
      <c r="D162" t="s">
        <v>666</v>
      </c>
      <c r="E162" s="58">
        <v>32500</v>
      </c>
      <c r="F162" s="58">
        <v>35500</v>
      </c>
      <c r="G162" s="58">
        <v>37500</v>
      </c>
      <c r="H162" s="58">
        <v>2770</v>
      </c>
      <c r="I162" s="58" t="s">
        <v>526</v>
      </c>
      <c r="J162" s="58" t="s">
        <v>526</v>
      </c>
      <c r="K162" s="58" t="s">
        <v>526</v>
      </c>
      <c r="L162" s="58" t="s">
        <v>526</v>
      </c>
      <c r="M162" s="58" t="s">
        <v>526</v>
      </c>
      <c r="N162" s="58" t="s">
        <v>526</v>
      </c>
      <c r="O162" s="58" t="s">
        <v>526</v>
      </c>
      <c r="P162" s="58" t="s">
        <v>526</v>
      </c>
      <c r="Q162" s="58" t="s">
        <v>526</v>
      </c>
      <c r="R162" s="58" t="s">
        <v>526</v>
      </c>
      <c r="S162" s="58" t="s">
        <v>526</v>
      </c>
      <c r="T162" s="58" t="s">
        <v>526</v>
      </c>
      <c r="U162" s="58"/>
    </row>
    <row r="163" spans="1:21" x14ac:dyDescent="0.25">
      <c r="A163" t="s">
        <v>93</v>
      </c>
      <c r="B163">
        <v>2</v>
      </c>
      <c r="C163" t="s">
        <v>27</v>
      </c>
      <c r="D163" t="s">
        <v>667</v>
      </c>
      <c r="E163" s="58">
        <v>18500</v>
      </c>
      <c r="F163" s="58">
        <v>23500</v>
      </c>
      <c r="G163" s="58">
        <v>28500</v>
      </c>
      <c r="H163" s="58">
        <v>11740</v>
      </c>
      <c r="I163" s="58" t="s">
        <v>526</v>
      </c>
      <c r="J163" s="58" t="s">
        <v>526</v>
      </c>
      <c r="K163" s="58" t="s">
        <v>526</v>
      </c>
      <c r="L163" s="58" t="s">
        <v>526</v>
      </c>
      <c r="M163" s="58" t="s">
        <v>526</v>
      </c>
      <c r="N163" s="58" t="s">
        <v>526</v>
      </c>
      <c r="O163" s="58" t="s">
        <v>526</v>
      </c>
      <c r="P163" s="58" t="s">
        <v>526</v>
      </c>
      <c r="Q163" s="58" t="s">
        <v>526</v>
      </c>
      <c r="R163" s="58" t="s">
        <v>526</v>
      </c>
      <c r="S163" s="58" t="s">
        <v>526</v>
      </c>
      <c r="T163" s="58" t="s">
        <v>526</v>
      </c>
      <c r="U163" s="58"/>
    </row>
    <row r="164" spans="1:21" x14ac:dyDescent="0.25">
      <c r="A164" t="s">
        <v>93</v>
      </c>
      <c r="B164">
        <v>3</v>
      </c>
      <c r="C164" t="s">
        <v>27</v>
      </c>
      <c r="D164" t="s">
        <v>668</v>
      </c>
      <c r="E164" s="58">
        <v>11000</v>
      </c>
      <c r="F164" s="58">
        <v>15000</v>
      </c>
      <c r="G164" s="58">
        <v>19500</v>
      </c>
      <c r="H164" s="58">
        <v>8685</v>
      </c>
      <c r="I164" s="58" t="s">
        <v>526</v>
      </c>
      <c r="J164" s="58" t="s">
        <v>526</v>
      </c>
      <c r="K164" s="58" t="s">
        <v>526</v>
      </c>
      <c r="L164" s="58" t="s">
        <v>526</v>
      </c>
      <c r="M164" s="58" t="s">
        <v>526</v>
      </c>
      <c r="N164" s="58" t="s">
        <v>526</v>
      </c>
      <c r="O164" s="58" t="s">
        <v>526</v>
      </c>
      <c r="P164" s="58" t="s">
        <v>526</v>
      </c>
      <c r="Q164" s="58" t="s">
        <v>526</v>
      </c>
      <c r="R164" s="58" t="s">
        <v>526</v>
      </c>
      <c r="S164" s="58" t="s">
        <v>526</v>
      </c>
      <c r="T164" s="58" t="s">
        <v>526</v>
      </c>
      <c r="U164" s="58"/>
    </row>
    <row r="165" spans="1:21" x14ac:dyDescent="0.25">
      <c r="A165" t="s">
        <v>93</v>
      </c>
      <c r="B165">
        <v>4</v>
      </c>
      <c r="C165" t="s">
        <v>27</v>
      </c>
      <c r="D165" t="s">
        <v>669</v>
      </c>
      <c r="E165" s="58">
        <v>23500</v>
      </c>
      <c r="F165" s="58">
        <v>27000</v>
      </c>
      <c r="G165" s="58">
        <v>30000</v>
      </c>
      <c r="H165" s="58">
        <v>380</v>
      </c>
      <c r="I165" s="58" t="s">
        <v>526</v>
      </c>
      <c r="J165" s="58" t="s">
        <v>526</v>
      </c>
      <c r="K165" s="58" t="s">
        <v>526</v>
      </c>
      <c r="L165" s="58" t="s">
        <v>526</v>
      </c>
      <c r="M165" s="58" t="s">
        <v>526</v>
      </c>
      <c r="N165" s="58" t="s">
        <v>526</v>
      </c>
      <c r="O165" s="58" t="s">
        <v>526</v>
      </c>
      <c r="P165" s="58" t="s">
        <v>526</v>
      </c>
      <c r="Q165" s="58" t="s">
        <v>526</v>
      </c>
      <c r="R165" s="58" t="s">
        <v>526</v>
      </c>
      <c r="S165" s="58" t="s">
        <v>526</v>
      </c>
      <c r="T165" s="58" t="s">
        <v>526</v>
      </c>
      <c r="U165" s="58"/>
    </row>
    <row r="166" spans="1:21" x14ac:dyDescent="0.25">
      <c r="A166" t="s">
        <v>93</v>
      </c>
      <c r="B166">
        <v>5</v>
      </c>
      <c r="C166" t="s">
        <v>27</v>
      </c>
      <c r="D166" t="s">
        <v>670</v>
      </c>
      <c r="E166" s="58">
        <v>10500</v>
      </c>
      <c r="F166" s="58">
        <v>15000</v>
      </c>
      <c r="G166" s="58">
        <v>19000</v>
      </c>
      <c r="H166" s="58">
        <v>800</v>
      </c>
      <c r="I166" s="58" t="s">
        <v>526</v>
      </c>
      <c r="J166" s="58" t="s">
        <v>526</v>
      </c>
      <c r="K166" s="58" t="s">
        <v>526</v>
      </c>
      <c r="L166" s="58" t="s">
        <v>526</v>
      </c>
      <c r="M166" s="58" t="s">
        <v>526</v>
      </c>
      <c r="N166" s="58" t="s">
        <v>526</v>
      </c>
      <c r="O166" s="58" t="s">
        <v>526</v>
      </c>
      <c r="P166" s="58" t="s">
        <v>526</v>
      </c>
      <c r="Q166" s="58" t="s">
        <v>526</v>
      </c>
      <c r="R166" s="58" t="s">
        <v>526</v>
      </c>
      <c r="S166" s="58" t="s">
        <v>526</v>
      </c>
      <c r="T166" s="58" t="s">
        <v>526</v>
      </c>
      <c r="U166" s="58"/>
    </row>
    <row r="167" spans="1:21" x14ac:dyDescent="0.25">
      <c r="A167" t="s">
        <v>93</v>
      </c>
      <c r="B167">
        <v>6</v>
      </c>
      <c r="C167" t="s">
        <v>27</v>
      </c>
      <c r="D167" t="s">
        <v>671</v>
      </c>
      <c r="E167" s="58">
        <v>13000</v>
      </c>
      <c r="F167" s="58">
        <v>17500</v>
      </c>
      <c r="G167" s="58">
        <v>23000</v>
      </c>
      <c r="H167" s="58">
        <v>2455</v>
      </c>
      <c r="I167" s="58" t="s">
        <v>526</v>
      </c>
      <c r="J167" s="58" t="s">
        <v>526</v>
      </c>
      <c r="K167" s="58" t="s">
        <v>526</v>
      </c>
      <c r="L167" s="58" t="s">
        <v>526</v>
      </c>
      <c r="M167" s="58" t="s">
        <v>526</v>
      </c>
      <c r="N167" s="58" t="s">
        <v>526</v>
      </c>
      <c r="O167" s="58" t="s">
        <v>526</v>
      </c>
      <c r="P167" s="58" t="s">
        <v>526</v>
      </c>
      <c r="Q167" s="58" t="s">
        <v>526</v>
      </c>
      <c r="R167" s="58" t="s">
        <v>526</v>
      </c>
      <c r="S167" s="58" t="s">
        <v>526</v>
      </c>
      <c r="T167" s="58" t="s">
        <v>526</v>
      </c>
      <c r="U167" s="58"/>
    </row>
    <row r="168" spans="1:21" x14ac:dyDescent="0.25">
      <c r="A168" t="s">
        <v>93</v>
      </c>
      <c r="B168">
        <v>7</v>
      </c>
      <c r="C168" t="s">
        <v>27</v>
      </c>
      <c r="D168" t="s">
        <v>672</v>
      </c>
      <c r="E168" s="58">
        <v>16500</v>
      </c>
      <c r="F168" s="58">
        <v>21500</v>
      </c>
      <c r="G168" s="58">
        <v>27500</v>
      </c>
      <c r="H168" s="58">
        <v>1180</v>
      </c>
      <c r="I168" s="58" t="s">
        <v>526</v>
      </c>
      <c r="J168" s="58" t="s">
        <v>526</v>
      </c>
      <c r="K168" s="58" t="s">
        <v>526</v>
      </c>
      <c r="L168" s="58" t="s">
        <v>526</v>
      </c>
      <c r="M168" s="58" t="s">
        <v>526</v>
      </c>
      <c r="N168" s="58" t="s">
        <v>526</v>
      </c>
      <c r="O168" s="58" t="s">
        <v>526</v>
      </c>
      <c r="P168" s="58" t="s">
        <v>526</v>
      </c>
      <c r="Q168" s="58" t="s">
        <v>526</v>
      </c>
      <c r="R168" s="58" t="s">
        <v>526</v>
      </c>
      <c r="S168" s="58" t="s">
        <v>526</v>
      </c>
      <c r="T168" s="58" t="s">
        <v>526</v>
      </c>
      <c r="U168" s="58"/>
    </row>
    <row r="169" spans="1:21" x14ac:dyDescent="0.25">
      <c r="A169" t="s">
        <v>93</v>
      </c>
      <c r="B169">
        <v>8</v>
      </c>
      <c r="C169" t="s">
        <v>27</v>
      </c>
      <c r="D169" t="s">
        <v>673</v>
      </c>
      <c r="E169" s="58">
        <v>12500</v>
      </c>
      <c r="F169" s="58">
        <v>18500</v>
      </c>
      <c r="G169" s="58">
        <v>24500</v>
      </c>
      <c r="H169" s="58">
        <v>1000</v>
      </c>
      <c r="I169" s="58" t="s">
        <v>526</v>
      </c>
      <c r="J169" s="58" t="s">
        <v>526</v>
      </c>
      <c r="K169" s="58" t="s">
        <v>526</v>
      </c>
      <c r="L169" s="58" t="s">
        <v>526</v>
      </c>
      <c r="M169" s="58" t="s">
        <v>526</v>
      </c>
      <c r="N169" s="58" t="s">
        <v>526</v>
      </c>
      <c r="O169" s="58" t="s">
        <v>526</v>
      </c>
      <c r="P169" s="58" t="s">
        <v>526</v>
      </c>
      <c r="Q169" s="58" t="s">
        <v>526</v>
      </c>
      <c r="R169" s="58" t="s">
        <v>526</v>
      </c>
      <c r="S169" s="58" t="s">
        <v>526</v>
      </c>
      <c r="T169" s="58" t="s">
        <v>526</v>
      </c>
      <c r="U169" s="58"/>
    </row>
    <row r="170" spans="1:21" x14ac:dyDescent="0.25">
      <c r="A170" t="s">
        <v>93</v>
      </c>
      <c r="B170">
        <v>9</v>
      </c>
      <c r="C170" t="s">
        <v>27</v>
      </c>
      <c r="D170" t="s">
        <v>674</v>
      </c>
      <c r="E170" s="58">
        <v>16000</v>
      </c>
      <c r="F170" s="58">
        <v>22500</v>
      </c>
      <c r="G170" s="58">
        <v>28000</v>
      </c>
      <c r="H170" s="58">
        <v>1120</v>
      </c>
      <c r="I170" s="58" t="s">
        <v>526</v>
      </c>
      <c r="J170" s="58" t="s">
        <v>526</v>
      </c>
      <c r="K170" s="58" t="s">
        <v>526</v>
      </c>
      <c r="L170" s="58" t="s">
        <v>526</v>
      </c>
      <c r="M170" s="58" t="s">
        <v>526</v>
      </c>
      <c r="N170" s="58" t="s">
        <v>526</v>
      </c>
      <c r="O170" s="58" t="s">
        <v>526</v>
      </c>
      <c r="P170" s="58" t="s">
        <v>526</v>
      </c>
      <c r="Q170" s="58" t="s">
        <v>526</v>
      </c>
      <c r="R170" s="58" t="s">
        <v>526</v>
      </c>
      <c r="S170" s="58" t="s">
        <v>526</v>
      </c>
      <c r="T170" s="58" t="s">
        <v>526</v>
      </c>
      <c r="U170" s="58"/>
    </row>
    <row r="171" spans="1:21" x14ac:dyDescent="0.25">
      <c r="A171" t="s">
        <v>93</v>
      </c>
      <c r="B171" t="s">
        <v>28</v>
      </c>
      <c r="C171" t="s">
        <v>27</v>
      </c>
      <c r="D171" t="s">
        <v>675</v>
      </c>
      <c r="E171" s="58">
        <v>14500</v>
      </c>
      <c r="F171" s="58">
        <v>19500</v>
      </c>
      <c r="G171" s="58">
        <v>25000</v>
      </c>
      <c r="H171" s="58">
        <v>990</v>
      </c>
      <c r="I171" s="58" t="s">
        <v>526</v>
      </c>
      <c r="J171" s="58" t="s">
        <v>526</v>
      </c>
      <c r="K171" s="58" t="s">
        <v>526</v>
      </c>
      <c r="L171" s="58" t="s">
        <v>526</v>
      </c>
      <c r="M171" s="58" t="s">
        <v>526</v>
      </c>
      <c r="N171" s="58" t="s">
        <v>526</v>
      </c>
      <c r="O171" s="58" t="s">
        <v>526</v>
      </c>
      <c r="P171" s="58" t="s">
        <v>526</v>
      </c>
      <c r="Q171" s="58" t="s">
        <v>526</v>
      </c>
      <c r="R171" s="58" t="s">
        <v>526</v>
      </c>
      <c r="S171" s="58" t="s">
        <v>526</v>
      </c>
      <c r="T171" s="58" t="s">
        <v>526</v>
      </c>
      <c r="U171" s="58"/>
    </row>
    <row r="172" spans="1:21" x14ac:dyDescent="0.25">
      <c r="A172" t="s">
        <v>93</v>
      </c>
      <c r="B172" t="s">
        <v>29</v>
      </c>
      <c r="C172" t="s">
        <v>27</v>
      </c>
      <c r="D172" t="s">
        <v>676</v>
      </c>
      <c r="E172" s="58">
        <v>12000</v>
      </c>
      <c r="F172" s="58">
        <v>17000</v>
      </c>
      <c r="G172" s="58">
        <v>22500</v>
      </c>
      <c r="H172" s="58">
        <v>9610</v>
      </c>
      <c r="I172" s="58" t="s">
        <v>526</v>
      </c>
      <c r="J172" s="58" t="s">
        <v>526</v>
      </c>
      <c r="K172" s="58" t="s">
        <v>526</v>
      </c>
      <c r="L172" s="58" t="s">
        <v>526</v>
      </c>
      <c r="M172" s="58" t="s">
        <v>526</v>
      </c>
      <c r="N172" s="58" t="s">
        <v>526</v>
      </c>
      <c r="O172" s="58" t="s">
        <v>526</v>
      </c>
      <c r="P172" s="58" t="s">
        <v>526</v>
      </c>
      <c r="Q172" s="58" t="s">
        <v>526</v>
      </c>
      <c r="R172" s="58" t="s">
        <v>526</v>
      </c>
      <c r="S172" s="58" t="s">
        <v>526</v>
      </c>
      <c r="T172" s="58" t="s">
        <v>526</v>
      </c>
      <c r="U172" s="58"/>
    </row>
    <row r="173" spans="1:21" x14ac:dyDescent="0.25">
      <c r="A173" t="s">
        <v>93</v>
      </c>
      <c r="B173" t="s">
        <v>30</v>
      </c>
      <c r="C173" t="s">
        <v>27</v>
      </c>
      <c r="D173" t="s">
        <v>677</v>
      </c>
      <c r="E173" s="58">
        <v>11500</v>
      </c>
      <c r="F173" s="58">
        <v>16000</v>
      </c>
      <c r="G173" s="58">
        <v>20500</v>
      </c>
      <c r="H173" s="58">
        <v>4230</v>
      </c>
      <c r="I173" s="58" t="s">
        <v>526</v>
      </c>
      <c r="J173" s="58" t="s">
        <v>526</v>
      </c>
      <c r="K173" s="58" t="s">
        <v>526</v>
      </c>
      <c r="L173" s="58" t="s">
        <v>526</v>
      </c>
      <c r="M173" s="58" t="s">
        <v>526</v>
      </c>
      <c r="N173" s="58" t="s">
        <v>526</v>
      </c>
      <c r="O173" s="58" t="s">
        <v>526</v>
      </c>
      <c r="P173" s="58" t="s">
        <v>526</v>
      </c>
      <c r="Q173" s="58" t="s">
        <v>526</v>
      </c>
      <c r="R173" s="58" t="s">
        <v>526</v>
      </c>
      <c r="S173" s="58" t="s">
        <v>526</v>
      </c>
      <c r="T173" s="58" t="s">
        <v>526</v>
      </c>
      <c r="U173" s="58"/>
    </row>
    <row r="174" spans="1:21" x14ac:dyDescent="0.25">
      <c r="A174" t="s">
        <v>93</v>
      </c>
      <c r="B174" t="s">
        <v>31</v>
      </c>
      <c r="C174" t="s">
        <v>27</v>
      </c>
      <c r="D174" t="s">
        <v>678</v>
      </c>
      <c r="E174" s="58">
        <v>14000</v>
      </c>
      <c r="F174" s="58">
        <v>18000</v>
      </c>
      <c r="G174" s="58">
        <v>22500</v>
      </c>
      <c r="H174" s="58">
        <v>10685</v>
      </c>
      <c r="I174" s="58" t="s">
        <v>526</v>
      </c>
      <c r="J174" s="58" t="s">
        <v>526</v>
      </c>
      <c r="K174" s="58" t="s">
        <v>526</v>
      </c>
      <c r="L174" s="58" t="s">
        <v>526</v>
      </c>
      <c r="M174" s="58" t="s">
        <v>526</v>
      </c>
      <c r="N174" s="58" t="s">
        <v>526</v>
      </c>
      <c r="O174" s="58" t="s">
        <v>526</v>
      </c>
      <c r="P174" s="58" t="s">
        <v>526</v>
      </c>
      <c r="Q174" s="58" t="s">
        <v>526</v>
      </c>
      <c r="R174" s="58" t="s">
        <v>526</v>
      </c>
      <c r="S174" s="58" t="s">
        <v>526</v>
      </c>
      <c r="T174" s="58" t="s">
        <v>526</v>
      </c>
      <c r="U174" s="58"/>
    </row>
    <row r="175" spans="1:21" x14ac:dyDescent="0.25">
      <c r="A175" t="s">
        <v>93</v>
      </c>
      <c r="B175" t="s">
        <v>32</v>
      </c>
      <c r="C175" t="s">
        <v>27</v>
      </c>
      <c r="D175" t="s">
        <v>679</v>
      </c>
      <c r="E175" s="58">
        <v>11000</v>
      </c>
      <c r="F175" s="58">
        <v>15500</v>
      </c>
      <c r="G175" s="58">
        <v>19000</v>
      </c>
      <c r="H175" s="58">
        <v>3300</v>
      </c>
      <c r="I175" s="58" t="s">
        <v>526</v>
      </c>
      <c r="J175" s="58" t="s">
        <v>526</v>
      </c>
      <c r="K175" s="58" t="s">
        <v>526</v>
      </c>
      <c r="L175" s="58" t="s">
        <v>526</v>
      </c>
      <c r="M175" s="58" t="s">
        <v>526</v>
      </c>
      <c r="N175" s="58" t="s">
        <v>526</v>
      </c>
      <c r="O175" s="58" t="s">
        <v>526</v>
      </c>
      <c r="P175" s="58" t="s">
        <v>526</v>
      </c>
      <c r="Q175" s="58" t="s">
        <v>526</v>
      </c>
      <c r="R175" s="58" t="s">
        <v>526</v>
      </c>
      <c r="S175" s="58" t="s">
        <v>526</v>
      </c>
      <c r="T175" s="58" t="s">
        <v>526</v>
      </c>
      <c r="U175" s="58"/>
    </row>
    <row r="176" spans="1:21" x14ac:dyDescent="0.25">
      <c r="A176" t="s">
        <v>93</v>
      </c>
      <c r="B176" t="s">
        <v>27</v>
      </c>
      <c r="C176" t="s">
        <v>27</v>
      </c>
      <c r="D176" t="s">
        <v>680</v>
      </c>
      <c r="E176" s="58">
        <v>11500</v>
      </c>
      <c r="F176" s="58">
        <v>16500</v>
      </c>
      <c r="G176" s="58">
        <v>21000</v>
      </c>
      <c r="H176" s="58">
        <v>6430</v>
      </c>
      <c r="I176" s="58" t="s">
        <v>526</v>
      </c>
      <c r="J176" s="58" t="s">
        <v>526</v>
      </c>
      <c r="K176" s="58" t="s">
        <v>526</v>
      </c>
      <c r="L176" s="58" t="s">
        <v>526</v>
      </c>
      <c r="M176" s="58" t="s">
        <v>526</v>
      </c>
      <c r="N176" s="58" t="s">
        <v>526</v>
      </c>
      <c r="O176" s="58" t="s">
        <v>526</v>
      </c>
      <c r="P176" s="58" t="s">
        <v>526</v>
      </c>
      <c r="Q176" s="58" t="s">
        <v>526</v>
      </c>
      <c r="R176" s="58" t="s">
        <v>526</v>
      </c>
      <c r="S176" s="58" t="s">
        <v>526</v>
      </c>
      <c r="T176" s="58" t="s">
        <v>526</v>
      </c>
      <c r="U176" s="58"/>
    </row>
    <row r="177" spans="1:21" x14ac:dyDescent="0.25">
      <c r="A177" t="s">
        <v>93</v>
      </c>
      <c r="B177" t="s">
        <v>33</v>
      </c>
      <c r="C177" t="s">
        <v>27</v>
      </c>
      <c r="D177" t="s">
        <v>681</v>
      </c>
      <c r="E177" s="58">
        <v>10500</v>
      </c>
      <c r="F177" s="58">
        <v>16000</v>
      </c>
      <c r="G177" s="58">
        <v>21000</v>
      </c>
      <c r="H177" s="58">
        <v>3830</v>
      </c>
      <c r="I177" s="58" t="s">
        <v>526</v>
      </c>
      <c r="J177" s="58" t="s">
        <v>526</v>
      </c>
      <c r="K177" s="58" t="s">
        <v>526</v>
      </c>
      <c r="L177" s="58" t="s">
        <v>526</v>
      </c>
      <c r="M177" s="58" t="s">
        <v>526</v>
      </c>
      <c r="N177" s="58" t="s">
        <v>526</v>
      </c>
      <c r="O177" s="58" t="s">
        <v>526</v>
      </c>
      <c r="P177" s="58" t="s">
        <v>526</v>
      </c>
      <c r="Q177" s="58" t="s">
        <v>526</v>
      </c>
      <c r="R177" s="58" t="s">
        <v>526</v>
      </c>
      <c r="S177" s="58" t="s">
        <v>526</v>
      </c>
      <c r="T177" s="58" t="s">
        <v>526</v>
      </c>
      <c r="U177" s="58"/>
    </row>
    <row r="178" spans="1:21" x14ac:dyDescent="0.25">
      <c r="A178" t="s">
        <v>93</v>
      </c>
      <c r="B178" t="s">
        <v>34</v>
      </c>
      <c r="C178" t="s">
        <v>27</v>
      </c>
      <c r="D178" t="s">
        <v>682</v>
      </c>
      <c r="E178" s="58">
        <v>9000</v>
      </c>
      <c r="F178" s="58">
        <v>13500</v>
      </c>
      <c r="G178" s="58">
        <v>17500</v>
      </c>
      <c r="H178" s="58">
        <v>12360</v>
      </c>
      <c r="I178" s="58" t="s">
        <v>526</v>
      </c>
      <c r="J178" s="58" t="s">
        <v>526</v>
      </c>
      <c r="K178" s="58" t="s">
        <v>526</v>
      </c>
      <c r="L178" s="58" t="s">
        <v>526</v>
      </c>
      <c r="M178" s="58" t="s">
        <v>526</v>
      </c>
      <c r="N178" s="58" t="s">
        <v>526</v>
      </c>
      <c r="O178" s="58" t="s">
        <v>526</v>
      </c>
      <c r="P178" s="58" t="s">
        <v>526</v>
      </c>
      <c r="Q178" s="58" t="s">
        <v>526</v>
      </c>
      <c r="R178" s="58" t="s">
        <v>526</v>
      </c>
      <c r="S178" s="58" t="s">
        <v>526</v>
      </c>
      <c r="T178" s="58" t="s">
        <v>526</v>
      </c>
      <c r="U178" s="58"/>
    </row>
    <row r="179" spans="1:21" x14ac:dyDescent="0.25">
      <c r="A179" t="s">
        <v>93</v>
      </c>
      <c r="B179" t="s">
        <v>35</v>
      </c>
      <c r="C179" t="s">
        <v>27</v>
      </c>
      <c r="D179" t="s">
        <v>683</v>
      </c>
      <c r="E179" s="58">
        <v>12500</v>
      </c>
      <c r="F179" s="58">
        <v>18500</v>
      </c>
      <c r="G179" s="58">
        <v>21000</v>
      </c>
      <c r="H179" s="58">
        <v>8485</v>
      </c>
      <c r="I179" s="58" t="s">
        <v>526</v>
      </c>
      <c r="J179" s="58" t="s">
        <v>526</v>
      </c>
      <c r="K179" s="58" t="s">
        <v>526</v>
      </c>
      <c r="L179" s="58" t="s">
        <v>526</v>
      </c>
      <c r="M179" s="58" t="s">
        <v>526</v>
      </c>
      <c r="N179" s="58" t="s">
        <v>526</v>
      </c>
      <c r="O179" s="58" t="s">
        <v>526</v>
      </c>
      <c r="P179" s="58" t="s">
        <v>526</v>
      </c>
      <c r="Q179" s="58" t="s">
        <v>526</v>
      </c>
      <c r="R179" s="58" t="s">
        <v>526</v>
      </c>
      <c r="S179" s="58" t="s">
        <v>526</v>
      </c>
      <c r="T179" s="58" t="s">
        <v>526</v>
      </c>
      <c r="U179" s="58"/>
    </row>
    <row r="180" spans="1:21" x14ac:dyDescent="0.25">
      <c r="A180" t="s">
        <v>93</v>
      </c>
      <c r="B180" t="s">
        <v>36</v>
      </c>
      <c r="C180" t="s">
        <v>27</v>
      </c>
      <c r="D180" t="s">
        <v>684</v>
      </c>
      <c r="E180" s="58">
        <v>10000</v>
      </c>
      <c r="F180" s="58">
        <v>16000</v>
      </c>
      <c r="G180" s="58">
        <v>23500</v>
      </c>
      <c r="H180" s="58">
        <v>1260</v>
      </c>
      <c r="I180" s="58" t="s">
        <v>526</v>
      </c>
      <c r="J180" s="58" t="s">
        <v>526</v>
      </c>
      <c r="K180" s="58" t="s">
        <v>526</v>
      </c>
      <c r="L180" s="58" t="s">
        <v>526</v>
      </c>
      <c r="M180" s="58" t="s">
        <v>526</v>
      </c>
      <c r="N180" s="58" t="s">
        <v>526</v>
      </c>
      <c r="O180" s="58" t="s">
        <v>526</v>
      </c>
      <c r="P180" s="58" t="s">
        <v>526</v>
      </c>
      <c r="Q180" s="58" t="s">
        <v>526</v>
      </c>
      <c r="R180" s="58" t="s">
        <v>526</v>
      </c>
      <c r="S180" s="58" t="s">
        <v>526</v>
      </c>
      <c r="T180" s="58" t="s">
        <v>526</v>
      </c>
      <c r="U180" s="58"/>
    </row>
    <row r="181" spans="1:21" x14ac:dyDescent="0.25">
      <c r="A181" t="s">
        <v>93</v>
      </c>
      <c r="B181" t="s">
        <v>37</v>
      </c>
      <c r="C181" t="s">
        <v>27</v>
      </c>
      <c r="D181" t="s">
        <v>685</v>
      </c>
      <c r="E181" s="58">
        <v>18000</v>
      </c>
      <c r="F181" s="58">
        <v>24000</v>
      </c>
      <c r="G181" s="58">
        <v>30000</v>
      </c>
      <c r="H181" s="58">
        <v>940</v>
      </c>
      <c r="I181" s="58" t="s">
        <v>526</v>
      </c>
      <c r="J181" s="58" t="s">
        <v>526</v>
      </c>
      <c r="K181" s="58" t="s">
        <v>526</v>
      </c>
      <c r="L181" s="58" t="s">
        <v>526</v>
      </c>
      <c r="M181" s="58" t="s">
        <v>526</v>
      </c>
      <c r="N181" s="58" t="s">
        <v>526</v>
      </c>
      <c r="O181" s="58" t="s">
        <v>526</v>
      </c>
      <c r="P181" s="58" t="s">
        <v>526</v>
      </c>
      <c r="Q181" s="58" t="s">
        <v>526</v>
      </c>
      <c r="R181" s="58" t="s">
        <v>526</v>
      </c>
      <c r="S181" s="58" t="s">
        <v>526</v>
      </c>
      <c r="T181" s="58" t="s">
        <v>526</v>
      </c>
      <c r="U181" s="58"/>
    </row>
    <row r="182" spans="1:21" x14ac:dyDescent="0.25">
      <c r="A182" t="s">
        <v>92</v>
      </c>
      <c r="B182">
        <v>1</v>
      </c>
      <c r="C182" t="s">
        <v>27</v>
      </c>
      <c r="D182" t="s">
        <v>686</v>
      </c>
      <c r="E182" s="58">
        <v>32500</v>
      </c>
      <c r="F182" s="58">
        <v>35500</v>
      </c>
      <c r="G182" s="58">
        <v>37500</v>
      </c>
      <c r="H182" s="58">
        <v>2875</v>
      </c>
      <c r="I182" s="58" t="s">
        <v>526</v>
      </c>
      <c r="J182" s="58" t="s">
        <v>526</v>
      </c>
      <c r="K182" s="58" t="s">
        <v>526</v>
      </c>
      <c r="L182" s="58" t="s">
        <v>526</v>
      </c>
      <c r="M182" s="58" t="s">
        <v>526</v>
      </c>
      <c r="N182" s="58" t="s">
        <v>526</v>
      </c>
      <c r="O182" s="58" t="s">
        <v>526</v>
      </c>
      <c r="P182" s="58" t="s">
        <v>526</v>
      </c>
      <c r="Q182" s="58" t="s">
        <v>526</v>
      </c>
      <c r="R182" s="58" t="s">
        <v>526</v>
      </c>
      <c r="S182" s="58" t="s">
        <v>526</v>
      </c>
      <c r="T182" s="58" t="s">
        <v>526</v>
      </c>
      <c r="U182" s="58"/>
    </row>
    <row r="183" spans="1:21" x14ac:dyDescent="0.25">
      <c r="A183" t="s">
        <v>92</v>
      </c>
      <c r="B183">
        <v>2</v>
      </c>
      <c r="C183" t="s">
        <v>27</v>
      </c>
      <c r="D183" t="s">
        <v>687</v>
      </c>
      <c r="E183" s="58">
        <v>19000</v>
      </c>
      <c r="F183" s="58">
        <v>23500</v>
      </c>
      <c r="G183" s="58">
        <v>28000</v>
      </c>
      <c r="H183" s="58">
        <v>12815</v>
      </c>
      <c r="I183" s="58" t="s">
        <v>526</v>
      </c>
      <c r="J183" s="58" t="s">
        <v>526</v>
      </c>
      <c r="K183" s="58" t="s">
        <v>526</v>
      </c>
      <c r="L183" s="58" t="s">
        <v>526</v>
      </c>
      <c r="M183" s="58" t="s">
        <v>526</v>
      </c>
      <c r="N183" s="58" t="s">
        <v>526</v>
      </c>
      <c r="O183" s="58" t="s">
        <v>526</v>
      </c>
      <c r="P183" s="58" t="s">
        <v>526</v>
      </c>
      <c r="Q183" s="58" t="s">
        <v>526</v>
      </c>
      <c r="R183" s="58" t="s">
        <v>526</v>
      </c>
      <c r="S183" s="58" t="s">
        <v>526</v>
      </c>
      <c r="T183" s="58" t="s">
        <v>526</v>
      </c>
      <c r="U183" s="58"/>
    </row>
    <row r="184" spans="1:21" x14ac:dyDescent="0.25">
      <c r="A184" t="s">
        <v>92</v>
      </c>
      <c r="B184">
        <v>3</v>
      </c>
      <c r="C184" t="s">
        <v>27</v>
      </c>
      <c r="D184" t="s">
        <v>688</v>
      </c>
      <c r="E184" s="58">
        <v>11500</v>
      </c>
      <c r="F184" s="58">
        <v>15500</v>
      </c>
      <c r="G184" s="58">
        <v>20000</v>
      </c>
      <c r="H184" s="58">
        <v>9135</v>
      </c>
      <c r="I184" s="58" t="s">
        <v>526</v>
      </c>
      <c r="J184" s="58" t="s">
        <v>526</v>
      </c>
      <c r="K184" s="58" t="s">
        <v>526</v>
      </c>
      <c r="L184" s="58" t="s">
        <v>526</v>
      </c>
      <c r="M184" s="58" t="s">
        <v>526</v>
      </c>
      <c r="N184" s="58" t="s">
        <v>526</v>
      </c>
      <c r="O184" s="58" t="s">
        <v>526</v>
      </c>
      <c r="P184" s="58" t="s">
        <v>526</v>
      </c>
      <c r="Q184" s="58" t="s">
        <v>526</v>
      </c>
      <c r="R184" s="58" t="s">
        <v>526</v>
      </c>
      <c r="S184" s="58" t="s">
        <v>526</v>
      </c>
      <c r="T184" s="58" t="s">
        <v>526</v>
      </c>
      <c r="U184" s="58"/>
    </row>
    <row r="185" spans="1:21" x14ac:dyDescent="0.25">
      <c r="A185" t="s">
        <v>92</v>
      </c>
      <c r="B185">
        <v>4</v>
      </c>
      <c r="C185" t="s">
        <v>27</v>
      </c>
      <c r="D185" t="s">
        <v>689</v>
      </c>
      <c r="E185" s="58">
        <v>23500</v>
      </c>
      <c r="F185" s="58">
        <v>27500</v>
      </c>
      <c r="G185" s="58">
        <v>30000</v>
      </c>
      <c r="H185" s="58">
        <v>320</v>
      </c>
      <c r="I185" s="58" t="s">
        <v>526</v>
      </c>
      <c r="J185" s="58" t="s">
        <v>526</v>
      </c>
      <c r="K185" s="58" t="s">
        <v>526</v>
      </c>
      <c r="L185" s="58" t="s">
        <v>526</v>
      </c>
      <c r="M185" s="58" t="s">
        <v>526</v>
      </c>
      <c r="N185" s="58" t="s">
        <v>526</v>
      </c>
      <c r="O185" s="58" t="s">
        <v>526</v>
      </c>
      <c r="P185" s="58" t="s">
        <v>526</v>
      </c>
      <c r="Q185" s="58" t="s">
        <v>526</v>
      </c>
      <c r="R185" s="58" t="s">
        <v>526</v>
      </c>
      <c r="S185" s="58" t="s">
        <v>526</v>
      </c>
      <c r="T185" s="58" t="s">
        <v>526</v>
      </c>
      <c r="U185" s="58"/>
    </row>
    <row r="186" spans="1:21" x14ac:dyDescent="0.25">
      <c r="A186" t="s">
        <v>92</v>
      </c>
      <c r="B186">
        <v>5</v>
      </c>
      <c r="C186" t="s">
        <v>27</v>
      </c>
      <c r="D186" t="s">
        <v>690</v>
      </c>
      <c r="E186" s="58">
        <v>11500</v>
      </c>
      <c r="F186" s="58">
        <v>16000</v>
      </c>
      <c r="G186" s="58">
        <v>20500</v>
      </c>
      <c r="H186" s="58">
        <v>865</v>
      </c>
      <c r="I186" s="58" t="s">
        <v>526</v>
      </c>
      <c r="J186" s="58" t="s">
        <v>526</v>
      </c>
      <c r="K186" s="58" t="s">
        <v>526</v>
      </c>
      <c r="L186" s="58" t="s">
        <v>526</v>
      </c>
      <c r="M186" s="58" t="s">
        <v>526</v>
      </c>
      <c r="N186" s="58" t="s">
        <v>526</v>
      </c>
      <c r="O186" s="58" t="s">
        <v>526</v>
      </c>
      <c r="P186" s="58" t="s">
        <v>526</v>
      </c>
      <c r="Q186" s="58" t="s">
        <v>526</v>
      </c>
      <c r="R186" s="58" t="s">
        <v>526</v>
      </c>
      <c r="S186" s="58" t="s">
        <v>526</v>
      </c>
      <c r="T186" s="58" t="s">
        <v>526</v>
      </c>
      <c r="U186" s="58"/>
    </row>
    <row r="187" spans="1:21" x14ac:dyDescent="0.25">
      <c r="A187" t="s">
        <v>92</v>
      </c>
      <c r="B187">
        <v>6</v>
      </c>
      <c r="C187" t="s">
        <v>27</v>
      </c>
      <c r="D187" t="s">
        <v>691</v>
      </c>
      <c r="E187" s="58">
        <v>14000</v>
      </c>
      <c r="F187" s="58">
        <v>18500</v>
      </c>
      <c r="G187" s="58">
        <v>23000</v>
      </c>
      <c r="H187" s="58">
        <v>2605</v>
      </c>
      <c r="I187" s="58" t="s">
        <v>526</v>
      </c>
      <c r="J187" s="58" t="s">
        <v>526</v>
      </c>
      <c r="K187" s="58" t="s">
        <v>526</v>
      </c>
      <c r="L187" s="58" t="s">
        <v>526</v>
      </c>
      <c r="M187" s="58" t="s">
        <v>526</v>
      </c>
      <c r="N187" s="58" t="s">
        <v>526</v>
      </c>
      <c r="O187" s="58" t="s">
        <v>526</v>
      </c>
      <c r="P187" s="58" t="s">
        <v>526</v>
      </c>
      <c r="Q187" s="58" t="s">
        <v>526</v>
      </c>
      <c r="R187" s="58" t="s">
        <v>526</v>
      </c>
      <c r="S187" s="58" t="s">
        <v>526</v>
      </c>
      <c r="T187" s="58" t="s">
        <v>526</v>
      </c>
      <c r="U187" s="58"/>
    </row>
    <row r="188" spans="1:21" x14ac:dyDescent="0.25">
      <c r="A188" t="s">
        <v>92</v>
      </c>
      <c r="B188">
        <v>7</v>
      </c>
      <c r="C188" t="s">
        <v>27</v>
      </c>
      <c r="D188" t="s">
        <v>692</v>
      </c>
      <c r="E188" s="58">
        <v>17500</v>
      </c>
      <c r="F188" s="58">
        <v>22000</v>
      </c>
      <c r="G188" s="58">
        <v>27000</v>
      </c>
      <c r="H188" s="58">
        <v>1330</v>
      </c>
      <c r="I188" s="58" t="s">
        <v>526</v>
      </c>
      <c r="J188" s="58" t="s">
        <v>526</v>
      </c>
      <c r="K188" s="58" t="s">
        <v>526</v>
      </c>
      <c r="L188" s="58" t="s">
        <v>526</v>
      </c>
      <c r="M188" s="58" t="s">
        <v>526</v>
      </c>
      <c r="N188" s="58" t="s">
        <v>526</v>
      </c>
      <c r="O188" s="58" t="s">
        <v>526</v>
      </c>
      <c r="P188" s="58" t="s">
        <v>526</v>
      </c>
      <c r="Q188" s="58" t="s">
        <v>526</v>
      </c>
      <c r="R188" s="58" t="s">
        <v>526</v>
      </c>
      <c r="S188" s="58" t="s">
        <v>526</v>
      </c>
      <c r="T188" s="58" t="s">
        <v>526</v>
      </c>
      <c r="U188" s="58"/>
    </row>
    <row r="189" spans="1:21" x14ac:dyDescent="0.25">
      <c r="A189" t="s">
        <v>92</v>
      </c>
      <c r="B189">
        <v>8</v>
      </c>
      <c r="C189" t="s">
        <v>27</v>
      </c>
      <c r="D189" t="s">
        <v>693</v>
      </c>
      <c r="E189" s="58">
        <v>13500</v>
      </c>
      <c r="F189" s="58">
        <v>18500</v>
      </c>
      <c r="G189" s="58">
        <v>24500</v>
      </c>
      <c r="H189" s="58">
        <v>1020</v>
      </c>
      <c r="I189" s="58" t="s">
        <v>526</v>
      </c>
      <c r="J189" s="58" t="s">
        <v>526</v>
      </c>
      <c r="K189" s="58" t="s">
        <v>526</v>
      </c>
      <c r="L189" s="58" t="s">
        <v>526</v>
      </c>
      <c r="M189" s="58" t="s">
        <v>526</v>
      </c>
      <c r="N189" s="58" t="s">
        <v>526</v>
      </c>
      <c r="O189" s="58" t="s">
        <v>526</v>
      </c>
      <c r="P189" s="58" t="s">
        <v>526</v>
      </c>
      <c r="Q189" s="58" t="s">
        <v>526</v>
      </c>
      <c r="R189" s="58" t="s">
        <v>526</v>
      </c>
      <c r="S189" s="58" t="s">
        <v>526</v>
      </c>
      <c r="T189" s="58" t="s">
        <v>526</v>
      </c>
      <c r="U189" s="58"/>
    </row>
    <row r="190" spans="1:21" x14ac:dyDescent="0.25">
      <c r="A190" t="s">
        <v>92</v>
      </c>
      <c r="B190">
        <v>9</v>
      </c>
      <c r="C190" t="s">
        <v>27</v>
      </c>
      <c r="D190" t="s">
        <v>694</v>
      </c>
      <c r="E190" s="58">
        <v>17000</v>
      </c>
      <c r="F190" s="58">
        <v>23500</v>
      </c>
      <c r="G190" s="58">
        <v>28000</v>
      </c>
      <c r="H190" s="58">
        <v>1160</v>
      </c>
      <c r="I190" s="58" t="s">
        <v>526</v>
      </c>
      <c r="J190" s="58" t="s">
        <v>526</v>
      </c>
      <c r="K190" s="58" t="s">
        <v>526</v>
      </c>
      <c r="L190" s="58" t="s">
        <v>526</v>
      </c>
      <c r="M190" s="58" t="s">
        <v>526</v>
      </c>
      <c r="N190" s="58" t="s">
        <v>526</v>
      </c>
      <c r="O190" s="58" t="s">
        <v>526</v>
      </c>
      <c r="P190" s="58" t="s">
        <v>526</v>
      </c>
      <c r="Q190" s="58" t="s">
        <v>526</v>
      </c>
      <c r="R190" s="58" t="s">
        <v>526</v>
      </c>
      <c r="S190" s="58" t="s">
        <v>526</v>
      </c>
      <c r="T190" s="58" t="s">
        <v>526</v>
      </c>
      <c r="U190" s="58"/>
    </row>
    <row r="191" spans="1:21" x14ac:dyDescent="0.25">
      <c r="A191" t="s">
        <v>92</v>
      </c>
      <c r="B191" t="s">
        <v>28</v>
      </c>
      <c r="C191" t="s">
        <v>27</v>
      </c>
      <c r="D191" t="s">
        <v>695</v>
      </c>
      <c r="E191" s="58">
        <v>15500</v>
      </c>
      <c r="F191" s="58">
        <v>20500</v>
      </c>
      <c r="G191" s="58">
        <v>25500</v>
      </c>
      <c r="H191" s="58">
        <v>985</v>
      </c>
      <c r="I191" s="58" t="s">
        <v>526</v>
      </c>
      <c r="J191" s="58" t="s">
        <v>526</v>
      </c>
      <c r="K191" s="58" t="s">
        <v>526</v>
      </c>
      <c r="L191" s="58" t="s">
        <v>526</v>
      </c>
      <c r="M191" s="58" t="s">
        <v>526</v>
      </c>
      <c r="N191" s="58" t="s">
        <v>526</v>
      </c>
      <c r="O191" s="58" t="s">
        <v>526</v>
      </c>
      <c r="P191" s="58" t="s">
        <v>526</v>
      </c>
      <c r="Q191" s="58" t="s">
        <v>526</v>
      </c>
      <c r="R191" s="58" t="s">
        <v>526</v>
      </c>
      <c r="S191" s="58" t="s">
        <v>526</v>
      </c>
      <c r="T191" s="58" t="s">
        <v>526</v>
      </c>
      <c r="U191" s="58"/>
    </row>
    <row r="192" spans="1:21" x14ac:dyDescent="0.25">
      <c r="A192" t="s">
        <v>92</v>
      </c>
      <c r="B192" t="s">
        <v>29</v>
      </c>
      <c r="C192" t="s">
        <v>27</v>
      </c>
      <c r="D192" t="s">
        <v>696</v>
      </c>
      <c r="E192" s="58">
        <v>12500</v>
      </c>
      <c r="F192" s="58">
        <v>17500</v>
      </c>
      <c r="G192" s="58">
        <v>23000</v>
      </c>
      <c r="H192" s="58">
        <v>10155</v>
      </c>
      <c r="I192" s="58" t="s">
        <v>526</v>
      </c>
      <c r="J192" s="58" t="s">
        <v>526</v>
      </c>
      <c r="K192" s="58" t="s">
        <v>526</v>
      </c>
      <c r="L192" s="58" t="s">
        <v>526</v>
      </c>
      <c r="M192" s="58" t="s">
        <v>526</v>
      </c>
      <c r="N192" s="58" t="s">
        <v>526</v>
      </c>
      <c r="O192" s="58" t="s">
        <v>526</v>
      </c>
      <c r="P192" s="58" t="s">
        <v>526</v>
      </c>
      <c r="Q192" s="58" t="s">
        <v>526</v>
      </c>
      <c r="R192" s="58" t="s">
        <v>526</v>
      </c>
      <c r="S192" s="58" t="s">
        <v>526</v>
      </c>
      <c r="T192" s="58" t="s">
        <v>526</v>
      </c>
      <c r="U192" s="58"/>
    </row>
    <row r="193" spans="1:21" x14ac:dyDescent="0.25">
      <c r="A193" t="s">
        <v>92</v>
      </c>
      <c r="B193" t="s">
        <v>30</v>
      </c>
      <c r="C193" t="s">
        <v>27</v>
      </c>
      <c r="D193" t="s">
        <v>697</v>
      </c>
      <c r="E193" s="58">
        <v>12500</v>
      </c>
      <c r="F193" s="58">
        <v>16500</v>
      </c>
      <c r="G193" s="58">
        <v>21000</v>
      </c>
      <c r="H193" s="58">
        <v>4320</v>
      </c>
      <c r="I193" s="58" t="s">
        <v>526</v>
      </c>
      <c r="J193" s="58" t="s">
        <v>526</v>
      </c>
      <c r="K193" s="58" t="s">
        <v>526</v>
      </c>
      <c r="L193" s="58" t="s">
        <v>526</v>
      </c>
      <c r="M193" s="58" t="s">
        <v>526</v>
      </c>
      <c r="N193" s="58" t="s">
        <v>526</v>
      </c>
      <c r="O193" s="58" t="s">
        <v>526</v>
      </c>
      <c r="P193" s="58" t="s">
        <v>526</v>
      </c>
      <c r="Q193" s="58" t="s">
        <v>526</v>
      </c>
      <c r="R193" s="58" t="s">
        <v>526</v>
      </c>
      <c r="S193" s="58" t="s">
        <v>526</v>
      </c>
      <c r="T193" s="58" t="s">
        <v>526</v>
      </c>
      <c r="U193" s="58"/>
    </row>
    <row r="194" spans="1:21" x14ac:dyDescent="0.25">
      <c r="A194" t="s">
        <v>92</v>
      </c>
      <c r="B194" t="s">
        <v>31</v>
      </c>
      <c r="C194" t="s">
        <v>27</v>
      </c>
      <c r="D194" t="s">
        <v>698</v>
      </c>
      <c r="E194" s="58">
        <v>14500</v>
      </c>
      <c r="F194" s="58">
        <v>18500</v>
      </c>
      <c r="G194" s="58">
        <v>23000</v>
      </c>
      <c r="H194" s="58">
        <v>11160</v>
      </c>
      <c r="I194" s="58" t="s">
        <v>526</v>
      </c>
      <c r="J194" s="58" t="s">
        <v>526</v>
      </c>
      <c r="K194" s="58" t="s">
        <v>526</v>
      </c>
      <c r="L194" s="58" t="s">
        <v>526</v>
      </c>
      <c r="M194" s="58" t="s">
        <v>526</v>
      </c>
      <c r="N194" s="58" t="s">
        <v>526</v>
      </c>
      <c r="O194" s="58" t="s">
        <v>526</v>
      </c>
      <c r="P194" s="58" t="s">
        <v>526</v>
      </c>
      <c r="Q194" s="58" t="s">
        <v>526</v>
      </c>
      <c r="R194" s="58" t="s">
        <v>526</v>
      </c>
      <c r="S194" s="58" t="s">
        <v>526</v>
      </c>
      <c r="T194" s="58" t="s">
        <v>526</v>
      </c>
      <c r="U194" s="58"/>
    </row>
    <row r="195" spans="1:21" x14ac:dyDescent="0.25">
      <c r="A195" t="s">
        <v>92</v>
      </c>
      <c r="B195" t="s">
        <v>32</v>
      </c>
      <c r="C195" t="s">
        <v>27</v>
      </c>
      <c r="D195" t="s">
        <v>699</v>
      </c>
      <c r="E195" s="58">
        <v>11500</v>
      </c>
      <c r="F195" s="58">
        <v>16000</v>
      </c>
      <c r="G195" s="58">
        <v>19500</v>
      </c>
      <c r="H195" s="58">
        <v>3180</v>
      </c>
      <c r="I195" s="58" t="s">
        <v>526</v>
      </c>
      <c r="J195" s="58" t="s">
        <v>526</v>
      </c>
      <c r="K195" s="58" t="s">
        <v>526</v>
      </c>
      <c r="L195" s="58" t="s">
        <v>526</v>
      </c>
      <c r="M195" s="58" t="s">
        <v>526</v>
      </c>
      <c r="N195" s="58" t="s">
        <v>526</v>
      </c>
      <c r="O195" s="58" t="s">
        <v>526</v>
      </c>
      <c r="P195" s="58" t="s">
        <v>526</v>
      </c>
      <c r="Q195" s="58" t="s">
        <v>526</v>
      </c>
      <c r="R195" s="58" t="s">
        <v>526</v>
      </c>
      <c r="S195" s="58" t="s">
        <v>526</v>
      </c>
      <c r="T195" s="58" t="s">
        <v>526</v>
      </c>
      <c r="U195" s="58"/>
    </row>
    <row r="196" spans="1:21" x14ac:dyDescent="0.25">
      <c r="A196" t="s">
        <v>92</v>
      </c>
      <c r="B196" t="s">
        <v>27</v>
      </c>
      <c r="C196" t="s">
        <v>27</v>
      </c>
      <c r="D196" t="s">
        <v>700</v>
      </c>
      <c r="E196" s="58">
        <v>12000</v>
      </c>
      <c r="F196" s="58">
        <v>17000</v>
      </c>
      <c r="G196" s="58">
        <v>21000</v>
      </c>
      <c r="H196" s="58">
        <v>6740</v>
      </c>
      <c r="I196" s="58" t="s">
        <v>526</v>
      </c>
      <c r="J196" s="58" t="s">
        <v>526</v>
      </c>
      <c r="K196" s="58" t="s">
        <v>526</v>
      </c>
      <c r="L196" s="58" t="s">
        <v>526</v>
      </c>
      <c r="M196" s="58" t="s">
        <v>526</v>
      </c>
      <c r="N196" s="58" t="s">
        <v>526</v>
      </c>
      <c r="O196" s="58" t="s">
        <v>526</v>
      </c>
      <c r="P196" s="58" t="s">
        <v>526</v>
      </c>
      <c r="Q196" s="58" t="s">
        <v>526</v>
      </c>
      <c r="R196" s="58" t="s">
        <v>526</v>
      </c>
      <c r="S196" s="58" t="s">
        <v>526</v>
      </c>
      <c r="T196" s="58" t="s">
        <v>526</v>
      </c>
      <c r="U196" s="58"/>
    </row>
    <row r="197" spans="1:21" x14ac:dyDescent="0.25">
      <c r="A197" t="s">
        <v>92</v>
      </c>
      <c r="B197" t="s">
        <v>33</v>
      </c>
      <c r="C197" t="s">
        <v>27</v>
      </c>
      <c r="D197" t="s">
        <v>701</v>
      </c>
      <c r="E197" s="58">
        <v>11500</v>
      </c>
      <c r="F197" s="58">
        <v>16500</v>
      </c>
      <c r="G197" s="58">
        <v>21500</v>
      </c>
      <c r="H197" s="58">
        <v>3750</v>
      </c>
      <c r="I197" s="58" t="s">
        <v>526</v>
      </c>
      <c r="J197" s="58" t="s">
        <v>526</v>
      </c>
      <c r="K197" s="58" t="s">
        <v>526</v>
      </c>
      <c r="L197" s="58" t="s">
        <v>526</v>
      </c>
      <c r="M197" s="58" t="s">
        <v>526</v>
      </c>
      <c r="N197" s="58" t="s">
        <v>526</v>
      </c>
      <c r="O197" s="58" t="s">
        <v>526</v>
      </c>
      <c r="P197" s="58" t="s">
        <v>526</v>
      </c>
      <c r="Q197" s="58" t="s">
        <v>526</v>
      </c>
      <c r="R197" s="58" t="s">
        <v>526</v>
      </c>
      <c r="S197" s="58" t="s">
        <v>526</v>
      </c>
      <c r="T197" s="58" t="s">
        <v>526</v>
      </c>
      <c r="U197" s="58"/>
    </row>
    <row r="198" spans="1:21" x14ac:dyDescent="0.25">
      <c r="A198" t="s">
        <v>92</v>
      </c>
      <c r="B198" t="s">
        <v>34</v>
      </c>
      <c r="C198" t="s">
        <v>27</v>
      </c>
      <c r="D198" t="s">
        <v>702</v>
      </c>
      <c r="E198" s="58">
        <v>9500</v>
      </c>
      <c r="F198" s="58">
        <v>14000</v>
      </c>
      <c r="G198" s="58">
        <v>18000</v>
      </c>
      <c r="H198" s="58">
        <v>12495</v>
      </c>
      <c r="I198" s="58" t="s">
        <v>526</v>
      </c>
      <c r="J198" s="58" t="s">
        <v>526</v>
      </c>
      <c r="K198" s="58" t="s">
        <v>526</v>
      </c>
      <c r="L198" s="58" t="s">
        <v>526</v>
      </c>
      <c r="M198" s="58" t="s">
        <v>526</v>
      </c>
      <c r="N198" s="58" t="s">
        <v>526</v>
      </c>
      <c r="O198" s="58" t="s">
        <v>526</v>
      </c>
      <c r="P198" s="58" t="s">
        <v>526</v>
      </c>
      <c r="Q198" s="58" t="s">
        <v>526</v>
      </c>
      <c r="R198" s="58" t="s">
        <v>526</v>
      </c>
      <c r="S198" s="58" t="s">
        <v>526</v>
      </c>
      <c r="T198" s="58" t="s">
        <v>526</v>
      </c>
      <c r="U198" s="58"/>
    </row>
    <row r="199" spans="1:21" x14ac:dyDescent="0.25">
      <c r="A199" t="s">
        <v>92</v>
      </c>
      <c r="B199" t="s">
        <v>35</v>
      </c>
      <c r="C199" t="s">
        <v>27</v>
      </c>
      <c r="D199" t="s">
        <v>703</v>
      </c>
      <c r="E199" s="58">
        <v>13000</v>
      </c>
      <c r="F199" s="58">
        <v>18500</v>
      </c>
      <c r="G199" s="58">
        <v>21500</v>
      </c>
      <c r="H199" s="58">
        <v>8860</v>
      </c>
      <c r="I199" s="58" t="s">
        <v>526</v>
      </c>
      <c r="J199" s="58" t="s">
        <v>526</v>
      </c>
      <c r="K199" s="58" t="s">
        <v>526</v>
      </c>
      <c r="L199" s="58" t="s">
        <v>526</v>
      </c>
      <c r="M199" s="58" t="s">
        <v>526</v>
      </c>
      <c r="N199" s="58" t="s">
        <v>526</v>
      </c>
      <c r="O199" s="58" t="s">
        <v>526</v>
      </c>
      <c r="P199" s="58" t="s">
        <v>526</v>
      </c>
      <c r="Q199" s="58" t="s">
        <v>526</v>
      </c>
      <c r="R199" s="58" t="s">
        <v>526</v>
      </c>
      <c r="S199" s="58" t="s">
        <v>526</v>
      </c>
      <c r="T199" s="58" t="s">
        <v>526</v>
      </c>
      <c r="U199" s="58"/>
    </row>
    <row r="200" spans="1:21" x14ac:dyDescent="0.25">
      <c r="A200" t="s">
        <v>92</v>
      </c>
      <c r="B200" t="s">
        <v>36</v>
      </c>
      <c r="C200" t="s">
        <v>27</v>
      </c>
      <c r="D200" t="s">
        <v>704</v>
      </c>
      <c r="E200" s="58">
        <v>10500</v>
      </c>
      <c r="F200" s="58">
        <v>17000</v>
      </c>
      <c r="G200" s="58">
        <v>24000</v>
      </c>
      <c r="H200" s="58">
        <v>1250</v>
      </c>
      <c r="I200" s="58" t="s">
        <v>526</v>
      </c>
      <c r="J200" s="58" t="s">
        <v>526</v>
      </c>
      <c r="K200" s="58" t="s">
        <v>526</v>
      </c>
      <c r="L200" s="58" t="s">
        <v>526</v>
      </c>
      <c r="M200" s="58" t="s">
        <v>526</v>
      </c>
      <c r="N200" s="58" t="s">
        <v>526</v>
      </c>
      <c r="O200" s="58" t="s">
        <v>526</v>
      </c>
      <c r="P200" s="58" t="s">
        <v>526</v>
      </c>
      <c r="Q200" s="58" t="s">
        <v>526</v>
      </c>
      <c r="R200" s="58" t="s">
        <v>526</v>
      </c>
      <c r="S200" s="58" t="s">
        <v>526</v>
      </c>
      <c r="T200" s="58" t="s">
        <v>526</v>
      </c>
      <c r="U200" s="58"/>
    </row>
    <row r="201" spans="1:21" x14ac:dyDescent="0.25">
      <c r="A201" t="s">
        <v>92</v>
      </c>
      <c r="B201" t="s">
        <v>37</v>
      </c>
      <c r="C201" t="s">
        <v>27</v>
      </c>
      <c r="D201" t="s">
        <v>705</v>
      </c>
      <c r="E201" s="58">
        <v>18500</v>
      </c>
      <c r="F201" s="58">
        <v>24000</v>
      </c>
      <c r="G201" s="58">
        <v>29500</v>
      </c>
      <c r="H201" s="58">
        <v>965</v>
      </c>
      <c r="I201" s="58" t="s">
        <v>526</v>
      </c>
      <c r="J201" s="58" t="s">
        <v>526</v>
      </c>
      <c r="K201" s="58" t="s">
        <v>526</v>
      </c>
      <c r="L201" s="58" t="s">
        <v>526</v>
      </c>
      <c r="M201" s="58" t="s">
        <v>526</v>
      </c>
      <c r="N201" s="58" t="s">
        <v>526</v>
      </c>
      <c r="O201" s="58" t="s">
        <v>526</v>
      </c>
      <c r="P201" s="58" t="s">
        <v>526</v>
      </c>
      <c r="Q201" s="58" t="s">
        <v>526</v>
      </c>
      <c r="R201" s="58" t="s">
        <v>526</v>
      </c>
      <c r="S201" s="58" t="s">
        <v>526</v>
      </c>
      <c r="T201" s="58" t="s">
        <v>526</v>
      </c>
      <c r="U201" s="58"/>
    </row>
    <row r="202" spans="1:21" x14ac:dyDescent="0.25">
      <c r="A202" t="s">
        <v>100</v>
      </c>
      <c r="B202">
        <v>1</v>
      </c>
      <c r="C202" t="s">
        <v>38</v>
      </c>
      <c r="D202" t="s">
        <v>505</v>
      </c>
      <c r="E202" s="58">
        <v>31500</v>
      </c>
      <c r="F202" s="58">
        <v>36000</v>
      </c>
      <c r="G202" s="58">
        <v>40000</v>
      </c>
      <c r="H202" s="58">
        <v>1135</v>
      </c>
      <c r="I202" s="58">
        <v>37000</v>
      </c>
      <c r="J202" s="58">
        <v>42500</v>
      </c>
      <c r="K202" s="58">
        <v>46500</v>
      </c>
      <c r="L202" s="58">
        <v>1215</v>
      </c>
      <c r="M202" s="58">
        <v>42500</v>
      </c>
      <c r="N202" s="58">
        <v>49500</v>
      </c>
      <c r="O202" s="58">
        <v>55000</v>
      </c>
      <c r="P202" s="58">
        <v>1185</v>
      </c>
      <c r="Q202" s="58">
        <v>46500</v>
      </c>
      <c r="R202" s="58">
        <v>62500</v>
      </c>
      <c r="S202" s="58">
        <v>73000</v>
      </c>
      <c r="T202" s="58">
        <v>890</v>
      </c>
      <c r="U202" s="58"/>
    </row>
    <row r="203" spans="1:21" x14ac:dyDescent="0.25">
      <c r="A203" t="s">
        <v>100</v>
      </c>
      <c r="B203">
        <v>2</v>
      </c>
      <c r="C203" t="s">
        <v>38</v>
      </c>
      <c r="D203" t="s">
        <v>506</v>
      </c>
      <c r="E203" s="58">
        <v>16500</v>
      </c>
      <c r="F203" s="58">
        <v>21500</v>
      </c>
      <c r="G203" s="58">
        <v>26500</v>
      </c>
      <c r="H203" s="58">
        <v>1425</v>
      </c>
      <c r="I203" s="58">
        <v>21000</v>
      </c>
      <c r="J203" s="58">
        <v>26500</v>
      </c>
      <c r="K203" s="58">
        <v>35500</v>
      </c>
      <c r="L203" s="58">
        <v>1395</v>
      </c>
      <c r="M203" s="58">
        <v>24500</v>
      </c>
      <c r="N203" s="58">
        <v>31500</v>
      </c>
      <c r="O203" s="58">
        <v>41500</v>
      </c>
      <c r="P203" s="58">
        <v>1650</v>
      </c>
      <c r="Q203" s="58">
        <v>27000</v>
      </c>
      <c r="R203" s="58">
        <v>35500</v>
      </c>
      <c r="S203" s="58">
        <v>46500</v>
      </c>
      <c r="T203" s="58">
        <v>1870</v>
      </c>
      <c r="U203" s="58"/>
    </row>
    <row r="204" spans="1:21" x14ac:dyDescent="0.25">
      <c r="A204" t="s">
        <v>100</v>
      </c>
      <c r="B204">
        <v>3</v>
      </c>
      <c r="C204" t="s">
        <v>38</v>
      </c>
      <c r="D204" t="s">
        <v>507</v>
      </c>
      <c r="E204" s="58">
        <v>10500</v>
      </c>
      <c r="F204" s="58">
        <v>14500</v>
      </c>
      <c r="G204" s="58">
        <v>19000</v>
      </c>
      <c r="H204" s="58">
        <v>2965</v>
      </c>
      <c r="I204" s="58">
        <v>16000</v>
      </c>
      <c r="J204" s="58">
        <v>21000</v>
      </c>
      <c r="K204" s="58">
        <v>26000</v>
      </c>
      <c r="L204" s="58">
        <v>3230</v>
      </c>
      <c r="M204" s="58">
        <v>19500</v>
      </c>
      <c r="N204" s="58">
        <v>25500</v>
      </c>
      <c r="O204" s="58">
        <v>31500</v>
      </c>
      <c r="P204" s="58">
        <v>3795</v>
      </c>
      <c r="Q204" s="58">
        <v>25000</v>
      </c>
      <c r="R204" s="58">
        <v>33000</v>
      </c>
      <c r="S204" s="58">
        <v>42000</v>
      </c>
      <c r="T204" s="58">
        <v>4340</v>
      </c>
      <c r="U204" s="58"/>
    </row>
    <row r="205" spans="1:21" x14ac:dyDescent="0.25">
      <c r="A205" t="s">
        <v>100</v>
      </c>
      <c r="B205">
        <v>4</v>
      </c>
      <c r="C205" t="s">
        <v>38</v>
      </c>
      <c r="D205" t="s">
        <v>508</v>
      </c>
      <c r="E205" s="58">
        <v>21000</v>
      </c>
      <c r="F205" s="58">
        <v>23000</v>
      </c>
      <c r="G205" s="58">
        <v>26000</v>
      </c>
      <c r="H205" s="58">
        <v>65</v>
      </c>
      <c r="I205" s="58">
        <v>27000</v>
      </c>
      <c r="J205" s="58">
        <v>30500</v>
      </c>
      <c r="K205" s="58">
        <v>35000</v>
      </c>
      <c r="L205" s="58">
        <v>55</v>
      </c>
      <c r="M205" s="58">
        <v>31500</v>
      </c>
      <c r="N205" s="58">
        <v>36500</v>
      </c>
      <c r="O205" s="58">
        <v>41000</v>
      </c>
      <c r="P205" s="58">
        <v>65</v>
      </c>
      <c r="Q205" s="58">
        <v>33500</v>
      </c>
      <c r="R205" s="58">
        <v>43000</v>
      </c>
      <c r="S205" s="58">
        <v>57000</v>
      </c>
      <c r="T205" s="58">
        <v>60</v>
      </c>
      <c r="U205" s="58"/>
    </row>
    <row r="206" spans="1:21" x14ac:dyDescent="0.25">
      <c r="A206" t="s">
        <v>100</v>
      </c>
      <c r="B206">
        <v>5</v>
      </c>
      <c r="C206" t="s">
        <v>38</v>
      </c>
      <c r="D206" t="s">
        <v>509</v>
      </c>
      <c r="E206" s="58">
        <v>13500</v>
      </c>
      <c r="F206" s="58">
        <v>16500</v>
      </c>
      <c r="G206" s="58">
        <v>20500</v>
      </c>
      <c r="H206" s="58">
        <v>295</v>
      </c>
      <c r="I206" s="58">
        <v>16500</v>
      </c>
      <c r="J206" s="58">
        <v>21000</v>
      </c>
      <c r="K206" s="58">
        <v>26500</v>
      </c>
      <c r="L206" s="58">
        <v>295</v>
      </c>
      <c r="M206" s="58">
        <v>19500</v>
      </c>
      <c r="N206" s="58">
        <v>25000</v>
      </c>
      <c r="O206" s="58">
        <v>31500</v>
      </c>
      <c r="P206" s="58">
        <v>325</v>
      </c>
      <c r="Q206" s="58">
        <v>23500</v>
      </c>
      <c r="R206" s="58">
        <v>31500</v>
      </c>
      <c r="S206" s="58">
        <v>40000</v>
      </c>
      <c r="T206" s="58">
        <v>340</v>
      </c>
      <c r="U206" s="58"/>
    </row>
    <row r="207" spans="1:21" x14ac:dyDescent="0.25">
      <c r="A207" t="s">
        <v>100</v>
      </c>
      <c r="B207">
        <v>6</v>
      </c>
      <c r="C207" t="s">
        <v>38</v>
      </c>
      <c r="D207" t="s">
        <v>510</v>
      </c>
      <c r="E207" s="58">
        <v>11500</v>
      </c>
      <c r="F207" s="58">
        <v>16000</v>
      </c>
      <c r="G207" s="58">
        <v>20500</v>
      </c>
      <c r="H207" s="58">
        <v>2250</v>
      </c>
      <c r="I207" s="58">
        <v>17500</v>
      </c>
      <c r="J207" s="58">
        <v>22500</v>
      </c>
      <c r="K207" s="58">
        <v>28000</v>
      </c>
      <c r="L207" s="58">
        <v>2570</v>
      </c>
      <c r="M207" s="58">
        <v>21000</v>
      </c>
      <c r="N207" s="58">
        <v>27000</v>
      </c>
      <c r="O207" s="58">
        <v>33500</v>
      </c>
      <c r="P207" s="58">
        <v>3035</v>
      </c>
      <c r="Q207" s="58">
        <v>27000</v>
      </c>
      <c r="R207" s="58">
        <v>34500</v>
      </c>
      <c r="S207" s="58">
        <v>46500</v>
      </c>
      <c r="T207" s="58">
        <v>3500</v>
      </c>
      <c r="U207" s="58"/>
    </row>
    <row r="208" spans="1:21" x14ac:dyDescent="0.25">
      <c r="A208" t="s">
        <v>100</v>
      </c>
      <c r="B208">
        <v>7</v>
      </c>
      <c r="C208" t="s">
        <v>38</v>
      </c>
      <c r="D208" t="s">
        <v>511</v>
      </c>
      <c r="E208" s="58">
        <v>13500</v>
      </c>
      <c r="F208" s="58">
        <v>18500</v>
      </c>
      <c r="G208" s="58">
        <v>24500</v>
      </c>
      <c r="H208" s="58">
        <v>1100</v>
      </c>
      <c r="I208" s="58">
        <v>21000</v>
      </c>
      <c r="J208" s="58">
        <v>27000</v>
      </c>
      <c r="K208" s="58">
        <v>36000</v>
      </c>
      <c r="L208" s="58">
        <v>1350</v>
      </c>
      <c r="M208" s="58">
        <v>25000</v>
      </c>
      <c r="N208" s="58">
        <v>32500</v>
      </c>
      <c r="O208" s="58">
        <v>44500</v>
      </c>
      <c r="P208" s="58">
        <v>1465</v>
      </c>
      <c r="Q208" s="58">
        <v>31500</v>
      </c>
      <c r="R208" s="58">
        <v>43000</v>
      </c>
      <c r="S208" s="58">
        <v>67500</v>
      </c>
      <c r="T208" s="58">
        <v>1615</v>
      </c>
      <c r="U208" s="58"/>
    </row>
    <row r="209" spans="1:21" x14ac:dyDescent="0.25">
      <c r="A209" t="s">
        <v>100</v>
      </c>
      <c r="B209">
        <v>8</v>
      </c>
      <c r="C209" t="s">
        <v>38</v>
      </c>
      <c r="D209" t="s">
        <v>512</v>
      </c>
      <c r="E209" s="58">
        <v>13500</v>
      </c>
      <c r="F209" s="58">
        <v>18000</v>
      </c>
      <c r="G209" s="58">
        <v>22500</v>
      </c>
      <c r="H209" s="58">
        <v>6350</v>
      </c>
      <c r="I209" s="58">
        <v>18500</v>
      </c>
      <c r="J209" s="58">
        <v>24500</v>
      </c>
      <c r="K209" s="58">
        <v>31000</v>
      </c>
      <c r="L209" s="58">
        <v>6795</v>
      </c>
      <c r="M209" s="58">
        <v>21500</v>
      </c>
      <c r="N209" s="58">
        <v>28000</v>
      </c>
      <c r="O209" s="58">
        <v>36000</v>
      </c>
      <c r="P209" s="58">
        <v>7310</v>
      </c>
      <c r="Q209" s="58">
        <v>24500</v>
      </c>
      <c r="R209" s="58">
        <v>35500</v>
      </c>
      <c r="S209" s="58">
        <v>50000</v>
      </c>
      <c r="T209" s="58">
        <v>7610</v>
      </c>
      <c r="U209" s="58"/>
    </row>
    <row r="210" spans="1:21" x14ac:dyDescent="0.25">
      <c r="A210" t="s">
        <v>100</v>
      </c>
      <c r="B210">
        <v>9</v>
      </c>
      <c r="C210" t="s">
        <v>38</v>
      </c>
      <c r="D210" t="s">
        <v>513</v>
      </c>
      <c r="E210" s="58">
        <v>15000</v>
      </c>
      <c r="F210" s="58">
        <v>20500</v>
      </c>
      <c r="G210" s="58">
        <v>25000</v>
      </c>
      <c r="H210" s="58">
        <v>5500</v>
      </c>
      <c r="I210" s="58">
        <v>21000</v>
      </c>
      <c r="J210" s="58">
        <v>27000</v>
      </c>
      <c r="K210" s="58">
        <v>33000</v>
      </c>
      <c r="L210" s="58">
        <v>5685</v>
      </c>
      <c r="M210" s="58">
        <v>24000</v>
      </c>
      <c r="N210" s="58">
        <v>31000</v>
      </c>
      <c r="O210" s="58">
        <v>38500</v>
      </c>
      <c r="P210" s="58">
        <v>6135</v>
      </c>
      <c r="Q210" s="58">
        <v>29500</v>
      </c>
      <c r="R210" s="58">
        <v>40500</v>
      </c>
      <c r="S210" s="58">
        <v>53500</v>
      </c>
      <c r="T210" s="58">
        <v>6595</v>
      </c>
      <c r="U210" s="58"/>
    </row>
    <row r="211" spans="1:21" x14ac:dyDescent="0.25">
      <c r="A211" t="s">
        <v>100</v>
      </c>
      <c r="B211" t="s">
        <v>28</v>
      </c>
      <c r="C211" t="s">
        <v>38</v>
      </c>
      <c r="D211" t="s">
        <v>514</v>
      </c>
      <c r="E211" s="58">
        <v>18000</v>
      </c>
      <c r="F211" s="58">
        <v>22500</v>
      </c>
      <c r="G211" s="58">
        <v>28000</v>
      </c>
      <c r="H211" s="58">
        <v>1580</v>
      </c>
      <c r="I211" s="58">
        <v>23000</v>
      </c>
      <c r="J211" s="58">
        <v>29500</v>
      </c>
      <c r="K211" s="58">
        <v>36500</v>
      </c>
      <c r="L211" s="58">
        <v>1635</v>
      </c>
      <c r="M211" s="58">
        <v>24500</v>
      </c>
      <c r="N211" s="58">
        <v>31000</v>
      </c>
      <c r="O211" s="58">
        <v>39000</v>
      </c>
      <c r="P211" s="58">
        <v>1905</v>
      </c>
      <c r="Q211" s="58">
        <v>28500</v>
      </c>
      <c r="R211" s="58">
        <v>38000</v>
      </c>
      <c r="S211" s="58">
        <v>50000</v>
      </c>
      <c r="T211" s="58">
        <v>2160</v>
      </c>
      <c r="U211" s="58"/>
    </row>
    <row r="212" spans="1:21" x14ac:dyDescent="0.25">
      <c r="A212" t="s">
        <v>100</v>
      </c>
      <c r="B212" t="s">
        <v>29</v>
      </c>
      <c r="C212" t="s">
        <v>38</v>
      </c>
      <c r="D212" t="s">
        <v>515</v>
      </c>
      <c r="E212" s="58">
        <v>11000</v>
      </c>
      <c r="F212" s="58">
        <v>16000</v>
      </c>
      <c r="G212" s="58">
        <v>22000</v>
      </c>
      <c r="H212" s="58">
        <v>2445</v>
      </c>
      <c r="I212" s="58">
        <v>16500</v>
      </c>
      <c r="J212" s="58">
        <v>22500</v>
      </c>
      <c r="K212" s="58">
        <v>28500</v>
      </c>
      <c r="L212" s="58">
        <v>2740</v>
      </c>
      <c r="M212" s="58">
        <v>20500</v>
      </c>
      <c r="N212" s="58">
        <v>26500</v>
      </c>
      <c r="O212" s="58">
        <v>33500</v>
      </c>
      <c r="P212" s="58">
        <v>3115</v>
      </c>
      <c r="Q212" s="58">
        <v>24500</v>
      </c>
      <c r="R212" s="58">
        <v>33500</v>
      </c>
      <c r="S212" s="58">
        <v>45500</v>
      </c>
      <c r="T212" s="58">
        <v>3405</v>
      </c>
      <c r="U212" s="58"/>
    </row>
    <row r="213" spans="1:21" x14ac:dyDescent="0.25">
      <c r="A213" t="s">
        <v>100</v>
      </c>
      <c r="B213" t="s">
        <v>30</v>
      </c>
      <c r="C213" t="s">
        <v>38</v>
      </c>
      <c r="D213" t="s">
        <v>516</v>
      </c>
      <c r="E213" s="58">
        <v>10500</v>
      </c>
      <c r="F213" s="58">
        <v>15000</v>
      </c>
      <c r="G213" s="58">
        <v>21000</v>
      </c>
      <c r="H213" s="58">
        <v>1170</v>
      </c>
      <c r="I213" s="58">
        <v>17500</v>
      </c>
      <c r="J213" s="58">
        <v>23500</v>
      </c>
      <c r="K213" s="58">
        <v>33000</v>
      </c>
      <c r="L213" s="58">
        <v>1740</v>
      </c>
      <c r="M213" s="58">
        <v>21000</v>
      </c>
      <c r="N213" s="58">
        <v>29000</v>
      </c>
      <c r="O213" s="58">
        <v>41000</v>
      </c>
      <c r="P213" s="58">
        <v>1970</v>
      </c>
      <c r="Q213" s="58">
        <v>28000</v>
      </c>
      <c r="R213" s="58">
        <v>40000</v>
      </c>
      <c r="S213" s="58">
        <v>60000</v>
      </c>
      <c r="T213" s="58">
        <v>2045</v>
      </c>
      <c r="U213" s="58"/>
    </row>
    <row r="214" spans="1:21" x14ac:dyDescent="0.25">
      <c r="A214" t="s">
        <v>100</v>
      </c>
      <c r="B214" t="s">
        <v>31</v>
      </c>
      <c r="C214" t="s">
        <v>38</v>
      </c>
      <c r="D214" t="s">
        <v>517</v>
      </c>
      <c r="E214" s="58">
        <v>12500</v>
      </c>
      <c r="F214" s="58">
        <v>17000</v>
      </c>
      <c r="G214" s="58">
        <v>21500</v>
      </c>
      <c r="H214" s="58">
        <v>7190</v>
      </c>
      <c r="I214" s="58">
        <v>17500</v>
      </c>
      <c r="J214" s="58">
        <v>23000</v>
      </c>
      <c r="K214" s="58">
        <v>30000</v>
      </c>
      <c r="L214" s="58">
        <v>7485</v>
      </c>
      <c r="M214" s="58">
        <v>20500</v>
      </c>
      <c r="N214" s="58">
        <v>27500</v>
      </c>
      <c r="O214" s="58">
        <v>36500</v>
      </c>
      <c r="P214" s="58">
        <v>8100</v>
      </c>
      <c r="Q214" s="58">
        <v>25500</v>
      </c>
      <c r="R214" s="58">
        <v>36500</v>
      </c>
      <c r="S214" s="58">
        <v>54500</v>
      </c>
      <c r="T214" s="58">
        <v>8415</v>
      </c>
      <c r="U214" s="58"/>
    </row>
    <row r="215" spans="1:21" x14ac:dyDescent="0.25">
      <c r="A215" t="s">
        <v>100</v>
      </c>
      <c r="B215" t="s">
        <v>32</v>
      </c>
      <c r="C215" t="s">
        <v>38</v>
      </c>
      <c r="D215" t="s">
        <v>518</v>
      </c>
      <c r="E215" s="58">
        <v>9500</v>
      </c>
      <c r="F215" s="58">
        <v>13500</v>
      </c>
      <c r="G215" s="58">
        <v>17000</v>
      </c>
      <c r="H215" s="58">
        <v>1330</v>
      </c>
      <c r="I215" s="58">
        <v>14000</v>
      </c>
      <c r="J215" s="58">
        <v>19000</v>
      </c>
      <c r="K215" s="58">
        <v>24000</v>
      </c>
      <c r="L215" s="58">
        <v>1345</v>
      </c>
      <c r="M215" s="58">
        <v>16500</v>
      </c>
      <c r="N215" s="58">
        <v>22000</v>
      </c>
      <c r="O215" s="58">
        <v>28000</v>
      </c>
      <c r="P215" s="58">
        <v>1480</v>
      </c>
      <c r="Q215" s="58">
        <v>20500</v>
      </c>
      <c r="R215" s="58">
        <v>28500</v>
      </c>
      <c r="S215" s="58">
        <v>37500</v>
      </c>
      <c r="T215" s="58">
        <v>1535</v>
      </c>
      <c r="U215" s="58"/>
    </row>
    <row r="216" spans="1:21" x14ac:dyDescent="0.25">
      <c r="A216" t="s">
        <v>100</v>
      </c>
      <c r="B216" t="s">
        <v>27</v>
      </c>
      <c r="C216" t="s">
        <v>38</v>
      </c>
      <c r="D216" t="s">
        <v>519</v>
      </c>
      <c r="E216" s="58">
        <v>9000</v>
      </c>
      <c r="F216" s="58">
        <v>14500</v>
      </c>
      <c r="G216" s="58">
        <v>19000</v>
      </c>
      <c r="H216" s="58">
        <v>1595</v>
      </c>
      <c r="I216" s="58">
        <v>15500</v>
      </c>
      <c r="J216" s="58">
        <v>21000</v>
      </c>
      <c r="K216" s="58">
        <v>27500</v>
      </c>
      <c r="L216" s="58">
        <v>1875</v>
      </c>
      <c r="M216" s="58">
        <v>18500</v>
      </c>
      <c r="N216" s="58">
        <v>25500</v>
      </c>
      <c r="O216" s="58">
        <v>32500</v>
      </c>
      <c r="P216" s="58">
        <v>2120</v>
      </c>
      <c r="Q216" s="58">
        <v>22500</v>
      </c>
      <c r="R216" s="58">
        <v>33000</v>
      </c>
      <c r="S216" s="58">
        <v>46500</v>
      </c>
      <c r="T216" s="58">
        <v>2305</v>
      </c>
      <c r="U216" s="58"/>
    </row>
    <row r="217" spans="1:21" x14ac:dyDescent="0.25">
      <c r="A217" t="s">
        <v>100</v>
      </c>
      <c r="B217" t="s">
        <v>33</v>
      </c>
      <c r="C217" t="s">
        <v>38</v>
      </c>
      <c r="D217" t="s">
        <v>520</v>
      </c>
      <c r="E217" s="58">
        <v>9500</v>
      </c>
      <c r="F217" s="58">
        <v>14000</v>
      </c>
      <c r="G217" s="58">
        <v>18500</v>
      </c>
      <c r="H217" s="58">
        <v>2055</v>
      </c>
      <c r="I217" s="58">
        <v>15000</v>
      </c>
      <c r="J217" s="58">
        <v>20500</v>
      </c>
      <c r="K217" s="58">
        <v>26500</v>
      </c>
      <c r="L217" s="58">
        <v>2550</v>
      </c>
      <c r="M217" s="58">
        <v>18000</v>
      </c>
      <c r="N217" s="58">
        <v>25000</v>
      </c>
      <c r="O217" s="58">
        <v>32000</v>
      </c>
      <c r="P217" s="58">
        <v>2850</v>
      </c>
      <c r="Q217" s="58">
        <v>22000</v>
      </c>
      <c r="R217" s="58">
        <v>32500</v>
      </c>
      <c r="S217" s="58">
        <v>45500</v>
      </c>
      <c r="T217" s="58">
        <v>3145</v>
      </c>
      <c r="U217" s="58"/>
    </row>
    <row r="218" spans="1:21" x14ac:dyDescent="0.25">
      <c r="A218" t="s">
        <v>100</v>
      </c>
      <c r="B218" t="s">
        <v>34</v>
      </c>
      <c r="C218" t="s">
        <v>38</v>
      </c>
      <c r="D218" t="s">
        <v>521</v>
      </c>
      <c r="E218" s="58">
        <v>7500</v>
      </c>
      <c r="F218" s="58">
        <v>12500</v>
      </c>
      <c r="G218" s="58">
        <v>16500</v>
      </c>
      <c r="H218" s="58">
        <v>4040</v>
      </c>
      <c r="I218" s="58">
        <v>12000</v>
      </c>
      <c r="J218" s="58">
        <v>17500</v>
      </c>
      <c r="K218" s="58">
        <v>23000</v>
      </c>
      <c r="L218" s="58">
        <v>4305</v>
      </c>
      <c r="M218" s="58">
        <v>14000</v>
      </c>
      <c r="N218" s="58">
        <v>20500</v>
      </c>
      <c r="O218" s="58">
        <v>26500</v>
      </c>
      <c r="P218" s="58">
        <v>4690</v>
      </c>
      <c r="Q218" s="58">
        <v>16000</v>
      </c>
      <c r="R218" s="58">
        <v>25500</v>
      </c>
      <c r="S218" s="58">
        <v>35500</v>
      </c>
      <c r="T218" s="58">
        <v>4950</v>
      </c>
      <c r="U218" s="58"/>
    </row>
    <row r="219" spans="1:21" x14ac:dyDescent="0.25">
      <c r="A219" t="s">
        <v>100</v>
      </c>
      <c r="B219" t="s">
        <v>35</v>
      </c>
      <c r="C219" t="s">
        <v>38</v>
      </c>
      <c r="D219" t="s">
        <v>522</v>
      </c>
      <c r="E219" s="58">
        <v>13000</v>
      </c>
      <c r="F219" s="58">
        <v>19000</v>
      </c>
      <c r="G219" s="58">
        <v>20500</v>
      </c>
      <c r="H219" s="58">
        <v>645</v>
      </c>
      <c r="I219" s="58">
        <v>18500</v>
      </c>
      <c r="J219" s="58">
        <v>23000</v>
      </c>
      <c r="K219" s="58">
        <v>26000</v>
      </c>
      <c r="L219" s="58">
        <v>725</v>
      </c>
      <c r="M219" s="58">
        <v>21500</v>
      </c>
      <c r="N219" s="58">
        <v>28000</v>
      </c>
      <c r="O219" s="58">
        <v>32000</v>
      </c>
      <c r="P219" s="58">
        <v>785</v>
      </c>
      <c r="Q219" s="58">
        <v>26000</v>
      </c>
      <c r="R219" s="58">
        <v>33500</v>
      </c>
      <c r="S219" s="58">
        <v>39500</v>
      </c>
      <c r="T219" s="58">
        <v>830</v>
      </c>
      <c r="U219" s="58"/>
    </row>
    <row r="220" spans="1:21" x14ac:dyDescent="0.25">
      <c r="A220" t="s">
        <v>100</v>
      </c>
      <c r="B220" t="s">
        <v>36</v>
      </c>
      <c r="C220" t="s">
        <v>38</v>
      </c>
      <c r="D220" t="s">
        <v>523</v>
      </c>
      <c r="E220" s="58">
        <v>16000</v>
      </c>
      <c r="F220" s="58">
        <v>24500</v>
      </c>
      <c r="G220" s="58">
        <v>34500</v>
      </c>
      <c r="H220" s="58">
        <v>935</v>
      </c>
      <c r="I220" s="58">
        <v>19500</v>
      </c>
      <c r="J220" s="58">
        <v>27500</v>
      </c>
      <c r="K220" s="58">
        <v>38500</v>
      </c>
      <c r="L220" s="58">
        <v>1055</v>
      </c>
      <c r="M220" s="58">
        <v>20500</v>
      </c>
      <c r="N220" s="58">
        <v>29500</v>
      </c>
      <c r="O220" s="58">
        <v>40000</v>
      </c>
      <c r="P220" s="58">
        <v>1155</v>
      </c>
      <c r="Q220" s="58">
        <v>20500</v>
      </c>
      <c r="R220" s="58">
        <v>32500</v>
      </c>
      <c r="S220" s="58">
        <v>45000</v>
      </c>
      <c r="T220" s="58">
        <v>1275</v>
      </c>
      <c r="U220" s="58"/>
    </row>
    <row r="221" spans="1:21" x14ac:dyDescent="0.25">
      <c r="A221" t="s">
        <v>100</v>
      </c>
      <c r="B221" t="s">
        <v>37</v>
      </c>
      <c r="C221" t="s">
        <v>38</v>
      </c>
      <c r="D221" t="s">
        <v>524</v>
      </c>
      <c r="E221" s="58">
        <v>13500</v>
      </c>
      <c r="F221" s="58">
        <v>18500</v>
      </c>
      <c r="G221" s="58">
        <v>25000</v>
      </c>
      <c r="H221" s="58">
        <v>1415</v>
      </c>
      <c r="I221" s="58">
        <v>20500</v>
      </c>
      <c r="J221" s="58">
        <v>28000</v>
      </c>
      <c r="K221" s="58">
        <v>38500</v>
      </c>
      <c r="L221" s="58">
        <v>1640</v>
      </c>
      <c r="M221" s="58">
        <v>25000</v>
      </c>
      <c r="N221" s="58">
        <v>35000</v>
      </c>
      <c r="O221" s="58">
        <v>48000</v>
      </c>
      <c r="P221" s="58">
        <v>1725</v>
      </c>
      <c r="Q221" s="58">
        <v>32500</v>
      </c>
      <c r="R221" s="58">
        <v>51500</v>
      </c>
      <c r="S221" s="58">
        <v>83000</v>
      </c>
      <c r="T221" s="58">
        <v>1780</v>
      </c>
      <c r="U221" s="58"/>
    </row>
    <row r="222" spans="1:21" x14ac:dyDescent="0.25">
      <c r="A222" t="s">
        <v>99</v>
      </c>
      <c r="B222">
        <v>1</v>
      </c>
      <c r="C222" t="s">
        <v>38</v>
      </c>
      <c r="D222" t="s">
        <v>525</v>
      </c>
      <c r="E222" s="58">
        <v>32500</v>
      </c>
      <c r="F222" s="58">
        <v>35000</v>
      </c>
      <c r="G222" s="58">
        <v>38000</v>
      </c>
      <c r="H222" s="58">
        <v>1170</v>
      </c>
      <c r="I222" s="58">
        <v>39000</v>
      </c>
      <c r="J222" s="58">
        <v>44000</v>
      </c>
      <c r="K222" s="58">
        <v>47500</v>
      </c>
      <c r="L222" s="58">
        <v>1265</v>
      </c>
      <c r="M222" s="58">
        <v>43000</v>
      </c>
      <c r="N222" s="58">
        <v>48500</v>
      </c>
      <c r="O222" s="58">
        <v>53000</v>
      </c>
      <c r="P222" s="58">
        <v>1260</v>
      </c>
      <c r="Q222" s="58" t="s">
        <v>526</v>
      </c>
      <c r="R222" s="58" t="s">
        <v>526</v>
      </c>
      <c r="S222" s="58" t="s">
        <v>526</v>
      </c>
      <c r="T222" s="58" t="s">
        <v>526</v>
      </c>
      <c r="U222" s="58"/>
    </row>
    <row r="223" spans="1:21" x14ac:dyDescent="0.25">
      <c r="A223" t="s">
        <v>99</v>
      </c>
      <c r="B223">
        <v>2</v>
      </c>
      <c r="C223" t="s">
        <v>38</v>
      </c>
      <c r="D223" t="s">
        <v>527</v>
      </c>
      <c r="E223" s="58">
        <v>16500</v>
      </c>
      <c r="F223" s="58">
        <v>21000</v>
      </c>
      <c r="G223" s="58">
        <v>27000</v>
      </c>
      <c r="H223" s="58">
        <v>1495</v>
      </c>
      <c r="I223" s="58">
        <v>21500</v>
      </c>
      <c r="J223" s="58">
        <v>27000</v>
      </c>
      <c r="K223" s="58">
        <v>36000</v>
      </c>
      <c r="L223" s="58">
        <v>1495</v>
      </c>
      <c r="M223" s="58">
        <v>24500</v>
      </c>
      <c r="N223" s="58">
        <v>31500</v>
      </c>
      <c r="O223" s="58">
        <v>41000</v>
      </c>
      <c r="P223" s="58">
        <v>1835</v>
      </c>
      <c r="Q223" s="58" t="s">
        <v>526</v>
      </c>
      <c r="R223" s="58" t="s">
        <v>526</v>
      </c>
      <c r="S223" s="58" t="s">
        <v>526</v>
      </c>
      <c r="T223" s="58" t="s">
        <v>526</v>
      </c>
      <c r="U223" s="58"/>
    </row>
    <row r="224" spans="1:21" x14ac:dyDescent="0.25">
      <c r="A224" t="s">
        <v>99</v>
      </c>
      <c r="B224">
        <v>3</v>
      </c>
      <c r="C224" t="s">
        <v>38</v>
      </c>
      <c r="D224" t="s">
        <v>528</v>
      </c>
      <c r="E224" s="58">
        <v>10500</v>
      </c>
      <c r="F224" s="58">
        <v>15000</v>
      </c>
      <c r="G224" s="58">
        <v>19000</v>
      </c>
      <c r="H224" s="58">
        <v>3245</v>
      </c>
      <c r="I224" s="58">
        <v>16500</v>
      </c>
      <c r="J224" s="58">
        <v>21000</v>
      </c>
      <c r="K224" s="58">
        <v>26000</v>
      </c>
      <c r="L224" s="58">
        <v>3600</v>
      </c>
      <c r="M224" s="58">
        <v>19500</v>
      </c>
      <c r="N224" s="58">
        <v>25000</v>
      </c>
      <c r="O224" s="58">
        <v>31000</v>
      </c>
      <c r="P224" s="58">
        <v>4245</v>
      </c>
      <c r="Q224" s="58" t="s">
        <v>526</v>
      </c>
      <c r="R224" s="58" t="s">
        <v>526</v>
      </c>
      <c r="S224" s="58" t="s">
        <v>526</v>
      </c>
      <c r="T224" s="58" t="s">
        <v>526</v>
      </c>
      <c r="U224" s="58"/>
    </row>
    <row r="225" spans="1:21" x14ac:dyDescent="0.25">
      <c r="A225" t="s">
        <v>99</v>
      </c>
      <c r="B225">
        <v>4</v>
      </c>
      <c r="C225" t="s">
        <v>38</v>
      </c>
      <c r="D225" t="s">
        <v>529</v>
      </c>
      <c r="E225" s="58">
        <v>21500</v>
      </c>
      <c r="F225" s="58">
        <v>23500</v>
      </c>
      <c r="G225" s="58">
        <v>27000</v>
      </c>
      <c r="H225" s="58">
        <v>80</v>
      </c>
      <c r="I225" s="58">
        <v>27500</v>
      </c>
      <c r="J225" s="58">
        <v>31500</v>
      </c>
      <c r="K225" s="58">
        <v>36000</v>
      </c>
      <c r="L225" s="58">
        <v>65</v>
      </c>
      <c r="M225" s="58">
        <v>28500</v>
      </c>
      <c r="N225" s="58">
        <v>35000</v>
      </c>
      <c r="O225" s="58">
        <v>40500</v>
      </c>
      <c r="P225" s="58">
        <v>80</v>
      </c>
      <c r="Q225" s="58" t="s">
        <v>526</v>
      </c>
      <c r="R225" s="58" t="s">
        <v>526</v>
      </c>
      <c r="S225" s="58" t="s">
        <v>526</v>
      </c>
      <c r="T225" s="58" t="s">
        <v>526</v>
      </c>
      <c r="U225" s="58"/>
    </row>
    <row r="226" spans="1:21" x14ac:dyDescent="0.25">
      <c r="A226" t="s">
        <v>99</v>
      </c>
      <c r="B226">
        <v>5</v>
      </c>
      <c r="C226" t="s">
        <v>38</v>
      </c>
      <c r="D226" t="s">
        <v>530</v>
      </c>
      <c r="E226" s="58">
        <v>13000</v>
      </c>
      <c r="F226" s="58">
        <v>18000</v>
      </c>
      <c r="G226" s="58">
        <v>21000</v>
      </c>
      <c r="H226" s="58">
        <v>235</v>
      </c>
      <c r="I226" s="58">
        <v>17500</v>
      </c>
      <c r="J226" s="58">
        <v>21500</v>
      </c>
      <c r="K226" s="58">
        <v>28000</v>
      </c>
      <c r="L226" s="58">
        <v>255</v>
      </c>
      <c r="M226" s="58">
        <v>20000</v>
      </c>
      <c r="N226" s="58">
        <v>25500</v>
      </c>
      <c r="O226" s="58">
        <v>32500</v>
      </c>
      <c r="P226" s="58">
        <v>275</v>
      </c>
      <c r="Q226" s="58" t="s">
        <v>526</v>
      </c>
      <c r="R226" s="58" t="s">
        <v>526</v>
      </c>
      <c r="S226" s="58" t="s">
        <v>526</v>
      </c>
      <c r="T226" s="58" t="s">
        <v>526</v>
      </c>
      <c r="U226" s="58"/>
    </row>
    <row r="227" spans="1:21" x14ac:dyDescent="0.25">
      <c r="A227" t="s">
        <v>99</v>
      </c>
      <c r="B227">
        <v>6</v>
      </c>
      <c r="C227" t="s">
        <v>38</v>
      </c>
      <c r="D227" t="s">
        <v>531</v>
      </c>
      <c r="E227" s="58">
        <v>12500</v>
      </c>
      <c r="F227" s="58">
        <v>17000</v>
      </c>
      <c r="G227" s="58">
        <v>22000</v>
      </c>
      <c r="H227" s="58">
        <v>2380</v>
      </c>
      <c r="I227" s="58">
        <v>18500</v>
      </c>
      <c r="J227" s="58">
        <v>24000</v>
      </c>
      <c r="K227" s="58">
        <v>30000</v>
      </c>
      <c r="L227" s="58">
        <v>2670</v>
      </c>
      <c r="M227" s="58">
        <v>21500</v>
      </c>
      <c r="N227" s="58">
        <v>27000</v>
      </c>
      <c r="O227" s="58">
        <v>34000</v>
      </c>
      <c r="P227" s="58">
        <v>3290</v>
      </c>
      <c r="Q227" s="58" t="s">
        <v>526</v>
      </c>
      <c r="R227" s="58" t="s">
        <v>526</v>
      </c>
      <c r="S227" s="58" t="s">
        <v>526</v>
      </c>
      <c r="T227" s="58" t="s">
        <v>526</v>
      </c>
      <c r="U227" s="58"/>
    </row>
    <row r="228" spans="1:21" x14ac:dyDescent="0.25">
      <c r="A228" t="s">
        <v>99</v>
      </c>
      <c r="B228">
        <v>7</v>
      </c>
      <c r="C228" t="s">
        <v>38</v>
      </c>
      <c r="D228" t="s">
        <v>532</v>
      </c>
      <c r="E228" s="58">
        <v>14500</v>
      </c>
      <c r="F228" s="58">
        <v>19500</v>
      </c>
      <c r="G228" s="58">
        <v>25500</v>
      </c>
      <c r="H228" s="58">
        <v>1080</v>
      </c>
      <c r="I228" s="58">
        <v>21500</v>
      </c>
      <c r="J228" s="58">
        <v>27500</v>
      </c>
      <c r="K228" s="58">
        <v>35500</v>
      </c>
      <c r="L228" s="58">
        <v>1290</v>
      </c>
      <c r="M228" s="58">
        <v>25000</v>
      </c>
      <c r="N228" s="58">
        <v>32500</v>
      </c>
      <c r="O228" s="58">
        <v>45500</v>
      </c>
      <c r="P228" s="58">
        <v>1445</v>
      </c>
      <c r="Q228" s="58" t="s">
        <v>526</v>
      </c>
      <c r="R228" s="58" t="s">
        <v>526</v>
      </c>
      <c r="S228" s="58" t="s">
        <v>526</v>
      </c>
      <c r="T228" s="58" t="s">
        <v>526</v>
      </c>
      <c r="U228" s="58"/>
    </row>
    <row r="229" spans="1:21" x14ac:dyDescent="0.25">
      <c r="A229" t="s">
        <v>99</v>
      </c>
      <c r="B229">
        <v>8</v>
      </c>
      <c r="C229" t="s">
        <v>38</v>
      </c>
      <c r="D229" t="s">
        <v>533</v>
      </c>
      <c r="E229" s="58">
        <v>14000</v>
      </c>
      <c r="F229" s="58">
        <v>19000</v>
      </c>
      <c r="G229" s="58">
        <v>24000</v>
      </c>
      <c r="H229" s="58">
        <v>6425</v>
      </c>
      <c r="I229" s="58">
        <v>19500</v>
      </c>
      <c r="J229" s="58">
        <v>25500</v>
      </c>
      <c r="K229" s="58">
        <v>31500</v>
      </c>
      <c r="L229" s="58">
        <v>7010</v>
      </c>
      <c r="M229" s="58">
        <v>21500</v>
      </c>
      <c r="N229" s="58">
        <v>28500</v>
      </c>
      <c r="O229" s="58">
        <v>36500</v>
      </c>
      <c r="P229" s="58">
        <v>7630</v>
      </c>
      <c r="Q229" s="58" t="s">
        <v>526</v>
      </c>
      <c r="R229" s="58" t="s">
        <v>526</v>
      </c>
      <c r="S229" s="58" t="s">
        <v>526</v>
      </c>
      <c r="T229" s="58" t="s">
        <v>526</v>
      </c>
      <c r="U229" s="58"/>
    </row>
    <row r="230" spans="1:21" x14ac:dyDescent="0.25">
      <c r="A230" t="s">
        <v>99</v>
      </c>
      <c r="B230">
        <v>9</v>
      </c>
      <c r="C230" t="s">
        <v>38</v>
      </c>
      <c r="D230" t="s">
        <v>534</v>
      </c>
      <c r="E230" s="58">
        <v>16500</v>
      </c>
      <c r="F230" s="58">
        <v>22000</v>
      </c>
      <c r="G230" s="58">
        <v>26500</v>
      </c>
      <c r="H230" s="58">
        <v>5455</v>
      </c>
      <c r="I230" s="58">
        <v>22000</v>
      </c>
      <c r="J230" s="58">
        <v>28000</v>
      </c>
      <c r="K230" s="58">
        <v>34000</v>
      </c>
      <c r="L230" s="58">
        <v>5755</v>
      </c>
      <c r="M230" s="58">
        <v>24500</v>
      </c>
      <c r="N230" s="58">
        <v>31000</v>
      </c>
      <c r="O230" s="58">
        <v>39000</v>
      </c>
      <c r="P230" s="58">
        <v>6305</v>
      </c>
      <c r="Q230" s="58" t="s">
        <v>526</v>
      </c>
      <c r="R230" s="58" t="s">
        <v>526</v>
      </c>
      <c r="S230" s="58" t="s">
        <v>526</v>
      </c>
      <c r="T230" s="58" t="s">
        <v>526</v>
      </c>
      <c r="U230" s="58"/>
    </row>
    <row r="231" spans="1:21" x14ac:dyDescent="0.25">
      <c r="A231" t="s">
        <v>99</v>
      </c>
      <c r="B231" t="s">
        <v>28</v>
      </c>
      <c r="C231" t="s">
        <v>38</v>
      </c>
      <c r="D231" t="s">
        <v>535</v>
      </c>
      <c r="E231" s="58">
        <v>19000</v>
      </c>
      <c r="F231" s="58">
        <v>23500</v>
      </c>
      <c r="G231" s="58">
        <v>29000</v>
      </c>
      <c r="H231" s="58">
        <v>1440</v>
      </c>
      <c r="I231" s="58">
        <v>24000</v>
      </c>
      <c r="J231" s="58">
        <v>30000</v>
      </c>
      <c r="K231" s="58">
        <v>37000</v>
      </c>
      <c r="L231" s="58">
        <v>1415</v>
      </c>
      <c r="M231" s="58">
        <v>24500</v>
      </c>
      <c r="N231" s="58">
        <v>30500</v>
      </c>
      <c r="O231" s="58">
        <v>38500</v>
      </c>
      <c r="P231" s="58">
        <v>1710</v>
      </c>
      <c r="Q231" s="58" t="s">
        <v>526</v>
      </c>
      <c r="R231" s="58" t="s">
        <v>526</v>
      </c>
      <c r="S231" s="58" t="s">
        <v>526</v>
      </c>
      <c r="T231" s="58" t="s">
        <v>526</v>
      </c>
      <c r="U231" s="58"/>
    </row>
    <row r="232" spans="1:21" x14ac:dyDescent="0.25">
      <c r="A232" t="s">
        <v>99</v>
      </c>
      <c r="B232" t="s">
        <v>29</v>
      </c>
      <c r="C232" t="s">
        <v>38</v>
      </c>
      <c r="D232" t="s">
        <v>536</v>
      </c>
      <c r="E232" s="58">
        <v>11000</v>
      </c>
      <c r="F232" s="58">
        <v>16000</v>
      </c>
      <c r="G232" s="58">
        <v>22500</v>
      </c>
      <c r="H232" s="58">
        <v>2755</v>
      </c>
      <c r="I232" s="58">
        <v>17000</v>
      </c>
      <c r="J232" s="58">
        <v>23000</v>
      </c>
      <c r="K232" s="58">
        <v>29000</v>
      </c>
      <c r="L232" s="58">
        <v>3150</v>
      </c>
      <c r="M232" s="58">
        <v>20000</v>
      </c>
      <c r="N232" s="58">
        <v>26500</v>
      </c>
      <c r="O232" s="58">
        <v>33500</v>
      </c>
      <c r="P232" s="58">
        <v>3615</v>
      </c>
      <c r="Q232" s="58" t="s">
        <v>526</v>
      </c>
      <c r="R232" s="58" t="s">
        <v>526</v>
      </c>
      <c r="S232" s="58" t="s">
        <v>526</v>
      </c>
      <c r="T232" s="58" t="s">
        <v>526</v>
      </c>
      <c r="U232" s="58"/>
    </row>
    <row r="233" spans="1:21" x14ac:dyDescent="0.25">
      <c r="A233" t="s">
        <v>99</v>
      </c>
      <c r="B233" t="s">
        <v>30</v>
      </c>
      <c r="C233" t="s">
        <v>38</v>
      </c>
      <c r="D233" t="s">
        <v>537</v>
      </c>
      <c r="E233" s="58">
        <v>11000</v>
      </c>
      <c r="F233" s="58">
        <v>15500</v>
      </c>
      <c r="G233" s="58">
        <v>22000</v>
      </c>
      <c r="H233" s="58">
        <v>1275</v>
      </c>
      <c r="I233" s="58">
        <v>17500</v>
      </c>
      <c r="J233" s="58">
        <v>23500</v>
      </c>
      <c r="K233" s="58">
        <v>32500</v>
      </c>
      <c r="L233" s="58">
        <v>1910</v>
      </c>
      <c r="M233" s="58">
        <v>20500</v>
      </c>
      <c r="N233" s="58">
        <v>28500</v>
      </c>
      <c r="O233" s="58">
        <v>39500</v>
      </c>
      <c r="P233" s="58">
        <v>2170</v>
      </c>
      <c r="Q233" s="58" t="s">
        <v>526</v>
      </c>
      <c r="R233" s="58" t="s">
        <v>526</v>
      </c>
      <c r="S233" s="58" t="s">
        <v>526</v>
      </c>
      <c r="T233" s="58" t="s">
        <v>526</v>
      </c>
      <c r="U233" s="58"/>
    </row>
    <row r="234" spans="1:21" x14ac:dyDescent="0.25">
      <c r="A234" t="s">
        <v>99</v>
      </c>
      <c r="B234" t="s">
        <v>31</v>
      </c>
      <c r="C234" t="s">
        <v>38</v>
      </c>
      <c r="D234" t="s">
        <v>538</v>
      </c>
      <c r="E234" s="58">
        <v>13500</v>
      </c>
      <c r="F234" s="58">
        <v>17500</v>
      </c>
      <c r="G234" s="58">
        <v>23000</v>
      </c>
      <c r="H234" s="58">
        <v>7180</v>
      </c>
      <c r="I234" s="58">
        <v>18500</v>
      </c>
      <c r="J234" s="58">
        <v>24000</v>
      </c>
      <c r="K234" s="58">
        <v>31000</v>
      </c>
      <c r="L234" s="58">
        <v>7655</v>
      </c>
      <c r="M234" s="58">
        <v>21000</v>
      </c>
      <c r="N234" s="58">
        <v>28000</v>
      </c>
      <c r="O234" s="58">
        <v>37000</v>
      </c>
      <c r="P234" s="58">
        <v>8295</v>
      </c>
      <c r="Q234" s="58" t="s">
        <v>526</v>
      </c>
      <c r="R234" s="58" t="s">
        <v>526</v>
      </c>
      <c r="S234" s="58" t="s">
        <v>526</v>
      </c>
      <c r="T234" s="58" t="s">
        <v>526</v>
      </c>
      <c r="U234" s="58"/>
    </row>
    <row r="235" spans="1:21" x14ac:dyDescent="0.25">
      <c r="A235" t="s">
        <v>99</v>
      </c>
      <c r="B235" t="s">
        <v>32</v>
      </c>
      <c r="C235" t="s">
        <v>38</v>
      </c>
      <c r="D235" t="s">
        <v>539</v>
      </c>
      <c r="E235" s="58">
        <v>10500</v>
      </c>
      <c r="F235" s="58">
        <v>14000</v>
      </c>
      <c r="G235" s="58">
        <v>18000</v>
      </c>
      <c r="H235" s="58">
        <v>1555</v>
      </c>
      <c r="I235" s="58">
        <v>15000</v>
      </c>
      <c r="J235" s="58">
        <v>19500</v>
      </c>
      <c r="K235" s="58">
        <v>25000</v>
      </c>
      <c r="L235" s="58">
        <v>1665</v>
      </c>
      <c r="M235" s="58">
        <v>17000</v>
      </c>
      <c r="N235" s="58">
        <v>22500</v>
      </c>
      <c r="O235" s="58">
        <v>29000</v>
      </c>
      <c r="P235" s="58">
        <v>1840</v>
      </c>
      <c r="Q235" s="58" t="s">
        <v>526</v>
      </c>
      <c r="R235" s="58" t="s">
        <v>526</v>
      </c>
      <c r="S235" s="58" t="s">
        <v>526</v>
      </c>
      <c r="T235" s="58" t="s">
        <v>526</v>
      </c>
      <c r="U235" s="58"/>
    </row>
    <row r="236" spans="1:21" x14ac:dyDescent="0.25">
      <c r="A236" t="s">
        <v>99</v>
      </c>
      <c r="B236" t="s">
        <v>27</v>
      </c>
      <c r="C236" t="s">
        <v>38</v>
      </c>
      <c r="D236" t="s">
        <v>540</v>
      </c>
      <c r="E236" s="58">
        <v>10000</v>
      </c>
      <c r="F236" s="58">
        <v>15000</v>
      </c>
      <c r="G236" s="58">
        <v>20000</v>
      </c>
      <c r="H236" s="58">
        <v>1640</v>
      </c>
      <c r="I236" s="58">
        <v>16000</v>
      </c>
      <c r="J236" s="58">
        <v>21500</v>
      </c>
      <c r="K236" s="58">
        <v>28000</v>
      </c>
      <c r="L236" s="58">
        <v>1990</v>
      </c>
      <c r="M236" s="58">
        <v>18500</v>
      </c>
      <c r="N236" s="58">
        <v>25500</v>
      </c>
      <c r="O236" s="58">
        <v>33500</v>
      </c>
      <c r="P236" s="58">
        <v>2270</v>
      </c>
      <c r="Q236" s="58" t="s">
        <v>526</v>
      </c>
      <c r="R236" s="58" t="s">
        <v>526</v>
      </c>
      <c r="S236" s="58" t="s">
        <v>526</v>
      </c>
      <c r="T236" s="58" t="s">
        <v>526</v>
      </c>
      <c r="U236" s="58"/>
    </row>
    <row r="237" spans="1:21" x14ac:dyDescent="0.25">
      <c r="A237" t="s">
        <v>99</v>
      </c>
      <c r="B237" t="s">
        <v>33</v>
      </c>
      <c r="C237" t="s">
        <v>38</v>
      </c>
      <c r="D237" t="s">
        <v>541</v>
      </c>
      <c r="E237" s="58">
        <v>10000</v>
      </c>
      <c r="F237" s="58">
        <v>14500</v>
      </c>
      <c r="G237" s="58">
        <v>19500</v>
      </c>
      <c r="H237" s="58">
        <v>2140</v>
      </c>
      <c r="I237" s="58">
        <v>15500</v>
      </c>
      <c r="J237" s="58">
        <v>21500</v>
      </c>
      <c r="K237" s="58">
        <v>28000</v>
      </c>
      <c r="L237" s="58">
        <v>2720</v>
      </c>
      <c r="M237" s="58">
        <v>18000</v>
      </c>
      <c r="N237" s="58">
        <v>25000</v>
      </c>
      <c r="O237" s="58">
        <v>34000</v>
      </c>
      <c r="P237" s="58">
        <v>3100</v>
      </c>
      <c r="Q237" s="58" t="s">
        <v>526</v>
      </c>
      <c r="R237" s="58" t="s">
        <v>526</v>
      </c>
      <c r="S237" s="58" t="s">
        <v>526</v>
      </c>
      <c r="T237" s="58" t="s">
        <v>526</v>
      </c>
      <c r="U237" s="58"/>
    </row>
    <row r="238" spans="1:21" x14ac:dyDescent="0.25">
      <c r="A238" t="s">
        <v>99</v>
      </c>
      <c r="B238" t="s">
        <v>34</v>
      </c>
      <c r="C238" t="s">
        <v>38</v>
      </c>
      <c r="D238" t="s">
        <v>542</v>
      </c>
      <c r="E238" s="58">
        <v>8000</v>
      </c>
      <c r="F238" s="58">
        <v>13000</v>
      </c>
      <c r="G238" s="58">
        <v>17000</v>
      </c>
      <c r="H238" s="58">
        <v>4500</v>
      </c>
      <c r="I238" s="58">
        <v>12000</v>
      </c>
      <c r="J238" s="58">
        <v>18000</v>
      </c>
      <c r="K238" s="58">
        <v>23500</v>
      </c>
      <c r="L238" s="58">
        <v>4815</v>
      </c>
      <c r="M238" s="58">
        <v>14000</v>
      </c>
      <c r="N238" s="58">
        <v>20500</v>
      </c>
      <c r="O238" s="58">
        <v>27000</v>
      </c>
      <c r="P238" s="58">
        <v>5335</v>
      </c>
      <c r="Q238" s="58" t="s">
        <v>526</v>
      </c>
      <c r="R238" s="58" t="s">
        <v>526</v>
      </c>
      <c r="S238" s="58" t="s">
        <v>526</v>
      </c>
      <c r="T238" s="58" t="s">
        <v>526</v>
      </c>
      <c r="U238" s="58"/>
    </row>
    <row r="239" spans="1:21" x14ac:dyDescent="0.25">
      <c r="A239" t="s">
        <v>99</v>
      </c>
      <c r="B239" t="s">
        <v>35</v>
      </c>
      <c r="C239" t="s">
        <v>38</v>
      </c>
      <c r="D239" t="s">
        <v>543</v>
      </c>
      <c r="E239" s="58">
        <v>13000</v>
      </c>
      <c r="F239" s="58">
        <v>19000</v>
      </c>
      <c r="G239" s="58">
        <v>21000</v>
      </c>
      <c r="H239" s="58">
        <v>715</v>
      </c>
      <c r="I239" s="58">
        <v>18000</v>
      </c>
      <c r="J239" s="58">
        <v>23500</v>
      </c>
      <c r="K239" s="58">
        <v>27000</v>
      </c>
      <c r="L239" s="58">
        <v>800</v>
      </c>
      <c r="M239" s="58">
        <v>21500</v>
      </c>
      <c r="N239" s="58">
        <v>28500</v>
      </c>
      <c r="O239" s="58">
        <v>32500</v>
      </c>
      <c r="P239" s="58">
        <v>880</v>
      </c>
      <c r="Q239" s="58" t="s">
        <v>526</v>
      </c>
      <c r="R239" s="58" t="s">
        <v>526</v>
      </c>
      <c r="S239" s="58" t="s">
        <v>526</v>
      </c>
      <c r="T239" s="58" t="s">
        <v>526</v>
      </c>
      <c r="U239" s="58"/>
    </row>
    <row r="240" spans="1:21" x14ac:dyDescent="0.25">
      <c r="A240" t="s">
        <v>99</v>
      </c>
      <c r="B240" t="s">
        <v>36</v>
      </c>
      <c r="C240" t="s">
        <v>38</v>
      </c>
      <c r="D240" t="s">
        <v>544</v>
      </c>
      <c r="E240" s="58">
        <v>16000</v>
      </c>
      <c r="F240" s="58">
        <v>26500</v>
      </c>
      <c r="G240" s="58">
        <v>37000</v>
      </c>
      <c r="H240" s="58">
        <v>1050</v>
      </c>
      <c r="I240" s="58">
        <v>17000</v>
      </c>
      <c r="J240" s="58">
        <v>28500</v>
      </c>
      <c r="K240" s="58">
        <v>40500</v>
      </c>
      <c r="L240" s="58">
        <v>1235</v>
      </c>
      <c r="M240" s="58">
        <v>18500</v>
      </c>
      <c r="N240" s="58">
        <v>30500</v>
      </c>
      <c r="O240" s="58">
        <v>43000</v>
      </c>
      <c r="P240" s="58">
        <v>1360</v>
      </c>
      <c r="Q240" s="58" t="s">
        <v>526</v>
      </c>
      <c r="R240" s="58" t="s">
        <v>526</v>
      </c>
      <c r="S240" s="58" t="s">
        <v>526</v>
      </c>
      <c r="T240" s="58" t="s">
        <v>526</v>
      </c>
      <c r="U240" s="58"/>
    </row>
    <row r="241" spans="1:21" x14ac:dyDescent="0.25">
      <c r="A241" t="s">
        <v>99</v>
      </c>
      <c r="B241" t="s">
        <v>37</v>
      </c>
      <c r="C241" t="s">
        <v>38</v>
      </c>
      <c r="D241" t="s">
        <v>545</v>
      </c>
      <c r="E241" s="58">
        <v>15000</v>
      </c>
      <c r="F241" s="58">
        <v>20000</v>
      </c>
      <c r="G241" s="58">
        <v>27000</v>
      </c>
      <c r="H241" s="58">
        <v>1490</v>
      </c>
      <c r="I241" s="58">
        <v>22000</v>
      </c>
      <c r="J241" s="58">
        <v>29500</v>
      </c>
      <c r="K241" s="58">
        <v>38500</v>
      </c>
      <c r="L241" s="58">
        <v>1680</v>
      </c>
      <c r="M241" s="58">
        <v>25000</v>
      </c>
      <c r="N241" s="58">
        <v>35000</v>
      </c>
      <c r="O241" s="58">
        <v>50500</v>
      </c>
      <c r="P241" s="58">
        <v>1880</v>
      </c>
      <c r="Q241" s="58" t="s">
        <v>526</v>
      </c>
      <c r="R241" s="58" t="s">
        <v>526</v>
      </c>
      <c r="S241" s="58" t="s">
        <v>526</v>
      </c>
      <c r="T241" s="58" t="s">
        <v>526</v>
      </c>
      <c r="U241" s="58"/>
    </row>
    <row r="242" spans="1:21" x14ac:dyDescent="0.25">
      <c r="A242" t="s">
        <v>98</v>
      </c>
      <c r="B242">
        <v>1</v>
      </c>
      <c r="C242" t="s">
        <v>38</v>
      </c>
      <c r="D242" t="s">
        <v>546</v>
      </c>
      <c r="E242" s="58">
        <v>32000</v>
      </c>
      <c r="F242" s="58">
        <v>35500</v>
      </c>
      <c r="G242" s="58">
        <v>37500</v>
      </c>
      <c r="H242" s="58">
        <v>1250</v>
      </c>
      <c r="I242" s="58">
        <v>41500</v>
      </c>
      <c r="J242" s="58">
        <v>44000</v>
      </c>
      <c r="K242" s="58">
        <v>47500</v>
      </c>
      <c r="L242" s="58">
        <v>1255</v>
      </c>
      <c r="M242" s="58">
        <v>43000</v>
      </c>
      <c r="N242" s="58">
        <v>49000</v>
      </c>
      <c r="O242" s="58">
        <v>53500</v>
      </c>
      <c r="P242" s="58">
        <v>1240</v>
      </c>
      <c r="Q242" s="58" t="s">
        <v>526</v>
      </c>
      <c r="R242" s="58" t="s">
        <v>526</v>
      </c>
      <c r="S242" s="58" t="s">
        <v>526</v>
      </c>
      <c r="T242" s="58" t="s">
        <v>526</v>
      </c>
      <c r="U242" s="58"/>
    </row>
    <row r="243" spans="1:21" x14ac:dyDescent="0.25">
      <c r="A243" t="s">
        <v>98</v>
      </c>
      <c r="B243">
        <v>2</v>
      </c>
      <c r="C243" t="s">
        <v>38</v>
      </c>
      <c r="D243" t="s">
        <v>547</v>
      </c>
      <c r="E243" s="58">
        <v>16000</v>
      </c>
      <c r="F243" s="58">
        <v>21500</v>
      </c>
      <c r="G243" s="58">
        <v>28500</v>
      </c>
      <c r="H243" s="58">
        <v>1630</v>
      </c>
      <c r="I243" s="58">
        <v>21000</v>
      </c>
      <c r="J243" s="58">
        <v>27500</v>
      </c>
      <c r="K243" s="58">
        <v>36000</v>
      </c>
      <c r="L243" s="58">
        <v>1770</v>
      </c>
      <c r="M243" s="58">
        <v>23500</v>
      </c>
      <c r="N243" s="58">
        <v>30500</v>
      </c>
      <c r="O243" s="58">
        <v>40000</v>
      </c>
      <c r="P243" s="58">
        <v>2060</v>
      </c>
      <c r="Q243" s="58" t="s">
        <v>526</v>
      </c>
      <c r="R243" s="58" t="s">
        <v>526</v>
      </c>
      <c r="S243" s="58" t="s">
        <v>526</v>
      </c>
      <c r="T243" s="58" t="s">
        <v>526</v>
      </c>
      <c r="U243" s="58"/>
    </row>
    <row r="244" spans="1:21" x14ac:dyDescent="0.25">
      <c r="A244" t="s">
        <v>98</v>
      </c>
      <c r="B244">
        <v>3</v>
      </c>
      <c r="C244" t="s">
        <v>38</v>
      </c>
      <c r="D244" t="s">
        <v>548</v>
      </c>
      <c r="E244" s="58">
        <v>11000</v>
      </c>
      <c r="F244" s="58">
        <v>15500</v>
      </c>
      <c r="G244" s="58">
        <v>20000</v>
      </c>
      <c r="H244" s="58">
        <v>3130</v>
      </c>
      <c r="I244" s="58">
        <v>16000</v>
      </c>
      <c r="J244" s="58">
        <v>21000</v>
      </c>
      <c r="K244" s="58">
        <v>26000</v>
      </c>
      <c r="L244" s="58">
        <v>3795</v>
      </c>
      <c r="M244" s="58">
        <v>19000</v>
      </c>
      <c r="N244" s="58">
        <v>25000</v>
      </c>
      <c r="O244" s="58">
        <v>31500</v>
      </c>
      <c r="P244" s="58">
        <v>4330</v>
      </c>
      <c r="Q244" s="58" t="s">
        <v>526</v>
      </c>
      <c r="R244" s="58" t="s">
        <v>526</v>
      </c>
      <c r="S244" s="58" t="s">
        <v>526</v>
      </c>
      <c r="T244" s="58" t="s">
        <v>526</v>
      </c>
      <c r="U244" s="58"/>
    </row>
    <row r="245" spans="1:21" x14ac:dyDescent="0.25">
      <c r="A245" t="s">
        <v>98</v>
      </c>
      <c r="B245">
        <v>4</v>
      </c>
      <c r="C245" t="s">
        <v>38</v>
      </c>
      <c r="D245" t="s">
        <v>549</v>
      </c>
      <c r="E245" s="58">
        <v>22500</v>
      </c>
      <c r="F245" s="58">
        <v>25000</v>
      </c>
      <c r="G245" s="58">
        <v>29000</v>
      </c>
      <c r="H245" s="58">
        <v>65</v>
      </c>
      <c r="I245" s="58">
        <v>26500</v>
      </c>
      <c r="J245" s="58">
        <v>33000</v>
      </c>
      <c r="K245" s="58">
        <v>37500</v>
      </c>
      <c r="L245" s="58">
        <v>55</v>
      </c>
      <c r="M245" s="58">
        <v>29500</v>
      </c>
      <c r="N245" s="58">
        <v>35000</v>
      </c>
      <c r="O245" s="58">
        <v>40500</v>
      </c>
      <c r="P245" s="58">
        <v>80</v>
      </c>
      <c r="Q245" s="58" t="s">
        <v>526</v>
      </c>
      <c r="R245" s="58" t="s">
        <v>526</v>
      </c>
      <c r="S245" s="58" t="s">
        <v>526</v>
      </c>
      <c r="T245" s="58" t="s">
        <v>526</v>
      </c>
      <c r="U245" s="58"/>
    </row>
    <row r="246" spans="1:21" x14ac:dyDescent="0.25">
      <c r="A246" t="s">
        <v>98</v>
      </c>
      <c r="B246">
        <v>5</v>
      </c>
      <c r="C246" t="s">
        <v>38</v>
      </c>
      <c r="D246" t="s">
        <v>550</v>
      </c>
      <c r="E246" s="58">
        <v>12500</v>
      </c>
      <c r="F246" s="58">
        <v>16500</v>
      </c>
      <c r="G246" s="58">
        <v>20500</v>
      </c>
      <c r="H246" s="58">
        <v>235</v>
      </c>
      <c r="I246" s="58">
        <v>16500</v>
      </c>
      <c r="J246" s="58">
        <v>21500</v>
      </c>
      <c r="K246" s="58">
        <v>28000</v>
      </c>
      <c r="L246" s="58">
        <v>260</v>
      </c>
      <c r="M246" s="58">
        <v>18500</v>
      </c>
      <c r="N246" s="58">
        <v>24500</v>
      </c>
      <c r="O246" s="58">
        <v>31500</v>
      </c>
      <c r="P246" s="58">
        <v>295</v>
      </c>
      <c r="Q246" s="58" t="s">
        <v>526</v>
      </c>
      <c r="R246" s="58" t="s">
        <v>526</v>
      </c>
      <c r="S246" s="58" t="s">
        <v>526</v>
      </c>
      <c r="T246" s="58" t="s">
        <v>526</v>
      </c>
      <c r="U246" s="58"/>
    </row>
    <row r="247" spans="1:21" x14ac:dyDescent="0.25">
      <c r="A247" t="s">
        <v>98</v>
      </c>
      <c r="B247">
        <v>6</v>
      </c>
      <c r="C247" t="s">
        <v>38</v>
      </c>
      <c r="D247" t="s">
        <v>551</v>
      </c>
      <c r="E247" s="58">
        <v>13000</v>
      </c>
      <c r="F247" s="58">
        <v>18000</v>
      </c>
      <c r="G247" s="58">
        <v>23500</v>
      </c>
      <c r="H247" s="58">
        <v>2325</v>
      </c>
      <c r="I247" s="58">
        <v>18500</v>
      </c>
      <c r="J247" s="58">
        <v>24000</v>
      </c>
      <c r="K247" s="58">
        <v>29500</v>
      </c>
      <c r="L247" s="58">
        <v>2910</v>
      </c>
      <c r="M247" s="58">
        <v>21500</v>
      </c>
      <c r="N247" s="58">
        <v>27500</v>
      </c>
      <c r="O247" s="58">
        <v>35500</v>
      </c>
      <c r="P247" s="58">
        <v>3450</v>
      </c>
      <c r="Q247" s="58" t="s">
        <v>526</v>
      </c>
      <c r="R247" s="58" t="s">
        <v>526</v>
      </c>
      <c r="S247" s="58" t="s">
        <v>526</v>
      </c>
      <c r="T247" s="58" t="s">
        <v>526</v>
      </c>
      <c r="U247" s="58"/>
    </row>
    <row r="248" spans="1:21" x14ac:dyDescent="0.25">
      <c r="A248" t="s">
        <v>98</v>
      </c>
      <c r="B248">
        <v>7</v>
      </c>
      <c r="C248" t="s">
        <v>38</v>
      </c>
      <c r="D248" t="s">
        <v>552</v>
      </c>
      <c r="E248" s="58">
        <v>15500</v>
      </c>
      <c r="F248" s="58">
        <v>21000</v>
      </c>
      <c r="G248" s="58">
        <v>27000</v>
      </c>
      <c r="H248" s="58">
        <v>1095</v>
      </c>
      <c r="I248" s="58">
        <v>21500</v>
      </c>
      <c r="J248" s="58">
        <v>27500</v>
      </c>
      <c r="K248" s="58">
        <v>35000</v>
      </c>
      <c r="L248" s="58">
        <v>1395</v>
      </c>
      <c r="M248" s="58">
        <v>25500</v>
      </c>
      <c r="N248" s="58">
        <v>32000</v>
      </c>
      <c r="O248" s="58">
        <v>45000</v>
      </c>
      <c r="P248" s="58">
        <v>1555</v>
      </c>
      <c r="Q248" s="58" t="s">
        <v>526</v>
      </c>
      <c r="R248" s="58" t="s">
        <v>526</v>
      </c>
      <c r="S248" s="58" t="s">
        <v>526</v>
      </c>
      <c r="T248" s="58" t="s">
        <v>526</v>
      </c>
      <c r="U248" s="58"/>
    </row>
    <row r="249" spans="1:21" x14ac:dyDescent="0.25">
      <c r="A249" t="s">
        <v>98</v>
      </c>
      <c r="B249">
        <v>8</v>
      </c>
      <c r="C249" t="s">
        <v>38</v>
      </c>
      <c r="D249" t="s">
        <v>553</v>
      </c>
      <c r="E249" s="58">
        <v>14500</v>
      </c>
      <c r="F249" s="58">
        <v>19500</v>
      </c>
      <c r="G249" s="58">
        <v>25000</v>
      </c>
      <c r="H249" s="58">
        <v>6025</v>
      </c>
      <c r="I249" s="58">
        <v>19000</v>
      </c>
      <c r="J249" s="58">
        <v>24500</v>
      </c>
      <c r="K249" s="58">
        <v>31000</v>
      </c>
      <c r="L249" s="58">
        <v>6875</v>
      </c>
      <c r="M249" s="58">
        <v>21000</v>
      </c>
      <c r="N249" s="58">
        <v>28500</v>
      </c>
      <c r="O249" s="58">
        <v>37000</v>
      </c>
      <c r="P249" s="58">
        <v>7520</v>
      </c>
      <c r="Q249" s="58" t="s">
        <v>526</v>
      </c>
      <c r="R249" s="58" t="s">
        <v>526</v>
      </c>
      <c r="S249" s="58" t="s">
        <v>526</v>
      </c>
      <c r="T249" s="58" t="s">
        <v>526</v>
      </c>
      <c r="U249" s="58"/>
    </row>
    <row r="250" spans="1:21" x14ac:dyDescent="0.25">
      <c r="A250" t="s">
        <v>98</v>
      </c>
      <c r="B250">
        <v>9</v>
      </c>
      <c r="C250" t="s">
        <v>38</v>
      </c>
      <c r="D250" t="s">
        <v>554</v>
      </c>
      <c r="E250" s="58">
        <v>17000</v>
      </c>
      <c r="F250" s="58">
        <v>23000</v>
      </c>
      <c r="G250" s="58">
        <v>27500</v>
      </c>
      <c r="H250" s="58">
        <v>4935</v>
      </c>
      <c r="I250" s="58">
        <v>21500</v>
      </c>
      <c r="J250" s="58">
        <v>27000</v>
      </c>
      <c r="K250" s="58">
        <v>33500</v>
      </c>
      <c r="L250" s="58">
        <v>5575</v>
      </c>
      <c r="M250" s="58">
        <v>25000</v>
      </c>
      <c r="N250" s="58">
        <v>31500</v>
      </c>
      <c r="O250" s="58">
        <v>40000</v>
      </c>
      <c r="P250" s="58">
        <v>5980</v>
      </c>
      <c r="Q250" s="58" t="s">
        <v>526</v>
      </c>
      <c r="R250" s="58" t="s">
        <v>526</v>
      </c>
      <c r="S250" s="58" t="s">
        <v>526</v>
      </c>
      <c r="T250" s="58" t="s">
        <v>526</v>
      </c>
      <c r="U250" s="58"/>
    </row>
    <row r="251" spans="1:21" x14ac:dyDescent="0.25">
      <c r="A251" t="s">
        <v>98</v>
      </c>
      <c r="B251" t="s">
        <v>28</v>
      </c>
      <c r="C251" t="s">
        <v>38</v>
      </c>
      <c r="D251" t="s">
        <v>555</v>
      </c>
      <c r="E251" s="58">
        <v>20000</v>
      </c>
      <c r="F251" s="58">
        <v>25000</v>
      </c>
      <c r="G251" s="58">
        <v>31000</v>
      </c>
      <c r="H251" s="58">
        <v>1640</v>
      </c>
      <c r="I251" s="58">
        <v>22000</v>
      </c>
      <c r="J251" s="58">
        <v>28000</v>
      </c>
      <c r="K251" s="58">
        <v>35000</v>
      </c>
      <c r="L251" s="58">
        <v>1790</v>
      </c>
      <c r="M251" s="58">
        <v>23500</v>
      </c>
      <c r="N251" s="58">
        <v>30000</v>
      </c>
      <c r="O251" s="58">
        <v>38000</v>
      </c>
      <c r="P251" s="58">
        <v>2150</v>
      </c>
      <c r="Q251" s="58" t="s">
        <v>526</v>
      </c>
      <c r="R251" s="58" t="s">
        <v>526</v>
      </c>
      <c r="S251" s="58" t="s">
        <v>526</v>
      </c>
      <c r="T251" s="58" t="s">
        <v>526</v>
      </c>
      <c r="U251" s="58"/>
    </row>
    <row r="252" spans="1:21" x14ac:dyDescent="0.25">
      <c r="A252" t="s">
        <v>98</v>
      </c>
      <c r="B252" t="s">
        <v>29</v>
      </c>
      <c r="C252" t="s">
        <v>38</v>
      </c>
      <c r="D252" t="s">
        <v>556</v>
      </c>
      <c r="E252" s="58">
        <v>12500</v>
      </c>
      <c r="F252" s="58">
        <v>17500</v>
      </c>
      <c r="G252" s="58">
        <v>24000</v>
      </c>
      <c r="H252" s="58">
        <v>2945</v>
      </c>
      <c r="I252" s="58">
        <v>17000</v>
      </c>
      <c r="J252" s="58">
        <v>23000</v>
      </c>
      <c r="K252" s="58">
        <v>29000</v>
      </c>
      <c r="L252" s="58">
        <v>3555</v>
      </c>
      <c r="M252" s="58">
        <v>20500</v>
      </c>
      <c r="N252" s="58">
        <v>27000</v>
      </c>
      <c r="O252" s="58">
        <v>34000</v>
      </c>
      <c r="P252" s="58">
        <v>3970</v>
      </c>
      <c r="Q252" s="58" t="s">
        <v>526</v>
      </c>
      <c r="R252" s="58" t="s">
        <v>526</v>
      </c>
      <c r="S252" s="58" t="s">
        <v>526</v>
      </c>
      <c r="T252" s="58" t="s">
        <v>526</v>
      </c>
      <c r="U252" s="58"/>
    </row>
    <row r="253" spans="1:21" x14ac:dyDescent="0.25">
      <c r="A253" t="s">
        <v>98</v>
      </c>
      <c r="B253" t="s">
        <v>30</v>
      </c>
      <c r="C253" t="s">
        <v>38</v>
      </c>
      <c r="D253" t="s">
        <v>557</v>
      </c>
      <c r="E253" s="58">
        <v>11500</v>
      </c>
      <c r="F253" s="58">
        <v>17000</v>
      </c>
      <c r="G253" s="58">
        <v>23000</v>
      </c>
      <c r="H253" s="58">
        <v>1330</v>
      </c>
      <c r="I253" s="58">
        <v>17000</v>
      </c>
      <c r="J253" s="58">
        <v>23000</v>
      </c>
      <c r="K253" s="58">
        <v>31500</v>
      </c>
      <c r="L253" s="58">
        <v>2080</v>
      </c>
      <c r="M253" s="58">
        <v>21000</v>
      </c>
      <c r="N253" s="58">
        <v>29000</v>
      </c>
      <c r="O253" s="58">
        <v>40500</v>
      </c>
      <c r="P253" s="58">
        <v>2335</v>
      </c>
      <c r="Q253" s="58" t="s">
        <v>526</v>
      </c>
      <c r="R253" s="58" t="s">
        <v>526</v>
      </c>
      <c r="S253" s="58" t="s">
        <v>526</v>
      </c>
      <c r="T253" s="58" t="s">
        <v>526</v>
      </c>
      <c r="U253" s="58"/>
    </row>
    <row r="254" spans="1:21" x14ac:dyDescent="0.25">
      <c r="A254" t="s">
        <v>98</v>
      </c>
      <c r="B254" t="s">
        <v>31</v>
      </c>
      <c r="C254" t="s">
        <v>38</v>
      </c>
      <c r="D254" t="s">
        <v>558</v>
      </c>
      <c r="E254" s="58">
        <v>13500</v>
      </c>
      <c r="F254" s="58">
        <v>18500</v>
      </c>
      <c r="G254" s="58">
        <v>23500</v>
      </c>
      <c r="H254" s="58">
        <v>6980</v>
      </c>
      <c r="I254" s="58">
        <v>17500</v>
      </c>
      <c r="J254" s="58">
        <v>23000</v>
      </c>
      <c r="K254" s="58">
        <v>30000</v>
      </c>
      <c r="L254" s="58">
        <v>7805</v>
      </c>
      <c r="M254" s="58">
        <v>20500</v>
      </c>
      <c r="N254" s="58">
        <v>27500</v>
      </c>
      <c r="O254" s="58">
        <v>37500</v>
      </c>
      <c r="P254" s="58">
        <v>8495</v>
      </c>
      <c r="Q254" s="58" t="s">
        <v>526</v>
      </c>
      <c r="R254" s="58" t="s">
        <v>526</v>
      </c>
      <c r="S254" s="58" t="s">
        <v>526</v>
      </c>
      <c r="T254" s="58" t="s">
        <v>526</v>
      </c>
      <c r="U254" s="58"/>
    </row>
    <row r="255" spans="1:21" x14ac:dyDescent="0.25">
      <c r="A255" t="s">
        <v>98</v>
      </c>
      <c r="B255" t="s">
        <v>32</v>
      </c>
      <c r="C255" t="s">
        <v>38</v>
      </c>
      <c r="D255" t="s">
        <v>559</v>
      </c>
      <c r="E255" s="58">
        <v>10500</v>
      </c>
      <c r="F255" s="58">
        <v>14500</v>
      </c>
      <c r="G255" s="58">
        <v>19000</v>
      </c>
      <c r="H255" s="58">
        <v>1565</v>
      </c>
      <c r="I255" s="58">
        <v>14000</v>
      </c>
      <c r="J255" s="58">
        <v>18500</v>
      </c>
      <c r="K255" s="58">
        <v>24000</v>
      </c>
      <c r="L255" s="58">
        <v>1785</v>
      </c>
      <c r="M255" s="58">
        <v>16500</v>
      </c>
      <c r="N255" s="58">
        <v>22000</v>
      </c>
      <c r="O255" s="58">
        <v>28500</v>
      </c>
      <c r="P255" s="58">
        <v>1900</v>
      </c>
      <c r="Q255" s="58" t="s">
        <v>526</v>
      </c>
      <c r="R255" s="58" t="s">
        <v>526</v>
      </c>
      <c r="S255" s="58" t="s">
        <v>526</v>
      </c>
      <c r="T255" s="58" t="s">
        <v>526</v>
      </c>
      <c r="U255" s="58"/>
    </row>
    <row r="256" spans="1:21" x14ac:dyDescent="0.25">
      <c r="A256" t="s">
        <v>98</v>
      </c>
      <c r="B256" t="s">
        <v>27</v>
      </c>
      <c r="C256" t="s">
        <v>38</v>
      </c>
      <c r="D256" t="s">
        <v>560</v>
      </c>
      <c r="E256" s="58">
        <v>11000</v>
      </c>
      <c r="F256" s="58">
        <v>16000</v>
      </c>
      <c r="G256" s="58">
        <v>21500</v>
      </c>
      <c r="H256" s="58">
        <v>1685</v>
      </c>
      <c r="I256" s="58">
        <v>15500</v>
      </c>
      <c r="J256" s="58">
        <v>21500</v>
      </c>
      <c r="K256" s="58">
        <v>27500</v>
      </c>
      <c r="L256" s="58">
        <v>2105</v>
      </c>
      <c r="M256" s="58">
        <v>19000</v>
      </c>
      <c r="N256" s="58">
        <v>25500</v>
      </c>
      <c r="O256" s="58">
        <v>33500</v>
      </c>
      <c r="P256" s="58">
        <v>2430</v>
      </c>
      <c r="Q256" s="58" t="s">
        <v>526</v>
      </c>
      <c r="R256" s="58" t="s">
        <v>526</v>
      </c>
      <c r="S256" s="58" t="s">
        <v>526</v>
      </c>
      <c r="T256" s="58" t="s">
        <v>526</v>
      </c>
      <c r="U256" s="58"/>
    </row>
    <row r="257" spans="1:21" x14ac:dyDescent="0.25">
      <c r="A257" t="s">
        <v>98</v>
      </c>
      <c r="B257" t="s">
        <v>33</v>
      </c>
      <c r="C257" t="s">
        <v>38</v>
      </c>
      <c r="D257" t="s">
        <v>561</v>
      </c>
      <c r="E257" s="58">
        <v>10500</v>
      </c>
      <c r="F257" s="58">
        <v>15000</v>
      </c>
      <c r="G257" s="58">
        <v>21000</v>
      </c>
      <c r="H257" s="58">
        <v>2350</v>
      </c>
      <c r="I257" s="58">
        <v>15500</v>
      </c>
      <c r="J257" s="58">
        <v>21000</v>
      </c>
      <c r="K257" s="58">
        <v>28000</v>
      </c>
      <c r="L257" s="58">
        <v>3060</v>
      </c>
      <c r="M257" s="58">
        <v>18500</v>
      </c>
      <c r="N257" s="58">
        <v>25500</v>
      </c>
      <c r="O257" s="58">
        <v>34500</v>
      </c>
      <c r="P257" s="58">
        <v>3495</v>
      </c>
      <c r="Q257" s="58" t="s">
        <v>526</v>
      </c>
      <c r="R257" s="58" t="s">
        <v>526</v>
      </c>
      <c r="S257" s="58" t="s">
        <v>526</v>
      </c>
      <c r="T257" s="58" t="s">
        <v>526</v>
      </c>
      <c r="U257" s="58"/>
    </row>
    <row r="258" spans="1:21" x14ac:dyDescent="0.25">
      <c r="A258" t="s">
        <v>98</v>
      </c>
      <c r="B258" t="s">
        <v>34</v>
      </c>
      <c r="C258" t="s">
        <v>38</v>
      </c>
      <c r="D258" t="s">
        <v>562</v>
      </c>
      <c r="E258" s="58">
        <v>9000</v>
      </c>
      <c r="F258" s="58">
        <v>13500</v>
      </c>
      <c r="G258" s="58">
        <v>18000</v>
      </c>
      <c r="H258" s="58">
        <v>4530</v>
      </c>
      <c r="I258" s="58">
        <v>12000</v>
      </c>
      <c r="J258" s="58">
        <v>17500</v>
      </c>
      <c r="K258" s="58">
        <v>23000</v>
      </c>
      <c r="L258" s="58">
        <v>5240</v>
      </c>
      <c r="M258" s="58">
        <v>14000</v>
      </c>
      <c r="N258" s="58">
        <v>20500</v>
      </c>
      <c r="O258" s="58">
        <v>27500</v>
      </c>
      <c r="P258" s="58">
        <v>5745</v>
      </c>
      <c r="Q258" s="58" t="s">
        <v>526</v>
      </c>
      <c r="R258" s="58" t="s">
        <v>526</v>
      </c>
      <c r="S258" s="58" t="s">
        <v>526</v>
      </c>
      <c r="T258" s="58" t="s">
        <v>526</v>
      </c>
      <c r="U258" s="58"/>
    </row>
    <row r="259" spans="1:21" x14ac:dyDescent="0.25">
      <c r="A259" t="s">
        <v>98</v>
      </c>
      <c r="B259" t="s">
        <v>35</v>
      </c>
      <c r="C259" t="s">
        <v>38</v>
      </c>
      <c r="D259" t="s">
        <v>563</v>
      </c>
      <c r="E259" s="58">
        <v>13000</v>
      </c>
      <c r="F259" s="58">
        <v>19000</v>
      </c>
      <c r="G259" s="58">
        <v>21000</v>
      </c>
      <c r="H259" s="58">
        <v>725</v>
      </c>
      <c r="I259" s="58">
        <v>17500</v>
      </c>
      <c r="J259" s="58">
        <v>23500</v>
      </c>
      <c r="K259" s="58">
        <v>27000</v>
      </c>
      <c r="L259" s="58">
        <v>890</v>
      </c>
      <c r="M259" s="58">
        <v>19500</v>
      </c>
      <c r="N259" s="58">
        <v>27000</v>
      </c>
      <c r="O259" s="58">
        <v>31500</v>
      </c>
      <c r="P259" s="58">
        <v>940</v>
      </c>
      <c r="Q259" s="58" t="s">
        <v>526</v>
      </c>
      <c r="R259" s="58" t="s">
        <v>526</v>
      </c>
      <c r="S259" s="58" t="s">
        <v>526</v>
      </c>
      <c r="T259" s="58" t="s">
        <v>526</v>
      </c>
      <c r="U259" s="58"/>
    </row>
    <row r="260" spans="1:21" x14ac:dyDescent="0.25">
      <c r="A260" t="s">
        <v>98</v>
      </c>
      <c r="B260" t="s">
        <v>36</v>
      </c>
      <c r="C260" t="s">
        <v>38</v>
      </c>
      <c r="D260" t="s">
        <v>564</v>
      </c>
      <c r="E260" s="58">
        <v>17500</v>
      </c>
      <c r="F260" s="58">
        <v>28000</v>
      </c>
      <c r="G260" s="58">
        <v>39000</v>
      </c>
      <c r="H260" s="58">
        <v>1100</v>
      </c>
      <c r="I260" s="58">
        <v>19000</v>
      </c>
      <c r="J260" s="58">
        <v>30000</v>
      </c>
      <c r="K260" s="58">
        <v>40000</v>
      </c>
      <c r="L260" s="58">
        <v>1300</v>
      </c>
      <c r="M260" s="58">
        <v>20000</v>
      </c>
      <c r="N260" s="58">
        <v>31500</v>
      </c>
      <c r="O260" s="58">
        <v>43500</v>
      </c>
      <c r="P260" s="58">
        <v>1420</v>
      </c>
      <c r="Q260" s="58" t="s">
        <v>526</v>
      </c>
      <c r="R260" s="58" t="s">
        <v>526</v>
      </c>
      <c r="S260" s="58" t="s">
        <v>526</v>
      </c>
      <c r="T260" s="58" t="s">
        <v>526</v>
      </c>
      <c r="U260" s="58"/>
    </row>
    <row r="261" spans="1:21" x14ac:dyDescent="0.25">
      <c r="A261" t="s">
        <v>98</v>
      </c>
      <c r="B261" t="s">
        <v>37</v>
      </c>
      <c r="C261" t="s">
        <v>38</v>
      </c>
      <c r="D261" t="s">
        <v>565</v>
      </c>
      <c r="E261" s="58">
        <v>16000</v>
      </c>
      <c r="F261" s="58">
        <v>21500</v>
      </c>
      <c r="G261" s="58">
        <v>28500</v>
      </c>
      <c r="H261" s="58">
        <v>1520</v>
      </c>
      <c r="I261" s="58">
        <v>21500</v>
      </c>
      <c r="J261" s="58">
        <v>28500</v>
      </c>
      <c r="K261" s="58">
        <v>38000</v>
      </c>
      <c r="L261" s="58">
        <v>1885</v>
      </c>
      <c r="M261" s="58">
        <v>26000</v>
      </c>
      <c r="N261" s="58">
        <v>36500</v>
      </c>
      <c r="O261" s="58">
        <v>52000</v>
      </c>
      <c r="P261" s="58">
        <v>2065</v>
      </c>
      <c r="Q261" s="58" t="s">
        <v>526</v>
      </c>
      <c r="R261" s="58" t="s">
        <v>526</v>
      </c>
      <c r="S261" s="58" t="s">
        <v>526</v>
      </c>
      <c r="T261" s="58" t="s">
        <v>526</v>
      </c>
      <c r="U261" s="58"/>
    </row>
    <row r="262" spans="1:21" x14ac:dyDescent="0.25">
      <c r="A262" t="s">
        <v>97</v>
      </c>
      <c r="B262">
        <v>1</v>
      </c>
      <c r="C262" t="s">
        <v>38</v>
      </c>
      <c r="D262" t="s">
        <v>566</v>
      </c>
      <c r="E262" s="58">
        <v>32000</v>
      </c>
      <c r="F262" s="58">
        <v>35500</v>
      </c>
      <c r="G262" s="58">
        <v>38000</v>
      </c>
      <c r="H262" s="58">
        <v>1405</v>
      </c>
      <c r="I262" s="58">
        <v>41000</v>
      </c>
      <c r="J262" s="58">
        <v>44000</v>
      </c>
      <c r="K262" s="58">
        <v>46500</v>
      </c>
      <c r="L262" s="58">
        <v>1455</v>
      </c>
      <c r="M262" s="58">
        <v>41500</v>
      </c>
      <c r="N262" s="58">
        <v>49000</v>
      </c>
      <c r="O262" s="58">
        <v>56500</v>
      </c>
      <c r="P262" s="58">
        <v>1365</v>
      </c>
      <c r="Q262" s="58" t="s">
        <v>526</v>
      </c>
      <c r="R262" s="58" t="s">
        <v>526</v>
      </c>
      <c r="S262" s="58" t="s">
        <v>526</v>
      </c>
      <c r="T262" s="58" t="s">
        <v>526</v>
      </c>
      <c r="U262" s="58"/>
    </row>
    <row r="263" spans="1:21" x14ac:dyDescent="0.25">
      <c r="A263" t="s">
        <v>97</v>
      </c>
      <c r="B263">
        <v>2</v>
      </c>
      <c r="C263" t="s">
        <v>38</v>
      </c>
      <c r="D263" t="s">
        <v>567</v>
      </c>
      <c r="E263" s="58">
        <v>17500</v>
      </c>
      <c r="F263" s="58">
        <v>22500</v>
      </c>
      <c r="G263" s="58">
        <v>29000</v>
      </c>
      <c r="H263" s="58">
        <v>1760</v>
      </c>
      <c r="I263" s="58">
        <v>22000</v>
      </c>
      <c r="J263" s="58">
        <v>28000</v>
      </c>
      <c r="K263" s="58">
        <v>37000</v>
      </c>
      <c r="L263" s="58">
        <v>1930</v>
      </c>
      <c r="M263" s="58">
        <v>23500</v>
      </c>
      <c r="N263" s="58">
        <v>30500</v>
      </c>
      <c r="O263" s="58">
        <v>40000</v>
      </c>
      <c r="P263" s="58">
        <v>2210</v>
      </c>
      <c r="Q263" s="58" t="s">
        <v>526</v>
      </c>
      <c r="R263" s="58" t="s">
        <v>526</v>
      </c>
      <c r="S263" s="58" t="s">
        <v>526</v>
      </c>
      <c r="T263" s="58" t="s">
        <v>526</v>
      </c>
      <c r="U263" s="58"/>
    </row>
    <row r="264" spans="1:21" x14ac:dyDescent="0.25">
      <c r="A264" t="s">
        <v>97</v>
      </c>
      <c r="B264">
        <v>3</v>
      </c>
      <c r="C264" t="s">
        <v>38</v>
      </c>
      <c r="D264" t="s">
        <v>568</v>
      </c>
      <c r="E264" s="58">
        <v>11000</v>
      </c>
      <c r="F264" s="58">
        <v>16000</v>
      </c>
      <c r="G264" s="58">
        <v>20500</v>
      </c>
      <c r="H264" s="58">
        <v>3345</v>
      </c>
      <c r="I264" s="58">
        <v>16000</v>
      </c>
      <c r="J264" s="58">
        <v>21000</v>
      </c>
      <c r="K264" s="58">
        <v>26000</v>
      </c>
      <c r="L264" s="58">
        <v>3985</v>
      </c>
      <c r="M264" s="58">
        <v>19000</v>
      </c>
      <c r="N264" s="58">
        <v>25000</v>
      </c>
      <c r="O264" s="58">
        <v>31000</v>
      </c>
      <c r="P264" s="58">
        <v>4485</v>
      </c>
      <c r="Q264" s="58" t="s">
        <v>526</v>
      </c>
      <c r="R264" s="58" t="s">
        <v>526</v>
      </c>
      <c r="S264" s="58" t="s">
        <v>526</v>
      </c>
      <c r="T264" s="58" t="s">
        <v>526</v>
      </c>
      <c r="U264" s="58"/>
    </row>
    <row r="265" spans="1:21" x14ac:dyDescent="0.25">
      <c r="A265" t="s">
        <v>97</v>
      </c>
      <c r="B265">
        <v>4</v>
      </c>
      <c r="C265" t="s">
        <v>38</v>
      </c>
      <c r="D265" t="s">
        <v>569</v>
      </c>
      <c r="E265" s="58">
        <v>24000</v>
      </c>
      <c r="F265" s="58">
        <v>27000</v>
      </c>
      <c r="G265" s="58">
        <v>29500</v>
      </c>
      <c r="H265" s="58">
        <v>70</v>
      </c>
      <c r="I265" s="58">
        <v>28000</v>
      </c>
      <c r="J265" s="58">
        <v>31000</v>
      </c>
      <c r="K265" s="58">
        <v>35500</v>
      </c>
      <c r="L265" s="58">
        <v>65</v>
      </c>
      <c r="M265" s="58">
        <v>32000</v>
      </c>
      <c r="N265" s="58">
        <v>37000</v>
      </c>
      <c r="O265" s="58">
        <v>40500</v>
      </c>
      <c r="P265" s="58">
        <v>60</v>
      </c>
      <c r="Q265" s="58" t="s">
        <v>526</v>
      </c>
      <c r="R265" s="58" t="s">
        <v>526</v>
      </c>
      <c r="S265" s="58" t="s">
        <v>526</v>
      </c>
      <c r="T265" s="58" t="s">
        <v>526</v>
      </c>
      <c r="U265" s="58"/>
    </row>
    <row r="266" spans="1:21" x14ac:dyDescent="0.25">
      <c r="A266" t="s">
        <v>97</v>
      </c>
      <c r="B266">
        <v>5</v>
      </c>
      <c r="C266" t="s">
        <v>38</v>
      </c>
      <c r="D266" t="s">
        <v>570</v>
      </c>
      <c r="E266" s="58">
        <v>13500</v>
      </c>
      <c r="F266" s="58">
        <v>18500</v>
      </c>
      <c r="G266" s="58">
        <v>23000</v>
      </c>
      <c r="H266" s="58">
        <v>230</v>
      </c>
      <c r="I266" s="58">
        <v>15500</v>
      </c>
      <c r="J266" s="58">
        <v>21500</v>
      </c>
      <c r="K266" s="58">
        <v>27000</v>
      </c>
      <c r="L266" s="58">
        <v>275</v>
      </c>
      <c r="M266" s="58">
        <v>17500</v>
      </c>
      <c r="N266" s="58">
        <v>24000</v>
      </c>
      <c r="O266" s="58">
        <v>32500</v>
      </c>
      <c r="P266" s="58">
        <v>295</v>
      </c>
      <c r="Q266" s="58" t="s">
        <v>526</v>
      </c>
      <c r="R266" s="58" t="s">
        <v>526</v>
      </c>
      <c r="S266" s="58" t="s">
        <v>526</v>
      </c>
      <c r="T266" s="58" t="s">
        <v>526</v>
      </c>
      <c r="U266" s="58"/>
    </row>
    <row r="267" spans="1:21" x14ac:dyDescent="0.25">
      <c r="A267" t="s">
        <v>97</v>
      </c>
      <c r="B267">
        <v>6</v>
      </c>
      <c r="C267" t="s">
        <v>38</v>
      </c>
      <c r="D267" t="s">
        <v>571</v>
      </c>
      <c r="E267" s="58">
        <v>13000</v>
      </c>
      <c r="F267" s="58">
        <v>18500</v>
      </c>
      <c r="G267" s="58">
        <v>24000</v>
      </c>
      <c r="H267" s="58">
        <v>2140</v>
      </c>
      <c r="I267" s="58">
        <v>17500</v>
      </c>
      <c r="J267" s="58">
        <v>23000</v>
      </c>
      <c r="K267" s="58">
        <v>29500</v>
      </c>
      <c r="L267" s="58">
        <v>2765</v>
      </c>
      <c r="M267" s="58">
        <v>21500</v>
      </c>
      <c r="N267" s="58">
        <v>27500</v>
      </c>
      <c r="O267" s="58">
        <v>35500</v>
      </c>
      <c r="P267" s="58">
        <v>3235</v>
      </c>
      <c r="Q267" s="58" t="s">
        <v>526</v>
      </c>
      <c r="R267" s="58" t="s">
        <v>526</v>
      </c>
      <c r="S267" s="58" t="s">
        <v>526</v>
      </c>
      <c r="T267" s="58" t="s">
        <v>526</v>
      </c>
      <c r="U267" s="58"/>
    </row>
    <row r="268" spans="1:21" x14ac:dyDescent="0.25">
      <c r="A268" t="s">
        <v>97</v>
      </c>
      <c r="B268">
        <v>7</v>
      </c>
      <c r="C268" t="s">
        <v>38</v>
      </c>
      <c r="D268" t="s">
        <v>572</v>
      </c>
      <c r="E268" s="58">
        <v>16000</v>
      </c>
      <c r="F268" s="58">
        <v>21500</v>
      </c>
      <c r="G268" s="58">
        <v>28000</v>
      </c>
      <c r="H268" s="58">
        <v>1170</v>
      </c>
      <c r="I268" s="58">
        <v>22000</v>
      </c>
      <c r="J268" s="58">
        <v>28000</v>
      </c>
      <c r="K268" s="58">
        <v>36000</v>
      </c>
      <c r="L268" s="58">
        <v>1545</v>
      </c>
      <c r="M268" s="58">
        <v>25500</v>
      </c>
      <c r="N268" s="58">
        <v>33500</v>
      </c>
      <c r="O268" s="58">
        <v>46500</v>
      </c>
      <c r="P268" s="58">
        <v>1670</v>
      </c>
      <c r="Q268" s="58" t="s">
        <v>526</v>
      </c>
      <c r="R268" s="58" t="s">
        <v>526</v>
      </c>
      <c r="S268" s="58" t="s">
        <v>526</v>
      </c>
      <c r="T268" s="58" t="s">
        <v>526</v>
      </c>
      <c r="U268" s="58"/>
    </row>
    <row r="269" spans="1:21" x14ac:dyDescent="0.25">
      <c r="A269" t="s">
        <v>97</v>
      </c>
      <c r="B269">
        <v>8</v>
      </c>
      <c r="C269" t="s">
        <v>38</v>
      </c>
      <c r="D269" t="s">
        <v>573</v>
      </c>
      <c r="E269" s="58">
        <v>14500</v>
      </c>
      <c r="F269" s="58">
        <v>20000</v>
      </c>
      <c r="G269" s="58">
        <v>25500</v>
      </c>
      <c r="H269" s="58">
        <v>5250</v>
      </c>
      <c r="I269" s="58">
        <v>18000</v>
      </c>
      <c r="J269" s="58">
        <v>24500</v>
      </c>
      <c r="K269" s="58">
        <v>30500</v>
      </c>
      <c r="L269" s="58">
        <v>6265</v>
      </c>
      <c r="M269" s="58">
        <v>20500</v>
      </c>
      <c r="N269" s="58">
        <v>28500</v>
      </c>
      <c r="O269" s="58">
        <v>36500</v>
      </c>
      <c r="P269" s="58">
        <v>6430</v>
      </c>
      <c r="Q269" s="58" t="s">
        <v>526</v>
      </c>
      <c r="R269" s="58" t="s">
        <v>526</v>
      </c>
      <c r="S269" s="58" t="s">
        <v>526</v>
      </c>
      <c r="T269" s="58" t="s">
        <v>526</v>
      </c>
      <c r="U269" s="58"/>
    </row>
    <row r="270" spans="1:21" x14ac:dyDescent="0.25">
      <c r="A270" t="s">
        <v>97</v>
      </c>
      <c r="B270">
        <v>9</v>
      </c>
      <c r="C270" t="s">
        <v>38</v>
      </c>
      <c r="D270" t="s">
        <v>574</v>
      </c>
      <c r="E270" s="58">
        <v>17500</v>
      </c>
      <c r="F270" s="58">
        <v>23500</v>
      </c>
      <c r="G270" s="58">
        <v>28500</v>
      </c>
      <c r="H270" s="58">
        <v>5210</v>
      </c>
      <c r="I270" s="58">
        <v>21000</v>
      </c>
      <c r="J270" s="58">
        <v>27500</v>
      </c>
      <c r="K270" s="58">
        <v>33500</v>
      </c>
      <c r="L270" s="58">
        <v>5865</v>
      </c>
      <c r="M270" s="58">
        <v>24500</v>
      </c>
      <c r="N270" s="58">
        <v>32000</v>
      </c>
      <c r="O270" s="58">
        <v>40500</v>
      </c>
      <c r="P270" s="58">
        <v>6095</v>
      </c>
      <c r="Q270" s="58" t="s">
        <v>526</v>
      </c>
      <c r="R270" s="58" t="s">
        <v>526</v>
      </c>
      <c r="S270" s="58" t="s">
        <v>526</v>
      </c>
      <c r="T270" s="58" t="s">
        <v>526</v>
      </c>
      <c r="U270" s="58"/>
    </row>
    <row r="271" spans="1:21" x14ac:dyDescent="0.25">
      <c r="A271" t="s">
        <v>97</v>
      </c>
      <c r="B271" t="s">
        <v>28</v>
      </c>
      <c r="C271" t="s">
        <v>38</v>
      </c>
      <c r="D271" t="s">
        <v>575</v>
      </c>
      <c r="E271" s="58">
        <v>19500</v>
      </c>
      <c r="F271" s="58">
        <v>24500</v>
      </c>
      <c r="G271" s="58">
        <v>30500</v>
      </c>
      <c r="H271" s="58">
        <v>1715</v>
      </c>
      <c r="I271" s="58">
        <v>21000</v>
      </c>
      <c r="J271" s="58">
        <v>27000</v>
      </c>
      <c r="K271" s="58">
        <v>33500</v>
      </c>
      <c r="L271" s="58">
        <v>1935</v>
      </c>
      <c r="M271" s="58">
        <v>23000</v>
      </c>
      <c r="N271" s="58">
        <v>29000</v>
      </c>
      <c r="O271" s="58">
        <v>37500</v>
      </c>
      <c r="P271" s="58">
        <v>2270</v>
      </c>
      <c r="Q271" s="58" t="s">
        <v>526</v>
      </c>
      <c r="R271" s="58" t="s">
        <v>526</v>
      </c>
      <c r="S271" s="58" t="s">
        <v>526</v>
      </c>
      <c r="T271" s="58" t="s">
        <v>526</v>
      </c>
      <c r="U271" s="58"/>
    </row>
    <row r="272" spans="1:21" x14ac:dyDescent="0.25">
      <c r="A272" t="s">
        <v>97</v>
      </c>
      <c r="B272" t="s">
        <v>29</v>
      </c>
      <c r="C272" t="s">
        <v>38</v>
      </c>
      <c r="D272" t="s">
        <v>576</v>
      </c>
      <c r="E272" s="58">
        <v>12500</v>
      </c>
      <c r="F272" s="58">
        <v>18000</v>
      </c>
      <c r="G272" s="58">
        <v>24500</v>
      </c>
      <c r="H272" s="58">
        <v>2850</v>
      </c>
      <c r="I272" s="58">
        <v>16500</v>
      </c>
      <c r="J272" s="58">
        <v>22500</v>
      </c>
      <c r="K272" s="58">
        <v>29000</v>
      </c>
      <c r="L272" s="58">
        <v>3635</v>
      </c>
      <c r="M272" s="58">
        <v>20000</v>
      </c>
      <c r="N272" s="58">
        <v>26500</v>
      </c>
      <c r="O272" s="58">
        <v>34000</v>
      </c>
      <c r="P272" s="58">
        <v>3945</v>
      </c>
      <c r="Q272" s="58" t="s">
        <v>526</v>
      </c>
      <c r="R272" s="58" t="s">
        <v>526</v>
      </c>
      <c r="S272" s="58" t="s">
        <v>526</v>
      </c>
      <c r="T272" s="58" t="s">
        <v>526</v>
      </c>
      <c r="U272" s="58"/>
    </row>
    <row r="273" spans="1:21" x14ac:dyDescent="0.25">
      <c r="A273" t="s">
        <v>97</v>
      </c>
      <c r="B273" t="s">
        <v>30</v>
      </c>
      <c r="C273" t="s">
        <v>38</v>
      </c>
      <c r="D273" t="s">
        <v>577</v>
      </c>
      <c r="E273" s="58">
        <v>11000</v>
      </c>
      <c r="F273" s="58">
        <v>17000</v>
      </c>
      <c r="G273" s="58">
        <v>25000</v>
      </c>
      <c r="H273" s="58">
        <v>1515</v>
      </c>
      <c r="I273" s="58">
        <v>16500</v>
      </c>
      <c r="J273" s="58">
        <v>23000</v>
      </c>
      <c r="K273" s="58">
        <v>32000</v>
      </c>
      <c r="L273" s="58">
        <v>2435</v>
      </c>
      <c r="M273" s="58">
        <v>20000</v>
      </c>
      <c r="N273" s="58">
        <v>28000</v>
      </c>
      <c r="O273" s="58">
        <v>39500</v>
      </c>
      <c r="P273" s="58">
        <v>2505</v>
      </c>
      <c r="Q273" s="58" t="s">
        <v>526</v>
      </c>
      <c r="R273" s="58" t="s">
        <v>526</v>
      </c>
      <c r="S273" s="58" t="s">
        <v>526</v>
      </c>
      <c r="T273" s="58" t="s">
        <v>526</v>
      </c>
      <c r="U273" s="58"/>
    </row>
    <row r="274" spans="1:21" x14ac:dyDescent="0.25">
      <c r="A274" t="s">
        <v>97</v>
      </c>
      <c r="B274" t="s">
        <v>31</v>
      </c>
      <c r="C274" t="s">
        <v>38</v>
      </c>
      <c r="D274" t="s">
        <v>578</v>
      </c>
      <c r="E274" s="58">
        <v>14000</v>
      </c>
      <c r="F274" s="58">
        <v>19000</v>
      </c>
      <c r="G274" s="58">
        <v>24500</v>
      </c>
      <c r="H274" s="58">
        <v>7130</v>
      </c>
      <c r="I274" s="58">
        <v>17500</v>
      </c>
      <c r="J274" s="58">
        <v>23500</v>
      </c>
      <c r="K274" s="58">
        <v>30500</v>
      </c>
      <c r="L274" s="58">
        <v>8480</v>
      </c>
      <c r="M274" s="58">
        <v>20500</v>
      </c>
      <c r="N274" s="58">
        <v>28000</v>
      </c>
      <c r="O274" s="58">
        <v>38500</v>
      </c>
      <c r="P274" s="58">
        <v>8705</v>
      </c>
      <c r="Q274" s="58" t="s">
        <v>526</v>
      </c>
      <c r="R274" s="58" t="s">
        <v>526</v>
      </c>
      <c r="S274" s="58" t="s">
        <v>526</v>
      </c>
      <c r="T274" s="58" t="s">
        <v>526</v>
      </c>
      <c r="U274" s="58"/>
    </row>
    <row r="275" spans="1:21" x14ac:dyDescent="0.25">
      <c r="A275" t="s">
        <v>97</v>
      </c>
      <c r="B275" t="s">
        <v>32</v>
      </c>
      <c r="C275" t="s">
        <v>38</v>
      </c>
      <c r="D275" t="s">
        <v>579</v>
      </c>
      <c r="E275" s="58">
        <v>11000</v>
      </c>
      <c r="F275" s="58">
        <v>15000</v>
      </c>
      <c r="G275" s="58">
        <v>19500</v>
      </c>
      <c r="H275" s="58">
        <v>1685</v>
      </c>
      <c r="I275" s="58">
        <v>14000</v>
      </c>
      <c r="J275" s="58">
        <v>19000</v>
      </c>
      <c r="K275" s="58">
        <v>24000</v>
      </c>
      <c r="L275" s="58">
        <v>1990</v>
      </c>
      <c r="M275" s="58">
        <v>16500</v>
      </c>
      <c r="N275" s="58">
        <v>22500</v>
      </c>
      <c r="O275" s="58">
        <v>29000</v>
      </c>
      <c r="P275" s="58">
        <v>2040</v>
      </c>
      <c r="Q275" s="58" t="s">
        <v>526</v>
      </c>
      <c r="R275" s="58" t="s">
        <v>526</v>
      </c>
      <c r="S275" s="58" t="s">
        <v>526</v>
      </c>
      <c r="T275" s="58" t="s">
        <v>526</v>
      </c>
      <c r="U275" s="58"/>
    </row>
    <row r="276" spans="1:21" x14ac:dyDescent="0.25">
      <c r="A276" t="s">
        <v>97</v>
      </c>
      <c r="B276" t="s">
        <v>27</v>
      </c>
      <c r="C276" t="s">
        <v>38</v>
      </c>
      <c r="D276" t="s">
        <v>580</v>
      </c>
      <c r="E276" s="58">
        <v>11000</v>
      </c>
      <c r="F276" s="58">
        <v>16500</v>
      </c>
      <c r="G276" s="58">
        <v>22000</v>
      </c>
      <c r="H276" s="58">
        <v>1680</v>
      </c>
      <c r="I276" s="58">
        <v>15500</v>
      </c>
      <c r="J276" s="58">
        <v>21500</v>
      </c>
      <c r="K276" s="58">
        <v>28500</v>
      </c>
      <c r="L276" s="58">
        <v>2240</v>
      </c>
      <c r="M276" s="58">
        <v>18500</v>
      </c>
      <c r="N276" s="58">
        <v>25500</v>
      </c>
      <c r="O276" s="58">
        <v>34000</v>
      </c>
      <c r="P276" s="58">
        <v>2390</v>
      </c>
      <c r="Q276" s="58" t="s">
        <v>526</v>
      </c>
      <c r="R276" s="58" t="s">
        <v>526</v>
      </c>
      <c r="S276" s="58" t="s">
        <v>526</v>
      </c>
      <c r="T276" s="58" t="s">
        <v>526</v>
      </c>
      <c r="U276" s="58"/>
    </row>
    <row r="277" spans="1:21" x14ac:dyDescent="0.25">
      <c r="A277" t="s">
        <v>97</v>
      </c>
      <c r="B277" t="s">
        <v>33</v>
      </c>
      <c r="C277" t="s">
        <v>38</v>
      </c>
      <c r="D277" t="s">
        <v>581</v>
      </c>
      <c r="E277" s="58">
        <v>10500</v>
      </c>
      <c r="F277" s="58">
        <v>15500</v>
      </c>
      <c r="G277" s="58">
        <v>21000</v>
      </c>
      <c r="H277" s="58">
        <v>2285</v>
      </c>
      <c r="I277" s="58">
        <v>15000</v>
      </c>
      <c r="J277" s="58">
        <v>21000</v>
      </c>
      <c r="K277" s="58">
        <v>27500</v>
      </c>
      <c r="L277" s="58">
        <v>3155</v>
      </c>
      <c r="M277" s="58">
        <v>18000</v>
      </c>
      <c r="N277" s="58">
        <v>25000</v>
      </c>
      <c r="O277" s="58">
        <v>34000</v>
      </c>
      <c r="P277" s="58">
        <v>3490</v>
      </c>
      <c r="Q277" s="58" t="s">
        <v>526</v>
      </c>
      <c r="R277" s="58" t="s">
        <v>526</v>
      </c>
      <c r="S277" s="58" t="s">
        <v>526</v>
      </c>
      <c r="T277" s="58" t="s">
        <v>526</v>
      </c>
      <c r="U277" s="58"/>
    </row>
    <row r="278" spans="1:21" x14ac:dyDescent="0.25">
      <c r="A278" t="s">
        <v>97</v>
      </c>
      <c r="B278" t="s">
        <v>34</v>
      </c>
      <c r="C278" t="s">
        <v>38</v>
      </c>
      <c r="D278" t="s">
        <v>582</v>
      </c>
      <c r="E278" s="58">
        <v>8500</v>
      </c>
      <c r="F278" s="58">
        <v>14000</v>
      </c>
      <c r="G278" s="58">
        <v>18500</v>
      </c>
      <c r="H278" s="58">
        <v>4615</v>
      </c>
      <c r="I278" s="58">
        <v>11500</v>
      </c>
      <c r="J278" s="58">
        <v>17000</v>
      </c>
      <c r="K278" s="58">
        <v>23000</v>
      </c>
      <c r="L278" s="58">
        <v>5620</v>
      </c>
      <c r="M278" s="58">
        <v>14000</v>
      </c>
      <c r="N278" s="58">
        <v>20500</v>
      </c>
      <c r="O278" s="58">
        <v>27500</v>
      </c>
      <c r="P278" s="58">
        <v>5675</v>
      </c>
      <c r="Q278" s="58" t="s">
        <v>526</v>
      </c>
      <c r="R278" s="58" t="s">
        <v>526</v>
      </c>
      <c r="S278" s="58" t="s">
        <v>526</v>
      </c>
      <c r="T278" s="58" t="s">
        <v>526</v>
      </c>
      <c r="U278" s="58"/>
    </row>
    <row r="279" spans="1:21" x14ac:dyDescent="0.25">
      <c r="A279" t="s">
        <v>97</v>
      </c>
      <c r="B279" t="s">
        <v>35</v>
      </c>
      <c r="C279" t="s">
        <v>38</v>
      </c>
      <c r="D279" t="s">
        <v>583</v>
      </c>
      <c r="E279" s="58">
        <v>13000</v>
      </c>
      <c r="F279" s="58">
        <v>20000</v>
      </c>
      <c r="G279" s="58">
        <v>22500</v>
      </c>
      <c r="H279" s="58">
        <v>825</v>
      </c>
      <c r="I279" s="58">
        <v>18000</v>
      </c>
      <c r="J279" s="58">
        <v>24000</v>
      </c>
      <c r="K279" s="58">
        <v>27500</v>
      </c>
      <c r="L279" s="58">
        <v>985</v>
      </c>
      <c r="M279" s="58">
        <v>20000</v>
      </c>
      <c r="N279" s="58">
        <v>28000</v>
      </c>
      <c r="O279" s="58">
        <v>32000</v>
      </c>
      <c r="P279" s="58">
        <v>1020</v>
      </c>
      <c r="Q279" s="58" t="s">
        <v>526</v>
      </c>
      <c r="R279" s="58" t="s">
        <v>526</v>
      </c>
      <c r="S279" s="58" t="s">
        <v>526</v>
      </c>
      <c r="T279" s="58" t="s">
        <v>526</v>
      </c>
      <c r="U279" s="58"/>
    </row>
    <row r="280" spans="1:21" x14ac:dyDescent="0.25">
      <c r="A280" t="s">
        <v>97</v>
      </c>
      <c r="B280" t="s">
        <v>36</v>
      </c>
      <c r="C280" t="s">
        <v>38</v>
      </c>
      <c r="D280" t="s">
        <v>584</v>
      </c>
      <c r="E280" s="58">
        <v>16000</v>
      </c>
      <c r="F280" s="58">
        <v>26500</v>
      </c>
      <c r="G280" s="58">
        <v>38000</v>
      </c>
      <c r="H280" s="58">
        <v>820</v>
      </c>
      <c r="I280" s="58">
        <v>18000</v>
      </c>
      <c r="J280" s="58">
        <v>27500</v>
      </c>
      <c r="K280" s="58">
        <v>39500</v>
      </c>
      <c r="L280" s="58">
        <v>1065</v>
      </c>
      <c r="M280" s="58">
        <v>19500</v>
      </c>
      <c r="N280" s="58">
        <v>29500</v>
      </c>
      <c r="O280" s="58">
        <v>42000</v>
      </c>
      <c r="P280" s="58">
        <v>1115</v>
      </c>
      <c r="Q280" s="58" t="s">
        <v>526</v>
      </c>
      <c r="R280" s="58" t="s">
        <v>526</v>
      </c>
      <c r="S280" s="58" t="s">
        <v>526</v>
      </c>
      <c r="T280" s="58" t="s">
        <v>526</v>
      </c>
      <c r="U280" s="58"/>
    </row>
    <row r="281" spans="1:21" x14ac:dyDescent="0.25">
      <c r="A281" t="s">
        <v>97</v>
      </c>
      <c r="B281" t="s">
        <v>37</v>
      </c>
      <c r="C281" t="s">
        <v>38</v>
      </c>
      <c r="D281" t="s">
        <v>585</v>
      </c>
      <c r="E281" s="58">
        <v>17000</v>
      </c>
      <c r="F281" s="58">
        <v>23000</v>
      </c>
      <c r="G281" s="58">
        <v>29500</v>
      </c>
      <c r="H281" s="58">
        <v>1505</v>
      </c>
      <c r="I281" s="58">
        <v>21500</v>
      </c>
      <c r="J281" s="58">
        <v>29500</v>
      </c>
      <c r="K281" s="58">
        <v>38500</v>
      </c>
      <c r="L281" s="58">
        <v>1925</v>
      </c>
      <c r="M281" s="58">
        <v>26500</v>
      </c>
      <c r="N281" s="58">
        <v>37000</v>
      </c>
      <c r="O281" s="58">
        <v>51500</v>
      </c>
      <c r="P281" s="58">
        <v>1960</v>
      </c>
      <c r="Q281" s="58" t="s">
        <v>526</v>
      </c>
      <c r="R281" s="58" t="s">
        <v>526</v>
      </c>
      <c r="S281" s="58" t="s">
        <v>526</v>
      </c>
      <c r="T281" s="58" t="s">
        <v>526</v>
      </c>
      <c r="U281" s="58"/>
    </row>
    <row r="282" spans="1:21" x14ac:dyDescent="0.25">
      <c r="A282" t="s">
        <v>96</v>
      </c>
      <c r="B282">
        <v>1</v>
      </c>
      <c r="C282" t="s">
        <v>38</v>
      </c>
      <c r="D282" t="s">
        <v>586</v>
      </c>
      <c r="E282" s="58">
        <v>32500</v>
      </c>
      <c r="F282" s="58">
        <v>36000</v>
      </c>
      <c r="G282" s="58">
        <v>38500</v>
      </c>
      <c r="H282" s="58">
        <v>1635</v>
      </c>
      <c r="I282" s="58">
        <v>41500</v>
      </c>
      <c r="J282" s="58">
        <v>44500</v>
      </c>
      <c r="K282" s="58">
        <v>46500</v>
      </c>
      <c r="L282" s="58">
        <v>1465</v>
      </c>
      <c r="M282" s="58">
        <v>42500</v>
      </c>
      <c r="N282" s="58">
        <v>48500</v>
      </c>
      <c r="O282" s="58">
        <v>54000</v>
      </c>
      <c r="P282" s="58">
        <v>1465</v>
      </c>
      <c r="Q282" s="58" t="s">
        <v>526</v>
      </c>
      <c r="R282" s="58" t="s">
        <v>526</v>
      </c>
      <c r="S282" s="58" t="s">
        <v>526</v>
      </c>
      <c r="T282" s="58" t="s">
        <v>526</v>
      </c>
      <c r="U282" s="58"/>
    </row>
    <row r="283" spans="1:21" x14ac:dyDescent="0.25">
      <c r="A283" t="s">
        <v>96</v>
      </c>
      <c r="B283">
        <v>2</v>
      </c>
      <c r="C283" t="s">
        <v>38</v>
      </c>
      <c r="D283" t="s">
        <v>587</v>
      </c>
      <c r="E283" s="58">
        <v>17500</v>
      </c>
      <c r="F283" s="58">
        <v>23000</v>
      </c>
      <c r="G283" s="58">
        <v>29500</v>
      </c>
      <c r="H283" s="58">
        <v>2085</v>
      </c>
      <c r="I283" s="58">
        <v>21500</v>
      </c>
      <c r="J283" s="58">
        <v>27500</v>
      </c>
      <c r="K283" s="58">
        <v>36000</v>
      </c>
      <c r="L283" s="58">
        <v>2210</v>
      </c>
      <c r="M283" s="58">
        <v>24000</v>
      </c>
      <c r="N283" s="58">
        <v>30000</v>
      </c>
      <c r="O283" s="58">
        <v>39500</v>
      </c>
      <c r="P283" s="58">
        <v>2500</v>
      </c>
      <c r="Q283" s="58" t="s">
        <v>526</v>
      </c>
      <c r="R283" s="58" t="s">
        <v>526</v>
      </c>
      <c r="S283" s="58" t="s">
        <v>526</v>
      </c>
      <c r="T283" s="58" t="s">
        <v>526</v>
      </c>
      <c r="U283" s="58"/>
    </row>
    <row r="284" spans="1:21" x14ac:dyDescent="0.25">
      <c r="A284" t="s">
        <v>96</v>
      </c>
      <c r="B284">
        <v>3</v>
      </c>
      <c r="C284" t="s">
        <v>38</v>
      </c>
      <c r="D284" t="s">
        <v>588</v>
      </c>
      <c r="E284" s="58">
        <v>10500</v>
      </c>
      <c r="F284" s="58">
        <v>15000</v>
      </c>
      <c r="G284" s="58">
        <v>19500</v>
      </c>
      <c r="H284" s="58">
        <v>3785</v>
      </c>
      <c r="I284" s="58">
        <v>15500</v>
      </c>
      <c r="J284" s="58">
        <v>20500</v>
      </c>
      <c r="K284" s="58">
        <v>26000</v>
      </c>
      <c r="L284" s="58">
        <v>4600</v>
      </c>
      <c r="M284" s="58">
        <v>19000</v>
      </c>
      <c r="N284" s="58">
        <v>24500</v>
      </c>
      <c r="O284" s="58">
        <v>31000</v>
      </c>
      <c r="P284" s="58">
        <v>5050</v>
      </c>
      <c r="Q284" s="58" t="s">
        <v>526</v>
      </c>
      <c r="R284" s="58" t="s">
        <v>526</v>
      </c>
      <c r="S284" s="58" t="s">
        <v>526</v>
      </c>
      <c r="T284" s="58" t="s">
        <v>526</v>
      </c>
      <c r="U284" s="58"/>
    </row>
    <row r="285" spans="1:21" x14ac:dyDescent="0.25">
      <c r="A285" t="s">
        <v>96</v>
      </c>
      <c r="B285">
        <v>4</v>
      </c>
      <c r="C285" t="s">
        <v>38</v>
      </c>
      <c r="D285" t="s">
        <v>589</v>
      </c>
      <c r="E285" s="58">
        <v>22500</v>
      </c>
      <c r="F285" s="58">
        <v>25000</v>
      </c>
      <c r="G285" s="58">
        <v>28000</v>
      </c>
      <c r="H285" s="58">
        <v>70</v>
      </c>
      <c r="I285" s="58">
        <v>29000</v>
      </c>
      <c r="J285" s="58">
        <v>32500</v>
      </c>
      <c r="K285" s="58">
        <v>36000</v>
      </c>
      <c r="L285" s="58">
        <v>65</v>
      </c>
      <c r="M285" s="58">
        <v>32500</v>
      </c>
      <c r="N285" s="58">
        <v>38000</v>
      </c>
      <c r="O285" s="58">
        <v>43000</v>
      </c>
      <c r="P285" s="58">
        <v>65</v>
      </c>
      <c r="Q285" s="58" t="s">
        <v>526</v>
      </c>
      <c r="R285" s="58" t="s">
        <v>526</v>
      </c>
      <c r="S285" s="58" t="s">
        <v>526</v>
      </c>
      <c r="T285" s="58" t="s">
        <v>526</v>
      </c>
      <c r="U285" s="58"/>
    </row>
    <row r="286" spans="1:21" x14ac:dyDescent="0.25">
      <c r="A286" t="s">
        <v>96</v>
      </c>
      <c r="B286">
        <v>5</v>
      </c>
      <c r="C286" t="s">
        <v>38</v>
      </c>
      <c r="D286" t="s">
        <v>590</v>
      </c>
      <c r="E286" s="58">
        <v>12000</v>
      </c>
      <c r="F286" s="58">
        <v>17000</v>
      </c>
      <c r="G286" s="58">
        <v>21000</v>
      </c>
      <c r="H286" s="58">
        <v>260</v>
      </c>
      <c r="I286" s="58">
        <v>15500</v>
      </c>
      <c r="J286" s="58">
        <v>20500</v>
      </c>
      <c r="K286" s="58">
        <v>27000</v>
      </c>
      <c r="L286" s="58">
        <v>305</v>
      </c>
      <c r="M286" s="58">
        <v>17000</v>
      </c>
      <c r="N286" s="58">
        <v>25000</v>
      </c>
      <c r="O286" s="58">
        <v>32500</v>
      </c>
      <c r="P286" s="58">
        <v>315</v>
      </c>
      <c r="Q286" s="58" t="s">
        <v>526</v>
      </c>
      <c r="R286" s="58" t="s">
        <v>526</v>
      </c>
      <c r="S286" s="58" t="s">
        <v>526</v>
      </c>
      <c r="T286" s="58" t="s">
        <v>526</v>
      </c>
      <c r="U286" s="58"/>
    </row>
    <row r="287" spans="1:21" x14ac:dyDescent="0.25">
      <c r="A287" t="s">
        <v>96</v>
      </c>
      <c r="B287">
        <v>6</v>
      </c>
      <c r="C287" t="s">
        <v>38</v>
      </c>
      <c r="D287" t="s">
        <v>591</v>
      </c>
      <c r="E287" s="58">
        <v>12500</v>
      </c>
      <c r="F287" s="58">
        <v>17500</v>
      </c>
      <c r="G287" s="58">
        <v>23000</v>
      </c>
      <c r="H287" s="58">
        <v>2380</v>
      </c>
      <c r="I287" s="58">
        <v>17500</v>
      </c>
      <c r="J287" s="58">
        <v>23500</v>
      </c>
      <c r="K287" s="58">
        <v>30000</v>
      </c>
      <c r="L287" s="58">
        <v>3010</v>
      </c>
      <c r="M287" s="58">
        <v>21500</v>
      </c>
      <c r="N287" s="58">
        <v>27500</v>
      </c>
      <c r="O287" s="58">
        <v>36000</v>
      </c>
      <c r="P287" s="58">
        <v>3445</v>
      </c>
      <c r="Q287" s="58" t="s">
        <v>526</v>
      </c>
      <c r="R287" s="58" t="s">
        <v>526</v>
      </c>
      <c r="S287" s="58" t="s">
        <v>526</v>
      </c>
      <c r="T287" s="58" t="s">
        <v>526</v>
      </c>
      <c r="U287" s="58"/>
    </row>
    <row r="288" spans="1:21" x14ac:dyDescent="0.25">
      <c r="A288" t="s">
        <v>96</v>
      </c>
      <c r="B288">
        <v>7</v>
      </c>
      <c r="C288" t="s">
        <v>38</v>
      </c>
      <c r="D288" t="s">
        <v>592</v>
      </c>
      <c r="E288" s="58">
        <v>15000</v>
      </c>
      <c r="F288" s="58">
        <v>21500</v>
      </c>
      <c r="G288" s="58">
        <v>28000</v>
      </c>
      <c r="H288" s="58">
        <v>1150</v>
      </c>
      <c r="I288" s="58">
        <v>21000</v>
      </c>
      <c r="J288" s="58">
        <v>27500</v>
      </c>
      <c r="K288" s="58">
        <v>36000</v>
      </c>
      <c r="L288" s="58">
        <v>1535</v>
      </c>
      <c r="M288" s="58">
        <v>25000</v>
      </c>
      <c r="N288" s="58">
        <v>33500</v>
      </c>
      <c r="O288" s="58">
        <v>46500</v>
      </c>
      <c r="P288" s="58">
        <v>1610</v>
      </c>
      <c r="Q288" s="58" t="s">
        <v>526</v>
      </c>
      <c r="R288" s="58" t="s">
        <v>526</v>
      </c>
      <c r="S288" s="58" t="s">
        <v>526</v>
      </c>
      <c r="T288" s="58" t="s">
        <v>526</v>
      </c>
      <c r="U288" s="58"/>
    </row>
    <row r="289" spans="1:21" x14ac:dyDescent="0.25">
      <c r="A289" t="s">
        <v>96</v>
      </c>
      <c r="B289">
        <v>8</v>
      </c>
      <c r="C289" t="s">
        <v>38</v>
      </c>
      <c r="D289" t="s">
        <v>593</v>
      </c>
      <c r="E289" s="58">
        <v>14000</v>
      </c>
      <c r="F289" s="58">
        <v>19000</v>
      </c>
      <c r="G289" s="58">
        <v>25000</v>
      </c>
      <c r="H289" s="58">
        <v>4825</v>
      </c>
      <c r="I289" s="58">
        <v>17500</v>
      </c>
      <c r="J289" s="58">
        <v>23500</v>
      </c>
      <c r="K289" s="58">
        <v>30500</v>
      </c>
      <c r="L289" s="58">
        <v>5805</v>
      </c>
      <c r="M289" s="58">
        <v>20000</v>
      </c>
      <c r="N289" s="58">
        <v>27500</v>
      </c>
      <c r="O289" s="58">
        <v>36500</v>
      </c>
      <c r="P289" s="58">
        <v>5905</v>
      </c>
      <c r="Q289" s="58" t="s">
        <v>526</v>
      </c>
      <c r="R289" s="58" t="s">
        <v>526</v>
      </c>
      <c r="S289" s="58" t="s">
        <v>526</v>
      </c>
      <c r="T289" s="58" t="s">
        <v>526</v>
      </c>
      <c r="U289" s="58"/>
    </row>
    <row r="290" spans="1:21" x14ac:dyDescent="0.25">
      <c r="A290" t="s">
        <v>96</v>
      </c>
      <c r="B290">
        <v>9</v>
      </c>
      <c r="C290" t="s">
        <v>38</v>
      </c>
      <c r="D290" t="s">
        <v>594</v>
      </c>
      <c r="E290" s="58">
        <v>16000</v>
      </c>
      <c r="F290" s="58">
        <v>23000</v>
      </c>
      <c r="G290" s="58">
        <v>28000</v>
      </c>
      <c r="H290" s="58">
        <v>5235</v>
      </c>
      <c r="I290" s="58">
        <v>21000</v>
      </c>
      <c r="J290" s="58">
        <v>27500</v>
      </c>
      <c r="K290" s="58">
        <v>33500</v>
      </c>
      <c r="L290" s="58">
        <v>6010</v>
      </c>
      <c r="M290" s="58">
        <v>24500</v>
      </c>
      <c r="N290" s="58">
        <v>32000</v>
      </c>
      <c r="O290" s="58">
        <v>41000</v>
      </c>
      <c r="P290" s="58">
        <v>6190</v>
      </c>
      <c r="Q290" s="58" t="s">
        <v>526</v>
      </c>
      <c r="R290" s="58" t="s">
        <v>526</v>
      </c>
      <c r="S290" s="58" t="s">
        <v>526</v>
      </c>
      <c r="T290" s="58" t="s">
        <v>526</v>
      </c>
      <c r="U290" s="58"/>
    </row>
    <row r="291" spans="1:21" x14ac:dyDescent="0.25">
      <c r="A291" t="s">
        <v>96</v>
      </c>
      <c r="B291" t="s">
        <v>28</v>
      </c>
      <c r="C291" t="s">
        <v>38</v>
      </c>
      <c r="D291" t="s">
        <v>595</v>
      </c>
      <c r="E291" s="58">
        <v>17000</v>
      </c>
      <c r="F291" s="58">
        <v>23500</v>
      </c>
      <c r="G291" s="58">
        <v>29000</v>
      </c>
      <c r="H291" s="58">
        <v>2075</v>
      </c>
      <c r="I291" s="58">
        <v>20500</v>
      </c>
      <c r="J291" s="58">
        <v>26500</v>
      </c>
      <c r="K291" s="58">
        <v>33000</v>
      </c>
      <c r="L291" s="58">
        <v>2420</v>
      </c>
      <c r="M291" s="58">
        <v>23000</v>
      </c>
      <c r="N291" s="58">
        <v>30000</v>
      </c>
      <c r="O291" s="58">
        <v>39000</v>
      </c>
      <c r="P291" s="58">
        <v>2720</v>
      </c>
      <c r="Q291" s="58" t="s">
        <v>526</v>
      </c>
      <c r="R291" s="58" t="s">
        <v>526</v>
      </c>
      <c r="S291" s="58" t="s">
        <v>526</v>
      </c>
      <c r="T291" s="58" t="s">
        <v>526</v>
      </c>
      <c r="U291" s="58"/>
    </row>
    <row r="292" spans="1:21" x14ac:dyDescent="0.25">
      <c r="A292" t="s">
        <v>96</v>
      </c>
      <c r="B292" t="s">
        <v>29</v>
      </c>
      <c r="C292" t="s">
        <v>38</v>
      </c>
      <c r="D292" t="s">
        <v>596</v>
      </c>
      <c r="E292" s="58">
        <v>12000</v>
      </c>
      <c r="F292" s="58">
        <v>17500</v>
      </c>
      <c r="G292" s="58">
        <v>24500</v>
      </c>
      <c r="H292" s="58">
        <v>3210</v>
      </c>
      <c r="I292" s="58">
        <v>16500</v>
      </c>
      <c r="J292" s="58">
        <v>22500</v>
      </c>
      <c r="K292" s="58">
        <v>29000</v>
      </c>
      <c r="L292" s="58">
        <v>3940</v>
      </c>
      <c r="M292" s="58">
        <v>19500</v>
      </c>
      <c r="N292" s="58">
        <v>26500</v>
      </c>
      <c r="O292" s="58">
        <v>34000</v>
      </c>
      <c r="P292" s="58">
        <v>4245</v>
      </c>
      <c r="Q292" s="58" t="s">
        <v>526</v>
      </c>
      <c r="R292" s="58" t="s">
        <v>526</v>
      </c>
      <c r="S292" s="58" t="s">
        <v>526</v>
      </c>
      <c r="T292" s="58" t="s">
        <v>526</v>
      </c>
      <c r="U292" s="58"/>
    </row>
    <row r="293" spans="1:21" x14ac:dyDescent="0.25">
      <c r="A293" t="s">
        <v>96</v>
      </c>
      <c r="B293" t="s">
        <v>30</v>
      </c>
      <c r="C293" t="s">
        <v>38</v>
      </c>
      <c r="D293" t="s">
        <v>597</v>
      </c>
      <c r="E293" s="58">
        <v>10000</v>
      </c>
      <c r="F293" s="58">
        <v>15000</v>
      </c>
      <c r="G293" s="58">
        <v>22000</v>
      </c>
      <c r="H293" s="58">
        <v>1620</v>
      </c>
      <c r="I293" s="58">
        <v>16000</v>
      </c>
      <c r="J293" s="58">
        <v>21500</v>
      </c>
      <c r="K293" s="58">
        <v>30500</v>
      </c>
      <c r="L293" s="58">
        <v>2500</v>
      </c>
      <c r="M293" s="58">
        <v>20000</v>
      </c>
      <c r="N293" s="58">
        <v>27000</v>
      </c>
      <c r="O293" s="58">
        <v>38500</v>
      </c>
      <c r="P293" s="58">
        <v>2605</v>
      </c>
      <c r="Q293" s="58" t="s">
        <v>526</v>
      </c>
      <c r="R293" s="58" t="s">
        <v>526</v>
      </c>
      <c r="S293" s="58" t="s">
        <v>526</v>
      </c>
      <c r="T293" s="58" t="s">
        <v>526</v>
      </c>
      <c r="U293" s="58"/>
    </row>
    <row r="294" spans="1:21" x14ac:dyDescent="0.25">
      <c r="A294" t="s">
        <v>96</v>
      </c>
      <c r="B294" t="s">
        <v>31</v>
      </c>
      <c r="C294" t="s">
        <v>38</v>
      </c>
      <c r="D294" t="s">
        <v>598</v>
      </c>
      <c r="E294" s="58">
        <v>13000</v>
      </c>
      <c r="F294" s="58">
        <v>18000</v>
      </c>
      <c r="G294" s="58">
        <v>23000</v>
      </c>
      <c r="H294" s="58">
        <v>7780</v>
      </c>
      <c r="I294" s="58">
        <v>17000</v>
      </c>
      <c r="J294" s="58">
        <v>23000</v>
      </c>
      <c r="K294" s="58">
        <v>30000</v>
      </c>
      <c r="L294" s="58">
        <v>9065</v>
      </c>
      <c r="M294" s="58">
        <v>20000</v>
      </c>
      <c r="N294" s="58">
        <v>27500</v>
      </c>
      <c r="O294" s="58">
        <v>37500</v>
      </c>
      <c r="P294" s="58">
        <v>9145</v>
      </c>
      <c r="Q294" s="58" t="s">
        <v>526</v>
      </c>
      <c r="R294" s="58" t="s">
        <v>526</v>
      </c>
      <c r="S294" s="58" t="s">
        <v>526</v>
      </c>
      <c r="T294" s="58" t="s">
        <v>526</v>
      </c>
      <c r="U294" s="58"/>
    </row>
    <row r="295" spans="1:21" x14ac:dyDescent="0.25">
      <c r="A295" t="s">
        <v>96</v>
      </c>
      <c r="B295" t="s">
        <v>32</v>
      </c>
      <c r="C295" t="s">
        <v>38</v>
      </c>
      <c r="D295" t="s">
        <v>599</v>
      </c>
      <c r="E295" s="58">
        <v>9000</v>
      </c>
      <c r="F295" s="58">
        <v>13500</v>
      </c>
      <c r="G295" s="58">
        <v>18000</v>
      </c>
      <c r="H295" s="58">
        <v>1930</v>
      </c>
      <c r="I295" s="58">
        <v>13500</v>
      </c>
      <c r="J295" s="58">
        <v>18000</v>
      </c>
      <c r="K295" s="58">
        <v>23000</v>
      </c>
      <c r="L295" s="58">
        <v>2260</v>
      </c>
      <c r="M295" s="58">
        <v>16500</v>
      </c>
      <c r="N295" s="58">
        <v>22000</v>
      </c>
      <c r="O295" s="58">
        <v>28000</v>
      </c>
      <c r="P295" s="58">
        <v>2255</v>
      </c>
      <c r="Q295" s="58" t="s">
        <v>526</v>
      </c>
      <c r="R295" s="58" t="s">
        <v>526</v>
      </c>
      <c r="S295" s="58" t="s">
        <v>526</v>
      </c>
      <c r="T295" s="58" t="s">
        <v>526</v>
      </c>
      <c r="U295" s="58"/>
    </row>
    <row r="296" spans="1:21" x14ac:dyDescent="0.25">
      <c r="A296" t="s">
        <v>96</v>
      </c>
      <c r="B296" t="s">
        <v>27</v>
      </c>
      <c r="C296" t="s">
        <v>38</v>
      </c>
      <c r="D296" t="s">
        <v>600</v>
      </c>
      <c r="E296" s="58">
        <v>10000</v>
      </c>
      <c r="F296" s="58">
        <v>15000</v>
      </c>
      <c r="G296" s="58">
        <v>20500</v>
      </c>
      <c r="H296" s="58">
        <v>1915</v>
      </c>
      <c r="I296" s="58">
        <v>15500</v>
      </c>
      <c r="J296" s="58">
        <v>21000</v>
      </c>
      <c r="K296" s="58">
        <v>27500</v>
      </c>
      <c r="L296" s="58">
        <v>2580</v>
      </c>
      <c r="M296" s="58">
        <v>18500</v>
      </c>
      <c r="N296" s="58">
        <v>25500</v>
      </c>
      <c r="O296" s="58">
        <v>34000</v>
      </c>
      <c r="P296" s="58">
        <v>2740</v>
      </c>
      <c r="Q296" s="58" t="s">
        <v>526</v>
      </c>
      <c r="R296" s="58" t="s">
        <v>526</v>
      </c>
      <c r="S296" s="58" t="s">
        <v>526</v>
      </c>
      <c r="T296" s="58" t="s">
        <v>526</v>
      </c>
      <c r="U296" s="58"/>
    </row>
    <row r="297" spans="1:21" x14ac:dyDescent="0.25">
      <c r="A297" t="s">
        <v>96</v>
      </c>
      <c r="B297" t="s">
        <v>33</v>
      </c>
      <c r="C297" t="s">
        <v>38</v>
      </c>
      <c r="D297" t="s">
        <v>601</v>
      </c>
      <c r="E297" s="58">
        <v>9500</v>
      </c>
      <c r="F297" s="58">
        <v>14500</v>
      </c>
      <c r="G297" s="58">
        <v>20500</v>
      </c>
      <c r="H297" s="58">
        <v>2655</v>
      </c>
      <c r="I297" s="58">
        <v>15000</v>
      </c>
      <c r="J297" s="58">
        <v>21000</v>
      </c>
      <c r="K297" s="58">
        <v>27500</v>
      </c>
      <c r="L297" s="58">
        <v>3625</v>
      </c>
      <c r="M297" s="58">
        <v>18000</v>
      </c>
      <c r="N297" s="58">
        <v>25000</v>
      </c>
      <c r="O297" s="58">
        <v>34000</v>
      </c>
      <c r="P297" s="58">
        <v>3975</v>
      </c>
      <c r="Q297" s="58" t="s">
        <v>526</v>
      </c>
      <c r="R297" s="58" t="s">
        <v>526</v>
      </c>
      <c r="S297" s="58" t="s">
        <v>526</v>
      </c>
      <c r="T297" s="58" t="s">
        <v>526</v>
      </c>
      <c r="U297" s="58"/>
    </row>
    <row r="298" spans="1:21" x14ac:dyDescent="0.25">
      <c r="A298" t="s">
        <v>96</v>
      </c>
      <c r="B298" t="s">
        <v>34</v>
      </c>
      <c r="C298" t="s">
        <v>38</v>
      </c>
      <c r="D298" t="s">
        <v>602</v>
      </c>
      <c r="E298" s="58">
        <v>7500</v>
      </c>
      <c r="F298" s="58">
        <v>12500</v>
      </c>
      <c r="G298" s="58">
        <v>17500</v>
      </c>
      <c r="H298" s="58">
        <v>5315</v>
      </c>
      <c r="I298" s="58">
        <v>11500</v>
      </c>
      <c r="J298" s="58">
        <v>17000</v>
      </c>
      <c r="K298" s="58">
        <v>23000</v>
      </c>
      <c r="L298" s="58">
        <v>6310</v>
      </c>
      <c r="M298" s="58">
        <v>13500</v>
      </c>
      <c r="N298" s="58">
        <v>20500</v>
      </c>
      <c r="O298" s="58">
        <v>27500</v>
      </c>
      <c r="P298" s="58">
        <v>6395</v>
      </c>
      <c r="Q298" s="58" t="s">
        <v>526</v>
      </c>
      <c r="R298" s="58" t="s">
        <v>526</v>
      </c>
      <c r="S298" s="58" t="s">
        <v>526</v>
      </c>
      <c r="T298" s="58" t="s">
        <v>526</v>
      </c>
      <c r="U298" s="58"/>
    </row>
    <row r="299" spans="1:21" x14ac:dyDescent="0.25">
      <c r="A299" t="s">
        <v>96</v>
      </c>
      <c r="B299" t="s">
        <v>35</v>
      </c>
      <c r="C299" t="s">
        <v>38</v>
      </c>
      <c r="D299" t="s">
        <v>603</v>
      </c>
      <c r="E299" s="58">
        <v>13000</v>
      </c>
      <c r="F299" s="58">
        <v>20000</v>
      </c>
      <c r="G299" s="58">
        <v>22000</v>
      </c>
      <c r="H299" s="58">
        <v>810</v>
      </c>
      <c r="I299" s="58">
        <v>17500</v>
      </c>
      <c r="J299" s="58">
        <v>24000</v>
      </c>
      <c r="K299" s="58">
        <v>27000</v>
      </c>
      <c r="L299" s="58">
        <v>970</v>
      </c>
      <c r="M299" s="58">
        <v>21000</v>
      </c>
      <c r="N299" s="58">
        <v>27500</v>
      </c>
      <c r="O299" s="58">
        <v>31500</v>
      </c>
      <c r="P299" s="58">
        <v>1025</v>
      </c>
      <c r="Q299" s="58" t="s">
        <v>526</v>
      </c>
      <c r="R299" s="58" t="s">
        <v>526</v>
      </c>
      <c r="S299" s="58" t="s">
        <v>526</v>
      </c>
      <c r="T299" s="58" t="s">
        <v>526</v>
      </c>
      <c r="U299" s="58"/>
    </row>
    <row r="300" spans="1:21" x14ac:dyDescent="0.25">
      <c r="A300" t="s">
        <v>96</v>
      </c>
      <c r="B300" t="s">
        <v>36</v>
      </c>
      <c r="C300" t="s">
        <v>38</v>
      </c>
      <c r="D300" t="s">
        <v>604</v>
      </c>
      <c r="E300" s="58">
        <v>16500</v>
      </c>
      <c r="F300" s="58">
        <v>27000</v>
      </c>
      <c r="G300" s="58">
        <v>38000</v>
      </c>
      <c r="H300" s="58">
        <v>815</v>
      </c>
      <c r="I300" s="58">
        <v>18000</v>
      </c>
      <c r="J300" s="58">
        <v>28000</v>
      </c>
      <c r="K300" s="58">
        <v>39500</v>
      </c>
      <c r="L300" s="58">
        <v>1015</v>
      </c>
      <c r="M300" s="58">
        <v>17500</v>
      </c>
      <c r="N300" s="58">
        <v>28500</v>
      </c>
      <c r="O300" s="58">
        <v>40500</v>
      </c>
      <c r="P300" s="58">
        <v>1145</v>
      </c>
      <c r="Q300" s="58" t="s">
        <v>526</v>
      </c>
      <c r="R300" s="58" t="s">
        <v>526</v>
      </c>
      <c r="S300" s="58" t="s">
        <v>526</v>
      </c>
      <c r="T300" s="58" t="s">
        <v>526</v>
      </c>
      <c r="U300" s="58"/>
    </row>
    <row r="301" spans="1:21" x14ac:dyDescent="0.25">
      <c r="A301" t="s">
        <v>96</v>
      </c>
      <c r="B301" t="s">
        <v>37</v>
      </c>
      <c r="C301" t="s">
        <v>38</v>
      </c>
      <c r="D301" t="s">
        <v>605</v>
      </c>
      <c r="E301" s="58">
        <v>15000</v>
      </c>
      <c r="F301" s="58">
        <v>21500</v>
      </c>
      <c r="G301" s="58">
        <v>28500</v>
      </c>
      <c r="H301" s="58">
        <v>1615</v>
      </c>
      <c r="I301" s="58">
        <v>21000</v>
      </c>
      <c r="J301" s="58">
        <v>28500</v>
      </c>
      <c r="K301" s="58">
        <v>38500</v>
      </c>
      <c r="L301" s="58">
        <v>2020</v>
      </c>
      <c r="M301" s="58">
        <v>25500</v>
      </c>
      <c r="N301" s="58">
        <v>36000</v>
      </c>
      <c r="O301" s="58">
        <v>50500</v>
      </c>
      <c r="P301" s="58">
        <v>2020</v>
      </c>
      <c r="Q301" s="58" t="s">
        <v>526</v>
      </c>
      <c r="R301" s="58" t="s">
        <v>526</v>
      </c>
      <c r="S301" s="58" t="s">
        <v>526</v>
      </c>
      <c r="T301" s="58" t="s">
        <v>526</v>
      </c>
      <c r="U301" s="58"/>
    </row>
    <row r="302" spans="1:21" x14ac:dyDescent="0.25">
      <c r="A302" t="s">
        <v>26</v>
      </c>
      <c r="B302">
        <v>1</v>
      </c>
      <c r="C302" t="s">
        <v>38</v>
      </c>
      <c r="D302" t="s">
        <v>606</v>
      </c>
      <c r="E302" s="58">
        <v>33000</v>
      </c>
      <c r="F302" s="58">
        <v>36000</v>
      </c>
      <c r="G302" s="58">
        <v>38000</v>
      </c>
      <c r="H302" s="58">
        <v>1775</v>
      </c>
      <c r="I302" s="58">
        <v>41000</v>
      </c>
      <c r="J302" s="58">
        <v>44000</v>
      </c>
      <c r="K302" s="58">
        <v>51000</v>
      </c>
      <c r="L302" s="58">
        <v>1575</v>
      </c>
      <c r="M302" s="58">
        <v>42000</v>
      </c>
      <c r="N302" s="58">
        <v>48000</v>
      </c>
      <c r="O302" s="58">
        <v>53000</v>
      </c>
      <c r="P302" s="58">
        <v>1500</v>
      </c>
      <c r="Q302" s="58" t="s">
        <v>526</v>
      </c>
      <c r="R302" s="58" t="s">
        <v>526</v>
      </c>
      <c r="S302" s="58" t="s">
        <v>526</v>
      </c>
      <c r="T302" s="58" t="s">
        <v>526</v>
      </c>
      <c r="U302" s="58"/>
    </row>
    <row r="303" spans="1:21" x14ac:dyDescent="0.25">
      <c r="A303" t="s">
        <v>26</v>
      </c>
      <c r="B303">
        <v>2</v>
      </c>
      <c r="C303" t="s">
        <v>38</v>
      </c>
      <c r="D303" t="s">
        <v>607</v>
      </c>
      <c r="E303" s="58">
        <v>16500</v>
      </c>
      <c r="F303" s="58">
        <v>23000</v>
      </c>
      <c r="G303" s="58">
        <v>29500</v>
      </c>
      <c r="H303" s="58">
        <v>2115</v>
      </c>
      <c r="I303" s="58">
        <v>21000</v>
      </c>
      <c r="J303" s="58">
        <v>27500</v>
      </c>
      <c r="K303" s="58">
        <v>36500</v>
      </c>
      <c r="L303" s="58">
        <v>2225</v>
      </c>
      <c r="M303" s="58">
        <v>23500</v>
      </c>
      <c r="N303" s="58">
        <v>30000</v>
      </c>
      <c r="O303" s="58">
        <v>39500</v>
      </c>
      <c r="P303" s="58">
        <v>2440</v>
      </c>
      <c r="Q303" s="58" t="s">
        <v>526</v>
      </c>
      <c r="R303" s="58" t="s">
        <v>526</v>
      </c>
      <c r="S303" s="58" t="s">
        <v>526</v>
      </c>
      <c r="T303" s="58" t="s">
        <v>526</v>
      </c>
      <c r="U303" s="58"/>
    </row>
    <row r="304" spans="1:21" x14ac:dyDescent="0.25">
      <c r="A304" t="s">
        <v>26</v>
      </c>
      <c r="B304">
        <v>3</v>
      </c>
      <c r="C304" t="s">
        <v>38</v>
      </c>
      <c r="D304" t="s">
        <v>608</v>
      </c>
      <c r="E304" s="58">
        <v>10000</v>
      </c>
      <c r="F304" s="58">
        <v>14500</v>
      </c>
      <c r="G304" s="58">
        <v>19000</v>
      </c>
      <c r="H304" s="58">
        <v>4015</v>
      </c>
      <c r="I304" s="58">
        <v>14500</v>
      </c>
      <c r="J304" s="58">
        <v>20000</v>
      </c>
      <c r="K304" s="58">
        <v>25500</v>
      </c>
      <c r="L304" s="58">
        <v>4730</v>
      </c>
      <c r="M304" s="58">
        <v>19000</v>
      </c>
      <c r="N304" s="58">
        <v>24500</v>
      </c>
      <c r="O304" s="58">
        <v>31000</v>
      </c>
      <c r="P304" s="58">
        <v>5060</v>
      </c>
      <c r="Q304" s="58" t="s">
        <v>526</v>
      </c>
      <c r="R304" s="58" t="s">
        <v>526</v>
      </c>
      <c r="S304" s="58" t="s">
        <v>526</v>
      </c>
      <c r="T304" s="58" t="s">
        <v>526</v>
      </c>
      <c r="U304" s="58"/>
    </row>
    <row r="305" spans="1:21" x14ac:dyDescent="0.25">
      <c r="A305" t="s">
        <v>26</v>
      </c>
      <c r="B305">
        <v>4</v>
      </c>
      <c r="C305" t="s">
        <v>38</v>
      </c>
      <c r="D305" t="s">
        <v>609</v>
      </c>
      <c r="E305" s="58">
        <v>23000</v>
      </c>
      <c r="F305" s="58">
        <v>26000</v>
      </c>
      <c r="G305" s="58">
        <v>29000</v>
      </c>
      <c r="H305" s="58">
        <v>80</v>
      </c>
      <c r="I305" s="58">
        <v>26000</v>
      </c>
      <c r="J305" s="58">
        <v>31500</v>
      </c>
      <c r="K305" s="58">
        <v>37500</v>
      </c>
      <c r="L305" s="58">
        <v>70</v>
      </c>
      <c r="M305" s="58">
        <v>32500</v>
      </c>
      <c r="N305" s="58">
        <v>38500</v>
      </c>
      <c r="O305" s="58">
        <v>45500</v>
      </c>
      <c r="P305" s="58">
        <v>65</v>
      </c>
      <c r="Q305" s="58" t="s">
        <v>526</v>
      </c>
      <c r="R305" s="58" t="s">
        <v>526</v>
      </c>
      <c r="S305" s="58" t="s">
        <v>526</v>
      </c>
      <c r="T305" s="58" t="s">
        <v>526</v>
      </c>
      <c r="U305" s="58"/>
    </row>
    <row r="306" spans="1:21" x14ac:dyDescent="0.25">
      <c r="A306" t="s">
        <v>26</v>
      </c>
      <c r="B306">
        <v>5</v>
      </c>
      <c r="C306" t="s">
        <v>38</v>
      </c>
      <c r="D306" t="s">
        <v>610</v>
      </c>
      <c r="E306" s="58">
        <v>12000</v>
      </c>
      <c r="F306" s="58">
        <v>17000</v>
      </c>
      <c r="G306" s="58">
        <v>20500</v>
      </c>
      <c r="H306" s="58">
        <v>270</v>
      </c>
      <c r="I306" s="58">
        <v>15500</v>
      </c>
      <c r="J306" s="58">
        <v>20500</v>
      </c>
      <c r="K306" s="58">
        <v>27500</v>
      </c>
      <c r="L306" s="58">
        <v>285</v>
      </c>
      <c r="M306" s="58">
        <v>18000</v>
      </c>
      <c r="N306" s="58">
        <v>24500</v>
      </c>
      <c r="O306" s="58">
        <v>31000</v>
      </c>
      <c r="P306" s="58">
        <v>315</v>
      </c>
      <c r="Q306" s="58" t="s">
        <v>526</v>
      </c>
      <c r="R306" s="58" t="s">
        <v>526</v>
      </c>
      <c r="S306" s="58" t="s">
        <v>526</v>
      </c>
      <c r="T306" s="58" t="s">
        <v>526</v>
      </c>
      <c r="U306" s="58"/>
    </row>
    <row r="307" spans="1:21" x14ac:dyDescent="0.25">
      <c r="A307" t="s">
        <v>26</v>
      </c>
      <c r="B307">
        <v>6</v>
      </c>
      <c r="C307" t="s">
        <v>38</v>
      </c>
      <c r="D307" t="s">
        <v>611</v>
      </c>
      <c r="E307" s="58">
        <v>11500</v>
      </c>
      <c r="F307" s="58">
        <v>16500</v>
      </c>
      <c r="G307" s="58">
        <v>23000</v>
      </c>
      <c r="H307" s="58">
        <v>2435</v>
      </c>
      <c r="I307" s="58">
        <v>17500</v>
      </c>
      <c r="J307" s="58">
        <v>23500</v>
      </c>
      <c r="K307" s="58">
        <v>30000</v>
      </c>
      <c r="L307" s="58">
        <v>3060</v>
      </c>
      <c r="M307" s="58">
        <v>21500</v>
      </c>
      <c r="N307" s="58">
        <v>28000</v>
      </c>
      <c r="O307" s="58">
        <v>36500</v>
      </c>
      <c r="P307" s="58">
        <v>3510</v>
      </c>
      <c r="Q307" s="58" t="s">
        <v>526</v>
      </c>
      <c r="R307" s="58" t="s">
        <v>526</v>
      </c>
      <c r="S307" s="58" t="s">
        <v>526</v>
      </c>
      <c r="T307" s="58" t="s">
        <v>526</v>
      </c>
      <c r="U307" s="58"/>
    </row>
    <row r="308" spans="1:21" x14ac:dyDescent="0.25">
      <c r="A308" t="s">
        <v>26</v>
      </c>
      <c r="B308">
        <v>7</v>
      </c>
      <c r="C308" t="s">
        <v>38</v>
      </c>
      <c r="D308" t="s">
        <v>612</v>
      </c>
      <c r="E308" s="58">
        <v>14500</v>
      </c>
      <c r="F308" s="58">
        <v>21000</v>
      </c>
      <c r="G308" s="58">
        <v>27500</v>
      </c>
      <c r="H308" s="58">
        <v>1220</v>
      </c>
      <c r="I308" s="58">
        <v>21500</v>
      </c>
      <c r="J308" s="58">
        <v>28500</v>
      </c>
      <c r="K308" s="58">
        <v>36500</v>
      </c>
      <c r="L308" s="58">
        <v>1570</v>
      </c>
      <c r="M308" s="58">
        <v>25000</v>
      </c>
      <c r="N308" s="58">
        <v>34500</v>
      </c>
      <c r="O308" s="58">
        <v>47500</v>
      </c>
      <c r="P308" s="58">
        <v>1670</v>
      </c>
      <c r="Q308" s="58" t="s">
        <v>526</v>
      </c>
      <c r="R308" s="58" t="s">
        <v>526</v>
      </c>
      <c r="S308" s="58" t="s">
        <v>526</v>
      </c>
      <c r="T308" s="58" t="s">
        <v>526</v>
      </c>
      <c r="U308" s="58"/>
    </row>
    <row r="309" spans="1:21" x14ac:dyDescent="0.25">
      <c r="A309" t="s">
        <v>26</v>
      </c>
      <c r="B309">
        <v>8</v>
      </c>
      <c r="C309" t="s">
        <v>38</v>
      </c>
      <c r="D309" t="s">
        <v>613</v>
      </c>
      <c r="E309" s="58">
        <v>13000</v>
      </c>
      <c r="F309" s="58">
        <v>18500</v>
      </c>
      <c r="G309" s="58">
        <v>24000</v>
      </c>
      <c r="H309" s="58">
        <v>4690</v>
      </c>
      <c r="I309" s="58">
        <v>17500</v>
      </c>
      <c r="J309" s="58">
        <v>24000</v>
      </c>
      <c r="K309" s="58">
        <v>30500</v>
      </c>
      <c r="L309" s="58">
        <v>5385</v>
      </c>
      <c r="M309" s="58">
        <v>20000</v>
      </c>
      <c r="N309" s="58">
        <v>28000</v>
      </c>
      <c r="O309" s="58">
        <v>37500</v>
      </c>
      <c r="P309" s="58">
        <v>5510</v>
      </c>
      <c r="Q309" s="58" t="s">
        <v>526</v>
      </c>
      <c r="R309" s="58" t="s">
        <v>526</v>
      </c>
      <c r="S309" s="58" t="s">
        <v>526</v>
      </c>
      <c r="T309" s="58" t="s">
        <v>526</v>
      </c>
      <c r="U309" s="58"/>
    </row>
    <row r="310" spans="1:21" x14ac:dyDescent="0.25">
      <c r="A310" t="s">
        <v>26</v>
      </c>
      <c r="B310">
        <v>9</v>
      </c>
      <c r="C310" t="s">
        <v>38</v>
      </c>
      <c r="D310" t="s">
        <v>614</v>
      </c>
      <c r="E310" s="58">
        <v>15000</v>
      </c>
      <c r="F310" s="58">
        <v>22500</v>
      </c>
      <c r="G310" s="58">
        <v>28000</v>
      </c>
      <c r="H310" s="58">
        <v>5465</v>
      </c>
      <c r="I310" s="58">
        <v>20500</v>
      </c>
      <c r="J310" s="58">
        <v>27500</v>
      </c>
      <c r="K310" s="58">
        <v>34000</v>
      </c>
      <c r="L310" s="58">
        <v>6180</v>
      </c>
      <c r="M310" s="58">
        <v>24000</v>
      </c>
      <c r="N310" s="58">
        <v>32000</v>
      </c>
      <c r="O310" s="58">
        <v>40500</v>
      </c>
      <c r="P310" s="58">
        <v>6320</v>
      </c>
      <c r="Q310" s="58" t="s">
        <v>526</v>
      </c>
      <c r="R310" s="58" t="s">
        <v>526</v>
      </c>
      <c r="S310" s="58" t="s">
        <v>526</v>
      </c>
      <c r="T310" s="58" t="s">
        <v>526</v>
      </c>
      <c r="U310" s="58"/>
    </row>
    <row r="311" spans="1:21" x14ac:dyDescent="0.25">
      <c r="A311" t="s">
        <v>26</v>
      </c>
      <c r="B311" t="s">
        <v>28</v>
      </c>
      <c r="C311" t="s">
        <v>38</v>
      </c>
      <c r="D311" t="s">
        <v>615</v>
      </c>
      <c r="E311" s="58">
        <v>15500</v>
      </c>
      <c r="F311" s="58">
        <v>21500</v>
      </c>
      <c r="G311" s="58">
        <v>28000</v>
      </c>
      <c r="H311" s="58">
        <v>2415</v>
      </c>
      <c r="I311" s="58">
        <v>20000</v>
      </c>
      <c r="J311" s="58">
        <v>26500</v>
      </c>
      <c r="K311" s="58">
        <v>33000</v>
      </c>
      <c r="L311" s="58">
        <v>2540</v>
      </c>
      <c r="M311" s="58">
        <v>23500</v>
      </c>
      <c r="N311" s="58">
        <v>31000</v>
      </c>
      <c r="O311" s="58">
        <v>41000</v>
      </c>
      <c r="P311" s="58">
        <v>2870</v>
      </c>
      <c r="Q311" s="58" t="s">
        <v>526</v>
      </c>
      <c r="R311" s="58" t="s">
        <v>526</v>
      </c>
      <c r="S311" s="58" t="s">
        <v>526</v>
      </c>
      <c r="T311" s="58" t="s">
        <v>526</v>
      </c>
      <c r="U311" s="58"/>
    </row>
    <row r="312" spans="1:21" x14ac:dyDescent="0.25">
      <c r="A312" t="s">
        <v>26</v>
      </c>
      <c r="B312" t="s">
        <v>29</v>
      </c>
      <c r="C312" t="s">
        <v>38</v>
      </c>
      <c r="D312" t="s">
        <v>616</v>
      </c>
      <c r="E312" s="58">
        <v>11500</v>
      </c>
      <c r="F312" s="58">
        <v>17000</v>
      </c>
      <c r="G312" s="58">
        <v>24000</v>
      </c>
      <c r="H312" s="58">
        <v>3085</v>
      </c>
      <c r="I312" s="58">
        <v>17000</v>
      </c>
      <c r="J312" s="58">
        <v>23000</v>
      </c>
      <c r="K312" s="58">
        <v>29000</v>
      </c>
      <c r="L312" s="58">
        <v>3690</v>
      </c>
      <c r="M312" s="58">
        <v>20000</v>
      </c>
      <c r="N312" s="58">
        <v>26500</v>
      </c>
      <c r="O312" s="58">
        <v>35000</v>
      </c>
      <c r="P312" s="58">
        <v>3940</v>
      </c>
      <c r="Q312" s="58" t="s">
        <v>526</v>
      </c>
      <c r="R312" s="58" t="s">
        <v>526</v>
      </c>
      <c r="S312" s="58" t="s">
        <v>526</v>
      </c>
      <c r="T312" s="58" t="s">
        <v>526</v>
      </c>
      <c r="U312" s="58"/>
    </row>
    <row r="313" spans="1:21" x14ac:dyDescent="0.25">
      <c r="A313" t="s">
        <v>26</v>
      </c>
      <c r="B313" t="s">
        <v>30</v>
      </c>
      <c r="C313" t="s">
        <v>38</v>
      </c>
      <c r="D313" t="s">
        <v>617</v>
      </c>
      <c r="E313" s="58">
        <v>10500</v>
      </c>
      <c r="F313" s="58">
        <v>15500</v>
      </c>
      <c r="G313" s="58">
        <v>21500</v>
      </c>
      <c r="H313" s="58">
        <v>1715</v>
      </c>
      <c r="I313" s="58">
        <v>16500</v>
      </c>
      <c r="J313" s="58">
        <v>21500</v>
      </c>
      <c r="K313" s="58">
        <v>30000</v>
      </c>
      <c r="L313" s="58">
        <v>2455</v>
      </c>
      <c r="M313" s="58">
        <v>20000</v>
      </c>
      <c r="N313" s="58">
        <v>27000</v>
      </c>
      <c r="O313" s="58">
        <v>38500</v>
      </c>
      <c r="P313" s="58">
        <v>2590</v>
      </c>
      <c r="Q313" s="58" t="s">
        <v>526</v>
      </c>
      <c r="R313" s="58" t="s">
        <v>526</v>
      </c>
      <c r="S313" s="58" t="s">
        <v>526</v>
      </c>
      <c r="T313" s="58" t="s">
        <v>526</v>
      </c>
      <c r="U313" s="58"/>
    </row>
    <row r="314" spans="1:21" x14ac:dyDescent="0.25">
      <c r="A314" t="s">
        <v>26</v>
      </c>
      <c r="B314" t="s">
        <v>31</v>
      </c>
      <c r="C314" t="s">
        <v>38</v>
      </c>
      <c r="D314" t="s">
        <v>618</v>
      </c>
      <c r="E314" s="58">
        <v>12500</v>
      </c>
      <c r="F314" s="58">
        <v>17500</v>
      </c>
      <c r="G314" s="58">
        <v>23000</v>
      </c>
      <c r="H314" s="58">
        <v>8305</v>
      </c>
      <c r="I314" s="58">
        <v>17500</v>
      </c>
      <c r="J314" s="58">
        <v>23000</v>
      </c>
      <c r="K314" s="58">
        <v>30500</v>
      </c>
      <c r="L314" s="58">
        <v>9260</v>
      </c>
      <c r="M314" s="58">
        <v>20500</v>
      </c>
      <c r="N314" s="58">
        <v>28000</v>
      </c>
      <c r="O314" s="58">
        <v>38500</v>
      </c>
      <c r="P314" s="58">
        <v>9420</v>
      </c>
      <c r="Q314" s="58" t="s">
        <v>526</v>
      </c>
      <c r="R314" s="58" t="s">
        <v>526</v>
      </c>
      <c r="S314" s="58" t="s">
        <v>526</v>
      </c>
      <c r="T314" s="58" t="s">
        <v>526</v>
      </c>
      <c r="U314" s="58"/>
    </row>
    <row r="315" spans="1:21" x14ac:dyDescent="0.25">
      <c r="A315" t="s">
        <v>26</v>
      </c>
      <c r="B315" t="s">
        <v>32</v>
      </c>
      <c r="C315" t="s">
        <v>38</v>
      </c>
      <c r="D315" t="s">
        <v>619</v>
      </c>
      <c r="E315" s="58">
        <v>9500</v>
      </c>
      <c r="F315" s="58">
        <v>13500</v>
      </c>
      <c r="G315" s="58">
        <v>17500</v>
      </c>
      <c r="H315" s="58">
        <v>1990</v>
      </c>
      <c r="I315" s="58">
        <v>14000</v>
      </c>
      <c r="J315" s="58">
        <v>19000</v>
      </c>
      <c r="K315" s="58">
        <v>23500</v>
      </c>
      <c r="L315" s="58">
        <v>2195</v>
      </c>
      <c r="M315" s="58">
        <v>16000</v>
      </c>
      <c r="N315" s="58">
        <v>22500</v>
      </c>
      <c r="O315" s="58">
        <v>29000</v>
      </c>
      <c r="P315" s="58">
        <v>2230</v>
      </c>
      <c r="Q315" s="58" t="s">
        <v>526</v>
      </c>
      <c r="R315" s="58" t="s">
        <v>526</v>
      </c>
      <c r="S315" s="58" t="s">
        <v>526</v>
      </c>
      <c r="T315" s="58" t="s">
        <v>526</v>
      </c>
      <c r="U315" s="58"/>
    </row>
    <row r="316" spans="1:21" x14ac:dyDescent="0.25">
      <c r="A316" t="s">
        <v>26</v>
      </c>
      <c r="B316" t="s">
        <v>27</v>
      </c>
      <c r="C316" t="s">
        <v>38</v>
      </c>
      <c r="D316" t="s">
        <v>620</v>
      </c>
      <c r="E316" s="58">
        <v>10000</v>
      </c>
      <c r="F316" s="58">
        <v>15500</v>
      </c>
      <c r="G316" s="58">
        <v>20000</v>
      </c>
      <c r="H316" s="58">
        <v>1930</v>
      </c>
      <c r="I316" s="58">
        <v>15000</v>
      </c>
      <c r="J316" s="58">
        <v>21500</v>
      </c>
      <c r="K316" s="58">
        <v>28000</v>
      </c>
      <c r="L316" s="58">
        <v>2505</v>
      </c>
      <c r="M316" s="58">
        <v>18500</v>
      </c>
      <c r="N316" s="58">
        <v>25500</v>
      </c>
      <c r="O316" s="58">
        <v>34500</v>
      </c>
      <c r="P316" s="58">
        <v>2680</v>
      </c>
      <c r="Q316" s="58" t="s">
        <v>526</v>
      </c>
      <c r="R316" s="58" t="s">
        <v>526</v>
      </c>
      <c r="S316" s="58" t="s">
        <v>526</v>
      </c>
      <c r="T316" s="58" t="s">
        <v>526</v>
      </c>
      <c r="U316" s="58"/>
    </row>
    <row r="317" spans="1:21" x14ac:dyDescent="0.25">
      <c r="A317" t="s">
        <v>26</v>
      </c>
      <c r="B317" t="s">
        <v>33</v>
      </c>
      <c r="C317" t="s">
        <v>38</v>
      </c>
      <c r="D317" t="s">
        <v>621</v>
      </c>
      <c r="E317" s="58">
        <v>9500</v>
      </c>
      <c r="F317" s="58">
        <v>14500</v>
      </c>
      <c r="G317" s="58">
        <v>20500</v>
      </c>
      <c r="H317" s="58">
        <v>2490</v>
      </c>
      <c r="I317" s="58">
        <v>15000</v>
      </c>
      <c r="J317" s="58">
        <v>21000</v>
      </c>
      <c r="K317" s="58">
        <v>27500</v>
      </c>
      <c r="L317" s="58">
        <v>3400</v>
      </c>
      <c r="M317" s="58">
        <v>18500</v>
      </c>
      <c r="N317" s="58">
        <v>25500</v>
      </c>
      <c r="O317" s="58">
        <v>35000</v>
      </c>
      <c r="P317" s="58">
        <v>3665</v>
      </c>
      <c r="Q317" s="58" t="s">
        <v>526</v>
      </c>
      <c r="R317" s="58" t="s">
        <v>526</v>
      </c>
      <c r="S317" s="58" t="s">
        <v>526</v>
      </c>
      <c r="T317" s="58" t="s">
        <v>526</v>
      </c>
      <c r="U317" s="58"/>
    </row>
    <row r="318" spans="1:21" x14ac:dyDescent="0.25">
      <c r="A318" t="s">
        <v>26</v>
      </c>
      <c r="B318" t="s">
        <v>34</v>
      </c>
      <c r="C318" t="s">
        <v>38</v>
      </c>
      <c r="D318" t="s">
        <v>622</v>
      </c>
      <c r="E318" s="58">
        <v>7000</v>
      </c>
      <c r="F318" s="58">
        <v>12000</v>
      </c>
      <c r="G318" s="58">
        <v>16500</v>
      </c>
      <c r="H318" s="58">
        <v>5620</v>
      </c>
      <c r="I318" s="58">
        <v>11000</v>
      </c>
      <c r="J318" s="58">
        <v>17000</v>
      </c>
      <c r="K318" s="58">
        <v>22500</v>
      </c>
      <c r="L318" s="58">
        <v>6230</v>
      </c>
      <c r="M318" s="58">
        <v>13500</v>
      </c>
      <c r="N318" s="58">
        <v>20500</v>
      </c>
      <c r="O318" s="58">
        <v>27500</v>
      </c>
      <c r="P318" s="58">
        <v>6345</v>
      </c>
      <c r="Q318" s="58" t="s">
        <v>526</v>
      </c>
      <c r="R318" s="58" t="s">
        <v>526</v>
      </c>
      <c r="S318" s="58" t="s">
        <v>526</v>
      </c>
      <c r="T318" s="58" t="s">
        <v>526</v>
      </c>
      <c r="U318" s="58"/>
    </row>
    <row r="319" spans="1:21" x14ac:dyDescent="0.25">
      <c r="A319" t="s">
        <v>26</v>
      </c>
      <c r="B319" t="s">
        <v>35</v>
      </c>
      <c r="C319" t="s">
        <v>38</v>
      </c>
      <c r="D319" t="s">
        <v>623</v>
      </c>
      <c r="E319" s="58">
        <v>13000</v>
      </c>
      <c r="F319" s="58">
        <v>19000</v>
      </c>
      <c r="G319" s="58">
        <v>22500</v>
      </c>
      <c r="H319" s="58">
        <v>940</v>
      </c>
      <c r="I319" s="58">
        <v>16500</v>
      </c>
      <c r="J319" s="58">
        <v>23000</v>
      </c>
      <c r="K319" s="58">
        <v>26500</v>
      </c>
      <c r="L319" s="58">
        <v>1050</v>
      </c>
      <c r="M319" s="58">
        <v>20000</v>
      </c>
      <c r="N319" s="58">
        <v>27000</v>
      </c>
      <c r="O319" s="58">
        <v>31500</v>
      </c>
      <c r="P319" s="58">
        <v>1055</v>
      </c>
      <c r="Q319" s="58" t="s">
        <v>526</v>
      </c>
      <c r="R319" s="58" t="s">
        <v>526</v>
      </c>
      <c r="S319" s="58" t="s">
        <v>526</v>
      </c>
      <c r="T319" s="58" t="s">
        <v>526</v>
      </c>
      <c r="U319" s="58"/>
    </row>
    <row r="320" spans="1:21" x14ac:dyDescent="0.25">
      <c r="A320" t="s">
        <v>26</v>
      </c>
      <c r="B320" t="s">
        <v>36</v>
      </c>
      <c r="C320" t="s">
        <v>38</v>
      </c>
      <c r="D320" t="s">
        <v>624</v>
      </c>
      <c r="E320" s="58">
        <v>17000</v>
      </c>
      <c r="F320" s="58">
        <v>26500</v>
      </c>
      <c r="G320" s="58">
        <v>39500</v>
      </c>
      <c r="H320" s="58">
        <v>685</v>
      </c>
      <c r="I320" s="58">
        <v>19000</v>
      </c>
      <c r="J320" s="58">
        <v>28500</v>
      </c>
      <c r="K320" s="58">
        <v>42000</v>
      </c>
      <c r="L320" s="58">
        <v>865</v>
      </c>
      <c r="M320" s="58">
        <v>19000</v>
      </c>
      <c r="N320" s="58">
        <v>30000</v>
      </c>
      <c r="O320" s="58">
        <v>43000</v>
      </c>
      <c r="P320" s="58">
        <v>970</v>
      </c>
      <c r="Q320" s="58" t="s">
        <v>526</v>
      </c>
      <c r="R320" s="58" t="s">
        <v>526</v>
      </c>
      <c r="S320" s="58" t="s">
        <v>526</v>
      </c>
      <c r="T320" s="58" t="s">
        <v>526</v>
      </c>
      <c r="U320" s="58"/>
    </row>
    <row r="321" spans="1:21" x14ac:dyDescent="0.25">
      <c r="A321" t="s">
        <v>26</v>
      </c>
      <c r="B321" t="s">
        <v>37</v>
      </c>
      <c r="C321" t="s">
        <v>38</v>
      </c>
      <c r="D321" t="s">
        <v>625</v>
      </c>
      <c r="E321" s="58">
        <v>15500</v>
      </c>
      <c r="F321" s="58">
        <v>21500</v>
      </c>
      <c r="G321" s="58">
        <v>28500</v>
      </c>
      <c r="H321" s="58">
        <v>1520</v>
      </c>
      <c r="I321" s="58">
        <v>22000</v>
      </c>
      <c r="J321" s="58">
        <v>29500</v>
      </c>
      <c r="K321" s="58">
        <v>39500</v>
      </c>
      <c r="L321" s="58">
        <v>1880</v>
      </c>
      <c r="M321" s="58">
        <v>27000</v>
      </c>
      <c r="N321" s="58">
        <v>38500</v>
      </c>
      <c r="O321" s="58">
        <v>53500</v>
      </c>
      <c r="P321" s="58">
        <v>1895</v>
      </c>
      <c r="Q321" s="58" t="s">
        <v>526</v>
      </c>
      <c r="R321" s="58" t="s">
        <v>526</v>
      </c>
      <c r="S321" s="58" t="s">
        <v>526</v>
      </c>
      <c r="T321" s="58" t="s">
        <v>526</v>
      </c>
      <c r="U321" s="58"/>
    </row>
    <row r="322" spans="1:21" x14ac:dyDescent="0.25">
      <c r="A322" t="s">
        <v>95</v>
      </c>
      <c r="B322">
        <v>1</v>
      </c>
      <c r="C322" t="s">
        <v>38</v>
      </c>
      <c r="D322" t="s">
        <v>626</v>
      </c>
      <c r="E322" s="58">
        <v>33000</v>
      </c>
      <c r="F322" s="58">
        <v>36000</v>
      </c>
      <c r="G322" s="58">
        <v>38000</v>
      </c>
      <c r="H322" s="58">
        <v>1835</v>
      </c>
      <c r="I322" s="58">
        <v>40000</v>
      </c>
      <c r="J322" s="58">
        <v>43500</v>
      </c>
      <c r="K322" s="58">
        <v>46000</v>
      </c>
      <c r="L322" s="58">
        <v>1690</v>
      </c>
      <c r="M322" s="58" t="s">
        <v>526</v>
      </c>
      <c r="N322" s="58" t="s">
        <v>526</v>
      </c>
      <c r="O322" s="58" t="s">
        <v>526</v>
      </c>
      <c r="P322" s="58" t="s">
        <v>526</v>
      </c>
      <c r="Q322" s="58" t="s">
        <v>526</v>
      </c>
      <c r="R322" s="58" t="s">
        <v>526</v>
      </c>
      <c r="S322" s="58" t="s">
        <v>526</v>
      </c>
      <c r="T322" s="58" t="s">
        <v>526</v>
      </c>
      <c r="U322" s="58"/>
    </row>
    <row r="323" spans="1:21" x14ac:dyDescent="0.25">
      <c r="A323" t="s">
        <v>95</v>
      </c>
      <c r="B323">
        <v>2</v>
      </c>
      <c r="C323" t="s">
        <v>38</v>
      </c>
      <c r="D323" t="s">
        <v>627</v>
      </c>
      <c r="E323" s="58">
        <v>16500</v>
      </c>
      <c r="F323" s="58">
        <v>23000</v>
      </c>
      <c r="G323" s="58">
        <v>29500</v>
      </c>
      <c r="H323" s="58">
        <v>2185</v>
      </c>
      <c r="I323" s="58">
        <v>21000</v>
      </c>
      <c r="J323" s="58">
        <v>28000</v>
      </c>
      <c r="K323" s="58">
        <v>36500</v>
      </c>
      <c r="L323" s="58">
        <v>2390</v>
      </c>
      <c r="M323" s="58" t="s">
        <v>526</v>
      </c>
      <c r="N323" s="58" t="s">
        <v>526</v>
      </c>
      <c r="O323" s="58" t="s">
        <v>526</v>
      </c>
      <c r="P323" s="58" t="s">
        <v>526</v>
      </c>
      <c r="Q323" s="58" t="s">
        <v>526</v>
      </c>
      <c r="R323" s="58" t="s">
        <v>526</v>
      </c>
      <c r="S323" s="58" t="s">
        <v>526</v>
      </c>
      <c r="T323" s="58" t="s">
        <v>526</v>
      </c>
      <c r="U323" s="58"/>
    </row>
    <row r="324" spans="1:21" x14ac:dyDescent="0.25">
      <c r="A324" t="s">
        <v>95</v>
      </c>
      <c r="B324">
        <v>3</v>
      </c>
      <c r="C324" t="s">
        <v>38</v>
      </c>
      <c r="D324" t="s">
        <v>628</v>
      </c>
      <c r="E324" s="58">
        <v>10500</v>
      </c>
      <c r="F324" s="58">
        <v>14500</v>
      </c>
      <c r="G324" s="58">
        <v>19500</v>
      </c>
      <c r="H324" s="58">
        <v>4540</v>
      </c>
      <c r="I324" s="58">
        <v>15500</v>
      </c>
      <c r="J324" s="58">
        <v>20000</v>
      </c>
      <c r="K324" s="58">
        <v>25500</v>
      </c>
      <c r="L324" s="58">
        <v>5165</v>
      </c>
      <c r="M324" s="58" t="s">
        <v>526</v>
      </c>
      <c r="N324" s="58" t="s">
        <v>526</v>
      </c>
      <c r="O324" s="58" t="s">
        <v>526</v>
      </c>
      <c r="P324" s="58" t="s">
        <v>526</v>
      </c>
      <c r="Q324" s="58" t="s">
        <v>526</v>
      </c>
      <c r="R324" s="58" t="s">
        <v>526</v>
      </c>
      <c r="S324" s="58" t="s">
        <v>526</v>
      </c>
      <c r="T324" s="58" t="s">
        <v>526</v>
      </c>
      <c r="U324" s="58"/>
    </row>
    <row r="325" spans="1:21" x14ac:dyDescent="0.25">
      <c r="A325" t="s">
        <v>95</v>
      </c>
      <c r="B325">
        <v>4</v>
      </c>
      <c r="C325" t="s">
        <v>38</v>
      </c>
      <c r="D325" t="s">
        <v>629</v>
      </c>
      <c r="E325" s="58">
        <v>22500</v>
      </c>
      <c r="F325" s="58">
        <v>26000</v>
      </c>
      <c r="G325" s="58">
        <v>30000</v>
      </c>
      <c r="H325" s="58">
        <v>70</v>
      </c>
      <c r="I325" s="58">
        <v>28000</v>
      </c>
      <c r="J325" s="58">
        <v>32500</v>
      </c>
      <c r="K325" s="58">
        <v>36000</v>
      </c>
      <c r="L325" s="58">
        <v>65</v>
      </c>
      <c r="M325" s="58" t="s">
        <v>526</v>
      </c>
      <c r="N325" s="58" t="s">
        <v>526</v>
      </c>
      <c r="O325" s="58" t="s">
        <v>526</v>
      </c>
      <c r="P325" s="58" t="s">
        <v>526</v>
      </c>
      <c r="Q325" s="58" t="s">
        <v>526</v>
      </c>
      <c r="R325" s="58" t="s">
        <v>526</v>
      </c>
      <c r="S325" s="58" t="s">
        <v>526</v>
      </c>
      <c r="T325" s="58" t="s">
        <v>526</v>
      </c>
      <c r="U325" s="58"/>
    </row>
    <row r="326" spans="1:21" x14ac:dyDescent="0.25">
      <c r="A326" t="s">
        <v>95</v>
      </c>
      <c r="B326">
        <v>5</v>
      </c>
      <c r="C326" t="s">
        <v>38</v>
      </c>
      <c r="D326" t="s">
        <v>630</v>
      </c>
      <c r="E326" s="58">
        <v>13500</v>
      </c>
      <c r="F326" s="58">
        <v>18500</v>
      </c>
      <c r="G326" s="58">
        <v>22500</v>
      </c>
      <c r="H326" s="58">
        <v>275</v>
      </c>
      <c r="I326" s="58">
        <v>15500</v>
      </c>
      <c r="J326" s="58">
        <v>22000</v>
      </c>
      <c r="K326" s="58">
        <v>27500</v>
      </c>
      <c r="L326" s="58">
        <v>315</v>
      </c>
      <c r="M326" s="58" t="s">
        <v>526</v>
      </c>
      <c r="N326" s="58" t="s">
        <v>526</v>
      </c>
      <c r="O326" s="58" t="s">
        <v>526</v>
      </c>
      <c r="P326" s="58" t="s">
        <v>526</v>
      </c>
      <c r="Q326" s="58" t="s">
        <v>526</v>
      </c>
      <c r="R326" s="58" t="s">
        <v>526</v>
      </c>
      <c r="S326" s="58" t="s">
        <v>526</v>
      </c>
      <c r="T326" s="58" t="s">
        <v>526</v>
      </c>
      <c r="U326" s="58"/>
    </row>
    <row r="327" spans="1:21" x14ac:dyDescent="0.25">
      <c r="A327" t="s">
        <v>95</v>
      </c>
      <c r="B327">
        <v>6</v>
      </c>
      <c r="C327" t="s">
        <v>38</v>
      </c>
      <c r="D327" t="s">
        <v>631</v>
      </c>
      <c r="E327" s="58">
        <v>13000</v>
      </c>
      <c r="F327" s="58">
        <v>18000</v>
      </c>
      <c r="G327" s="58">
        <v>24500</v>
      </c>
      <c r="H327" s="58">
        <v>2695</v>
      </c>
      <c r="I327" s="58">
        <v>18000</v>
      </c>
      <c r="J327" s="58">
        <v>23500</v>
      </c>
      <c r="K327" s="58">
        <v>30500</v>
      </c>
      <c r="L327" s="58">
        <v>3350</v>
      </c>
      <c r="M327" s="58" t="s">
        <v>526</v>
      </c>
      <c r="N327" s="58" t="s">
        <v>526</v>
      </c>
      <c r="O327" s="58" t="s">
        <v>526</v>
      </c>
      <c r="P327" s="58" t="s">
        <v>526</v>
      </c>
      <c r="Q327" s="58" t="s">
        <v>526</v>
      </c>
      <c r="R327" s="58" t="s">
        <v>526</v>
      </c>
      <c r="S327" s="58" t="s">
        <v>526</v>
      </c>
      <c r="T327" s="58" t="s">
        <v>526</v>
      </c>
      <c r="U327" s="58"/>
    </row>
    <row r="328" spans="1:21" x14ac:dyDescent="0.25">
      <c r="A328" t="s">
        <v>95</v>
      </c>
      <c r="B328">
        <v>7</v>
      </c>
      <c r="C328" t="s">
        <v>38</v>
      </c>
      <c r="D328" t="s">
        <v>632</v>
      </c>
      <c r="E328" s="58">
        <v>16500</v>
      </c>
      <c r="F328" s="58">
        <v>22000</v>
      </c>
      <c r="G328" s="58">
        <v>28500</v>
      </c>
      <c r="H328" s="58">
        <v>1445</v>
      </c>
      <c r="I328" s="58">
        <v>22000</v>
      </c>
      <c r="J328" s="58">
        <v>28500</v>
      </c>
      <c r="K328" s="58">
        <v>37500</v>
      </c>
      <c r="L328" s="58">
        <v>1745</v>
      </c>
      <c r="M328" s="58" t="s">
        <v>526</v>
      </c>
      <c r="N328" s="58" t="s">
        <v>526</v>
      </c>
      <c r="O328" s="58" t="s">
        <v>526</v>
      </c>
      <c r="P328" s="58" t="s">
        <v>526</v>
      </c>
      <c r="Q328" s="58" t="s">
        <v>526</v>
      </c>
      <c r="R328" s="58" t="s">
        <v>526</v>
      </c>
      <c r="S328" s="58" t="s">
        <v>526</v>
      </c>
      <c r="T328" s="58" t="s">
        <v>526</v>
      </c>
      <c r="U328" s="58"/>
    </row>
    <row r="329" spans="1:21" x14ac:dyDescent="0.25">
      <c r="A329" t="s">
        <v>95</v>
      </c>
      <c r="B329">
        <v>8</v>
      </c>
      <c r="C329" t="s">
        <v>38</v>
      </c>
      <c r="D329" t="s">
        <v>633</v>
      </c>
      <c r="E329" s="58">
        <v>14500</v>
      </c>
      <c r="F329" s="58">
        <v>19500</v>
      </c>
      <c r="G329" s="58">
        <v>25500</v>
      </c>
      <c r="H329" s="58">
        <v>4975</v>
      </c>
      <c r="I329" s="58">
        <v>18000</v>
      </c>
      <c r="J329" s="58">
        <v>24500</v>
      </c>
      <c r="K329" s="58">
        <v>32000</v>
      </c>
      <c r="L329" s="58">
        <v>5500</v>
      </c>
      <c r="M329" s="58" t="s">
        <v>526</v>
      </c>
      <c r="N329" s="58" t="s">
        <v>526</v>
      </c>
      <c r="O329" s="58" t="s">
        <v>526</v>
      </c>
      <c r="P329" s="58" t="s">
        <v>526</v>
      </c>
      <c r="Q329" s="58" t="s">
        <v>526</v>
      </c>
      <c r="R329" s="58" t="s">
        <v>526</v>
      </c>
      <c r="S329" s="58" t="s">
        <v>526</v>
      </c>
      <c r="T329" s="58" t="s">
        <v>526</v>
      </c>
      <c r="U329" s="58"/>
    </row>
    <row r="330" spans="1:21" x14ac:dyDescent="0.25">
      <c r="A330" t="s">
        <v>95</v>
      </c>
      <c r="B330">
        <v>9</v>
      </c>
      <c r="C330" t="s">
        <v>38</v>
      </c>
      <c r="D330" t="s">
        <v>634</v>
      </c>
      <c r="E330" s="58">
        <v>16000</v>
      </c>
      <c r="F330" s="58">
        <v>23500</v>
      </c>
      <c r="G330" s="58">
        <v>28500</v>
      </c>
      <c r="H330" s="58">
        <v>5980</v>
      </c>
      <c r="I330" s="58">
        <v>21500</v>
      </c>
      <c r="J330" s="58">
        <v>28500</v>
      </c>
      <c r="K330" s="58">
        <v>35500</v>
      </c>
      <c r="L330" s="58">
        <v>6475</v>
      </c>
      <c r="M330" s="58" t="s">
        <v>526</v>
      </c>
      <c r="N330" s="58" t="s">
        <v>526</v>
      </c>
      <c r="O330" s="58" t="s">
        <v>526</v>
      </c>
      <c r="P330" s="58" t="s">
        <v>526</v>
      </c>
      <c r="Q330" s="58" t="s">
        <v>526</v>
      </c>
      <c r="R330" s="58" t="s">
        <v>526</v>
      </c>
      <c r="S330" s="58" t="s">
        <v>526</v>
      </c>
      <c r="T330" s="58" t="s">
        <v>526</v>
      </c>
      <c r="U330" s="58"/>
    </row>
    <row r="331" spans="1:21" x14ac:dyDescent="0.25">
      <c r="A331" t="s">
        <v>95</v>
      </c>
      <c r="B331" t="s">
        <v>28</v>
      </c>
      <c r="C331" t="s">
        <v>38</v>
      </c>
      <c r="D331" t="s">
        <v>635</v>
      </c>
      <c r="E331" s="58">
        <v>15500</v>
      </c>
      <c r="F331" s="58">
        <v>21000</v>
      </c>
      <c r="G331" s="58">
        <v>27500</v>
      </c>
      <c r="H331" s="58">
        <v>3175</v>
      </c>
      <c r="I331" s="58">
        <v>20000</v>
      </c>
      <c r="J331" s="58">
        <v>26500</v>
      </c>
      <c r="K331" s="58">
        <v>34000</v>
      </c>
      <c r="L331" s="58">
        <v>3325</v>
      </c>
      <c r="M331" s="58" t="s">
        <v>526</v>
      </c>
      <c r="N331" s="58" t="s">
        <v>526</v>
      </c>
      <c r="O331" s="58" t="s">
        <v>526</v>
      </c>
      <c r="P331" s="58" t="s">
        <v>526</v>
      </c>
      <c r="Q331" s="58" t="s">
        <v>526</v>
      </c>
      <c r="R331" s="58" t="s">
        <v>526</v>
      </c>
      <c r="S331" s="58" t="s">
        <v>526</v>
      </c>
      <c r="T331" s="58" t="s">
        <v>526</v>
      </c>
      <c r="U331" s="58"/>
    </row>
    <row r="332" spans="1:21" x14ac:dyDescent="0.25">
      <c r="A332" t="s">
        <v>95</v>
      </c>
      <c r="B332" t="s">
        <v>29</v>
      </c>
      <c r="C332" t="s">
        <v>38</v>
      </c>
      <c r="D332" t="s">
        <v>636</v>
      </c>
      <c r="E332" s="58">
        <v>12500</v>
      </c>
      <c r="F332" s="58">
        <v>17500</v>
      </c>
      <c r="G332" s="58">
        <v>24000</v>
      </c>
      <c r="H332" s="58">
        <v>3340</v>
      </c>
      <c r="I332" s="58">
        <v>17000</v>
      </c>
      <c r="J332" s="58">
        <v>23000</v>
      </c>
      <c r="K332" s="58">
        <v>30000</v>
      </c>
      <c r="L332" s="58">
        <v>3975</v>
      </c>
      <c r="M332" s="58" t="s">
        <v>526</v>
      </c>
      <c r="N332" s="58" t="s">
        <v>526</v>
      </c>
      <c r="O332" s="58" t="s">
        <v>526</v>
      </c>
      <c r="P332" s="58" t="s">
        <v>526</v>
      </c>
      <c r="Q332" s="58" t="s">
        <v>526</v>
      </c>
      <c r="R332" s="58" t="s">
        <v>526</v>
      </c>
      <c r="S332" s="58" t="s">
        <v>526</v>
      </c>
      <c r="T332" s="58" t="s">
        <v>526</v>
      </c>
      <c r="U332" s="58"/>
    </row>
    <row r="333" spans="1:21" x14ac:dyDescent="0.25">
      <c r="A333" t="s">
        <v>95</v>
      </c>
      <c r="B333" t="s">
        <v>30</v>
      </c>
      <c r="C333" t="s">
        <v>38</v>
      </c>
      <c r="D333" t="s">
        <v>637</v>
      </c>
      <c r="E333" s="58">
        <v>10500</v>
      </c>
      <c r="F333" s="58">
        <v>15500</v>
      </c>
      <c r="G333" s="58">
        <v>21500</v>
      </c>
      <c r="H333" s="58">
        <v>1885</v>
      </c>
      <c r="I333" s="58">
        <v>17000</v>
      </c>
      <c r="J333" s="58">
        <v>22000</v>
      </c>
      <c r="K333" s="58">
        <v>30500</v>
      </c>
      <c r="L333" s="58">
        <v>2500</v>
      </c>
      <c r="M333" s="58" t="s">
        <v>526</v>
      </c>
      <c r="N333" s="58" t="s">
        <v>526</v>
      </c>
      <c r="O333" s="58" t="s">
        <v>526</v>
      </c>
      <c r="P333" s="58" t="s">
        <v>526</v>
      </c>
      <c r="Q333" s="58" t="s">
        <v>526</v>
      </c>
      <c r="R333" s="58" t="s">
        <v>526</v>
      </c>
      <c r="S333" s="58" t="s">
        <v>526</v>
      </c>
      <c r="T333" s="58" t="s">
        <v>526</v>
      </c>
      <c r="U333" s="58"/>
    </row>
    <row r="334" spans="1:21" x14ac:dyDescent="0.25">
      <c r="A334" t="s">
        <v>95</v>
      </c>
      <c r="B334" t="s">
        <v>31</v>
      </c>
      <c r="C334" t="s">
        <v>38</v>
      </c>
      <c r="D334" t="s">
        <v>638</v>
      </c>
      <c r="E334" s="58">
        <v>14000</v>
      </c>
      <c r="F334" s="58">
        <v>18500</v>
      </c>
      <c r="G334" s="58">
        <v>24000</v>
      </c>
      <c r="H334" s="58">
        <v>9355</v>
      </c>
      <c r="I334" s="58">
        <v>17500</v>
      </c>
      <c r="J334" s="58">
        <v>23500</v>
      </c>
      <c r="K334" s="58">
        <v>31500</v>
      </c>
      <c r="L334" s="58">
        <v>10005</v>
      </c>
      <c r="M334" s="58" t="s">
        <v>526</v>
      </c>
      <c r="N334" s="58" t="s">
        <v>526</v>
      </c>
      <c r="O334" s="58" t="s">
        <v>526</v>
      </c>
      <c r="P334" s="58" t="s">
        <v>526</v>
      </c>
      <c r="Q334" s="58" t="s">
        <v>526</v>
      </c>
      <c r="R334" s="58" t="s">
        <v>526</v>
      </c>
      <c r="S334" s="58" t="s">
        <v>526</v>
      </c>
      <c r="T334" s="58" t="s">
        <v>526</v>
      </c>
      <c r="U334" s="58"/>
    </row>
    <row r="335" spans="1:21" x14ac:dyDescent="0.25">
      <c r="A335" t="s">
        <v>95</v>
      </c>
      <c r="B335" t="s">
        <v>32</v>
      </c>
      <c r="C335" t="s">
        <v>38</v>
      </c>
      <c r="D335" t="s">
        <v>639</v>
      </c>
      <c r="E335" s="58">
        <v>10000</v>
      </c>
      <c r="F335" s="58">
        <v>14000</v>
      </c>
      <c r="G335" s="58">
        <v>18000</v>
      </c>
      <c r="H335" s="58">
        <v>2275</v>
      </c>
      <c r="I335" s="58">
        <v>14000</v>
      </c>
      <c r="J335" s="58">
        <v>18500</v>
      </c>
      <c r="K335" s="58">
        <v>24000</v>
      </c>
      <c r="L335" s="58">
        <v>2455</v>
      </c>
      <c r="M335" s="58" t="s">
        <v>526</v>
      </c>
      <c r="N335" s="58" t="s">
        <v>526</v>
      </c>
      <c r="O335" s="58" t="s">
        <v>526</v>
      </c>
      <c r="P335" s="58" t="s">
        <v>526</v>
      </c>
      <c r="Q335" s="58" t="s">
        <v>526</v>
      </c>
      <c r="R335" s="58" t="s">
        <v>526</v>
      </c>
      <c r="S335" s="58" t="s">
        <v>526</v>
      </c>
      <c r="T335" s="58" t="s">
        <v>526</v>
      </c>
      <c r="U335" s="58"/>
    </row>
    <row r="336" spans="1:21" x14ac:dyDescent="0.25">
      <c r="A336" t="s">
        <v>95</v>
      </c>
      <c r="B336" t="s">
        <v>27</v>
      </c>
      <c r="C336" t="s">
        <v>38</v>
      </c>
      <c r="D336" t="s">
        <v>640</v>
      </c>
      <c r="E336" s="58">
        <v>10000</v>
      </c>
      <c r="F336" s="58">
        <v>15500</v>
      </c>
      <c r="G336" s="58">
        <v>21500</v>
      </c>
      <c r="H336" s="58">
        <v>2090</v>
      </c>
      <c r="I336" s="58">
        <v>15500</v>
      </c>
      <c r="J336" s="58">
        <v>22000</v>
      </c>
      <c r="K336" s="58">
        <v>28500</v>
      </c>
      <c r="L336" s="58">
        <v>2625</v>
      </c>
      <c r="M336" s="58" t="s">
        <v>526</v>
      </c>
      <c r="N336" s="58" t="s">
        <v>526</v>
      </c>
      <c r="O336" s="58" t="s">
        <v>526</v>
      </c>
      <c r="P336" s="58" t="s">
        <v>526</v>
      </c>
      <c r="Q336" s="58" t="s">
        <v>526</v>
      </c>
      <c r="R336" s="58" t="s">
        <v>526</v>
      </c>
      <c r="S336" s="58" t="s">
        <v>526</v>
      </c>
      <c r="T336" s="58" t="s">
        <v>526</v>
      </c>
      <c r="U336" s="58"/>
    </row>
    <row r="337" spans="1:21" x14ac:dyDescent="0.25">
      <c r="A337" t="s">
        <v>95</v>
      </c>
      <c r="B337" t="s">
        <v>33</v>
      </c>
      <c r="C337" t="s">
        <v>38</v>
      </c>
      <c r="D337" t="s">
        <v>641</v>
      </c>
      <c r="E337" s="58">
        <v>10500</v>
      </c>
      <c r="F337" s="58">
        <v>16000</v>
      </c>
      <c r="G337" s="58">
        <v>21500</v>
      </c>
      <c r="H337" s="58">
        <v>2775</v>
      </c>
      <c r="I337" s="58">
        <v>15500</v>
      </c>
      <c r="J337" s="58">
        <v>21500</v>
      </c>
      <c r="K337" s="58">
        <v>28500</v>
      </c>
      <c r="L337" s="58">
        <v>3670</v>
      </c>
      <c r="M337" s="58" t="s">
        <v>526</v>
      </c>
      <c r="N337" s="58" t="s">
        <v>526</v>
      </c>
      <c r="O337" s="58" t="s">
        <v>526</v>
      </c>
      <c r="P337" s="58" t="s">
        <v>526</v>
      </c>
      <c r="Q337" s="58" t="s">
        <v>526</v>
      </c>
      <c r="R337" s="58" t="s">
        <v>526</v>
      </c>
      <c r="S337" s="58" t="s">
        <v>526</v>
      </c>
      <c r="T337" s="58" t="s">
        <v>526</v>
      </c>
      <c r="U337" s="58"/>
    </row>
    <row r="338" spans="1:21" x14ac:dyDescent="0.25">
      <c r="A338" t="s">
        <v>95</v>
      </c>
      <c r="B338" t="s">
        <v>34</v>
      </c>
      <c r="C338" t="s">
        <v>38</v>
      </c>
      <c r="D338" t="s">
        <v>642</v>
      </c>
      <c r="E338" s="58">
        <v>8500</v>
      </c>
      <c r="F338" s="58">
        <v>13000</v>
      </c>
      <c r="G338" s="58">
        <v>18000</v>
      </c>
      <c r="H338" s="58">
        <v>6145</v>
      </c>
      <c r="I338" s="58">
        <v>11500</v>
      </c>
      <c r="J338" s="58">
        <v>17500</v>
      </c>
      <c r="K338" s="58">
        <v>23000</v>
      </c>
      <c r="L338" s="58">
        <v>6655</v>
      </c>
      <c r="M338" s="58" t="s">
        <v>526</v>
      </c>
      <c r="N338" s="58" t="s">
        <v>526</v>
      </c>
      <c r="O338" s="58" t="s">
        <v>526</v>
      </c>
      <c r="P338" s="58" t="s">
        <v>526</v>
      </c>
      <c r="Q338" s="58" t="s">
        <v>526</v>
      </c>
      <c r="R338" s="58" t="s">
        <v>526</v>
      </c>
      <c r="S338" s="58" t="s">
        <v>526</v>
      </c>
      <c r="T338" s="58" t="s">
        <v>526</v>
      </c>
      <c r="U338" s="58"/>
    </row>
    <row r="339" spans="1:21" x14ac:dyDescent="0.25">
      <c r="A339" t="s">
        <v>95</v>
      </c>
      <c r="B339" t="s">
        <v>35</v>
      </c>
      <c r="C339" t="s">
        <v>38</v>
      </c>
      <c r="D339" t="s">
        <v>643</v>
      </c>
      <c r="E339" s="58">
        <v>13000</v>
      </c>
      <c r="F339" s="58">
        <v>19500</v>
      </c>
      <c r="G339" s="58">
        <v>22000</v>
      </c>
      <c r="H339" s="58">
        <v>1070</v>
      </c>
      <c r="I339" s="58">
        <v>17000</v>
      </c>
      <c r="J339" s="58">
        <v>23000</v>
      </c>
      <c r="K339" s="58">
        <v>26500</v>
      </c>
      <c r="L339" s="58">
        <v>1150</v>
      </c>
      <c r="M339" s="58" t="s">
        <v>526</v>
      </c>
      <c r="N339" s="58" t="s">
        <v>526</v>
      </c>
      <c r="O339" s="58" t="s">
        <v>526</v>
      </c>
      <c r="P339" s="58" t="s">
        <v>526</v>
      </c>
      <c r="Q339" s="58" t="s">
        <v>526</v>
      </c>
      <c r="R339" s="58" t="s">
        <v>526</v>
      </c>
      <c r="S339" s="58" t="s">
        <v>526</v>
      </c>
      <c r="T339" s="58" t="s">
        <v>526</v>
      </c>
      <c r="U339" s="58"/>
    </row>
    <row r="340" spans="1:21" x14ac:dyDescent="0.25">
      <c r="A340" t="s">
        <v>95</v>
      </c>
      <c r="B340" t="s">
        <v>36</v>
      </c>
      <c r="C340" t="s">
        <v>38</v>
      </c>
      <c r="D340" t="s">
        <v>644</v>
      </c>
      <c r="E340" s="58">
        <v>16000</v>
      </c>
      <c r="F340" s="58">
        <v>24500</v>
      </c>
      <c r="G340" s="58">
        <v>39500</v>
      </c>
      <c r="H340" s="58">
        <v>750</v>
      </c>
      <c r="I340" s="58">
        <v>17000</v>
      </c>
      <c r="J340" s="58">
        <v>27000</v>
      </c>
      <c r="K340" s="58">
        <v>39000</v>
      </c>
      <c r="L340" s="58">
        <v>960</v>
      </c>
      <c r="M340" s="58" t="s">
        <v>526</v>
      </c>
      <c r="N340" s="58" t="s">
        <v>526</v>
      </c>
      <c r="O340" s="58" t="s">
        <v>526</v>
      </c>
      <c r="P340" s="58" t="s">
        <v>526</v>
      </c>
      <c r="Q340" s="58" t="s">
        <v>526</v>
      </c>
      <c r="R340" s="58" t="s">
        <v>526</v>
      </c>
      <c r="S340" s="58" t="s">
        <v>526</v>
      </c>
      <c r="T340" s="58" t="s">
        <v>526</v>
      </c>
      <c r="U340" s="58"/>
    </row>
    <row r="341" spans="1:21" x14ac:dyDescent="0.25">
      <c r="A341" t="s">
        <v>95</v>
      </c>
      <c r="B341" t="s">
        <v>37</v>
      </c>
      <c r="C341" t="s">
        <v>38</v>
      </c>
      <c r="D341" t="s">
        <v>645</v>
      </c>
      <c r="E341" s="58">
        <v>16500</v>
      </c>
      <c r="F341" s="58">
        <v>23000</v>
      </c>
      <c r="G341" s="58">
        <v>29500</v>
      </c>
      <c r="H341" s="58">
        <v>1720</v>
      </c>
      <c r="I341" s="58">
        <v>22500</v>
      </c>
      <c r="J341" s="58">
        <v>30000</v>
      </c>
      <c r="K341" s="58">
        <v>40500</v>
      </c>
      <c r="L341" s="58">
        <v>2070</v>
      </c>
      <c r="M341" s="58" t="s">
        <v>526</v>
      </c>
      <c r="N341" s="58" t="s">
        <v>526</v>
      </c>
      <c r="O341" s="58" t="s">
        <v>526</v>
      </c>
      <c r="P341" s="58" t="s">
        <v>526</v>
      </c>
      <c r="Q341" s="58" t="s">
        <v>526</v>
      </c>
      <c r="R341" s="58" t="s">
        <v>526</v>
      </c>
      <c r="S341" s="58" t="s">
        <v>526</v>
      </c>
      <c r="T341" s="58" t="s">
        <v>526</v>
      </c>
      <c r="U341" s="58"/>
    </row>
    <row r="342" spans="1:21" x14ac:dyDescent="0.25">
      <c r="A342" t="s">
        <v>94</v>
      </c>
      <c r="B342">
        <v>1</v>
      </c>
      <c r="C342" t="s">
        <v>38</v>
      </c>
      <c r="D342" t="s">
        <v>646</v>
      </c>
      <c r="E342" s="58">
        <v>33000</v>
      </c>
      <c r="F342" s="58">
        <v>36500</v>
      </c>
      <c r="G342" s="58">
        <v>43000</v>
      </c>
      <c r="H342" s="58">
        <v>1920</v>
      </c>
      <c r="I342" s="58">
        <v>38000</v>
      </c>
      <c r="J342" s="58">
        <v>43000</v>
      </c>
      <c r="K342" s="58">
        <v>46000</v>
      </c>
      <c r="L342" s="58">
        <v>1610</v>
      </c>
      <c r="M342" s="58" t="s">
        <v>526</v>
      </c>
      <c r="N342" s="58" t="s">
        <v>526</v>
      </c>
      <c r="O342" s="58" t="s">
        <v>526</v>
      </c>
      <c r="P342" s="58" t="s">
        <v>526</v>
      </c>
      <c r="Q342" s="58" t="s">
        <v>526</v>
      </c>
      <c r="R342" s="58" t="s">
        <v>526</v>
      </c>
      <c r="S342" s="58" t="s">
        <v>526</v>
      </c>
      <c r="T342" s="58" t="s">
        <v>526</v>
      </c>
      <c r="U342" s="58"/>
    </row>
    <row r="343" spans="1:21" x14ac:dyDescent="0.25">
      <c r="A343" t="s">
        <v>94</v>
      </c>
      <c r="B343">
        <v>2</v>
      </c>
      <c r="C343" t="s">
        <v>38</v>
      </c>
      <c r="D343" t="s">
        <v>647</v>
      </c>
      <c r="E343" s="58">
        <v>16000</v>
      </c>
      <c r="F343" s="58">
        <v>23000</v>
      </c>
      <c r="G343" s="58">
        <v>29500</v>
      </c>
      <c r="H343" s="58">
        <v>2050</v>
      </c>
      <c r="I343" s="58">
        <v>20500</v>
      </c>
      <c r="J343" s="58">
        <v>28000</v>
      </c>
      <c r="K343" s="58">
        <v>37000</v>
      </c>
      <c r="L343" s="58">
        <v>2350</v>
      </c>
      <c r="M343" s="58" t="s">
        <v>526</v>
      </c>
      <c r="N343" s="58" t="s">
        <v>526</v>
      </c>
      <c r="O343" s="58" t="s">
        <v>526</v>
      </c>
      <c r="P343" s="58" t="s">
        <v>526</v>
      </c>
      <c r="Q343" s="58" t="s">
        <v>526</v>
      </c>
      <c r="R343" s="58" t="s">
        <v>526</v>
      </c>
      <c r="S343" s="58" t="s">
        <v>526</v>
      </c>
      <c r="T343" s="58" t="s">
        <v>526</v>
      </c>
      <c r="U343" s="58"/>
    </row>
    <row r="344" spans="1:21" x14ac:dyDescent="0.25">
      <c r="A344" t="s">
        <v>94</v>
      </c>
      <c r="B344">
        <v>3</v>
      </c>
      <c r="C344" t="s">
        <v>38</v>
      </c>
      <c r="D344" t="s">
        <v>648</v>
      </c>
      <c r="E344" s="58">
        <v>10500</v>
      </c>
      <c r="F344" s="58">
        <v>15000</v>
      </c>
      <c r="G344" s="58">
        <v>19500</v>
      </c>
      <c r="H344" s="58">
        <v>4820</v>
      </c>
      <c r="I344" s="58">
        <v>15500</v>
      </c>
      <c r="J344" s="58">
        <v>21000</v>
      </c>
      <c r="K344" s="58">
        <v>26000</v>
      </c>
      <c r="L344" s="58">
        <v>5485</v>
      </c>
      <c r="M344" s="58" t="s">
        <v>526</v>
      </c>
      <c r="N344" s="58" t="s">
        <v>526</v>
      </c>
      <c r="O344" s="58" t="s">
        <v>526</v>
      </c>
      <c r="P344" s="58" t="s">
        <v>526</v>
      </c>
      <c r="Q344" s="58" t="s">
        <v>526</v>
      </c>
      <c r="R344" s="58" t="s">
        <v>526</v>
      </c>
      <c r="S344" s="58" t="s">
        <v>526</v>
      </c>
      <c r="T344" s="58" t="s">
        <v>526</v>
      </c>
      <c r="U344" s="58"/>
    </row>
    <row r="345" spans="1:21" x14ac:dyDescent="0.25">
      <c r="A345" t="s">
        <v>94</v>
      </c>
      <c r="B345">
        <v>4</v>
      </c>
      <c r="C345" t="s">
        <v>38</v>
      </c>
      <c r="D345" t="s">
        <v>649</v>
      </c>
      <c r="E345" s="58">
        <v>22500</v>
      </c>
      <c r="F345" s="58">
        <v>25500</v>
      </c>
      <c r="G345" s="58">
        <v>30000</v>
      </c>
      <c r="H345" s="58">
        <v>85</v>
      </c>
      <c r="I345" s="58">
        <v>29500</v>
      </c>
      <c r="J345" s="58">
        <v>33000</v>
      </c>
      <c r="K345" s="58">
        <v>37500</v>
      </c>
      <c r="L345" s="58">
        <v>70</v>
      </c>
      <c r="M345" s="58" t="s">
        <v>526</v>
      </c>
      <c r="N345" s="58" t="s">
        <v>526</v>
      </c>
      <c r="O345" s="58" t="s">
        <v>526</v>
      </c>
      <c r="P345" s="58" t="s">
        <v>526</v>
      </c>
      <c r="Q345" s="58" t="s">
        <v>526</v>
      </c>
      <c r="R345" s="58" t="s">
        <v>526</v>
      </c>
      <c r="S345" s="58" t="s">
        <v>526</v>
      </c>
      <c r="T345" s="58" t="s">
        <v>526</v>
      </c>
      <c r="U345" s="58"/>
    </row>
    <row r="346" spans="1:21" x14ac:dyDescent="0.25">
      <c r="A346" t="s">
        <v>94</v>
      </c>
      <c r="B346">
        <v>5</v>
      </c>
      <c r="C346" t="s">
        <v>38</v>
      </c>
      <c r="D346" t="s">
        <v>650</v>
      </c>
      <c r="E346" s="58">
        <v>12500</v>
      </c>
      <c r="F346" s="58">
        <v>17000</v>
      </c>
      <c r="G346" s="58">
        <v>22500</v>
      </c>
      <c r="H346" s="58">
        <v>300</v>
      </c>
      <c r="I346" s="58">
        <v>17000</v>
      </c>
      <c r="J346" s="58">
        <v>22000</v>
      </c>
      <c r="K346" s="58">
        <v>27000</v>
      </c>
      <c r="L346" s="58">
        <v>325</v>
      </c>
      <c r="M346" s="58" t="s">
        <v>526</v>
      </c>
      <c r="N346" s="58" t="s">
        <v>526</v>
      </c>
      <c r="O346" s="58" t="s">
        <v>526</v>
      </c>
      <c r="P346" s="58" t="s">
        <v>526</v>
      </c>
      <c r="Q346" s="58" t="s">
        <v>526</v>
      </c>
      <c r="R346" s="58" t="s">
        <v>526</v>
      </c>
      <c r="S346" s="58" t="s">
        <v>526</v>
      </c>
      <c r="T346" s="58" t="s">
        <v>526</v>
      </c>
      <c r="U346" s="58"/>
    </row>
    <row r="347" spans="1:21" x14ac:dyDescent="0.25">
      <c r="A347" t="s">
        <v>94</v>
      </c>
      <c r="B347">
        <v>6</v>
      </c>
      <c r="C347" t="s">
        <v>38</v>
      </c>
      <c r="D347" t="s">
        <v>651</v>
      </c>
      <c r="E347" s="58">
        <v>13500</v>
      </c>
      <c r="F347" s="58">
        <v>19000</v>
      </c>
      <c r="G347" s="58">
        <v>25500</v>
      </c>
      <c r="H347" s="58">
        <v>2915</v>
      </c>
      <c r="I347" s="58">
        <v>19000</v>
      </c>
      <c r="J347" s="58">
        <v>24500</v>
      </c>
      <c r="K347" s="58">
        <v>31500</v>
      </c>
      <c r="L347" s="58">
        <v>3625</v>
      </c>
      <c r="M347" s="58" t="s">
        <v>526</v>
      </c>
      <c r="N347" s="58" t="s">
        <v>526</v>
      </c>
      <c r="O347" s="58" t="s">
        <v>526</v>
      </c>
      <c r="P347" s="58" t="s">
        <v>526</v>
      </c>
      <c r="Q347" s="58" t="s">
        <v>526</v>
      </c>
      <c r="R347" s="58" t="s">
        <v>526</v>
      </c>
      <c r="S347" s="58" t="s">
        <v>526</v>
      </c>
      <c r="T347" s="58" t="s">
        <v>526</v>
      </c>
      <c r="U347" s="58"/>
    </row>
    <row r="348" spans="1:21" x14ac:dyDescent="0.25">
      <c r="A348" t="s">
        <v>94</v>
      </c>
      <c r="B348">
        <v>7</v>
      </c>
      <c r="C348" t="s">
        <v>38</v>
      </c>
      <c r="D348" t="s">
        <v>652</v>
      </c>
      <c r="E348" s="58">
        <v>17000</v>
      </c>
      <c r="F348" s="58">
        <v>22500</v>
      </c>
      <c r="G348" s="58">
        <v>29000</v>
      </c>
      <c r="H348" s="58">
        <v>1615</v>
      </c>
      <c r="I348" s="58">
        <v>22500</v>
      </c>
      <c r="J348" s="58">
        <v>28500</v>
      </c>
      <c r="K348" s="58">
        <v>38500</v>
      </c>
      <c r="L348" s="58">
        <v>1935</v>
      </c>
      <c r="M348" s="58" t="s">
        <v>526</v>
      </c>
      <c r="N348" s="58" t="s">
        <v>526</v>
      </c>
      <c r="O348" s="58" t="s">
        <v>526</v>
      </c>
      <c r="P348" s="58" t="s">
        <v>526</v>
      </c>
      <c r="Q348" s="58" t="s">
        <v>526</v>
      </c>
      <c r="R348" s="58" t="s">
        <v>526</v>
      </c>
      <c r="S348" s="58" t="s">
        <v>526</v>
      </c>
      <c r="T348" s="58" t="s">
        <v>526</v>
      </c>
      <c r="U348" s="58"/>
    </row>
    <row r="349" spans="1:21" x14ac:dyDescent="0.25">
      <c r="A349" t="s">
        <v>94</v>
      </c>
      <c r="B349">
        <v>8</v>
      </c>
      <c r="C349" t="s">
        <v>38</v>
      </c>
      <c r="D349" t="s">
        <v>653</v>
      </c>
      <c r="E349" s="58">
        <v>14500</v>
      </c>
      <c r="F349" s="58">
        <v>20000</v>
      </c>
      <c r="G349" s="58">
        <v>26000</v>
      </c>
      <c r="H349" s="58">
        <v>5010</v>
      </c>
      <c r="I349" s="58">
        <v>18500</v>
      </c>
      <c r="J349" s="58">
        <v>25000</v>
      </c>
      <c r="K349" s="58">
        <v>32500</v>
      </c>
      <c r="L349" s="58">
        <v>5450</v>
      </c>
      <c r="M349" s="58" t="s">
        <v>526</v>
      </c>
      <c r="N349" s="58" t="s">
        <v>526</v>
      </c>
      <c r="O349" s="58" t="s">
        <v>526</v>
      </c>
      <c r="P349" s="58" t="s">
        <v>526</v>
      </c>
      <c r="Q349" s="58" t="s">
        <v>526</v>
      </c>
      <c r="R349" s="58" t="s">
        <v>526</v>
      </c>
      <c r="S349" s="58" t="s">
        <v>526</v>
      </c>
      <c r="T349" s="58" t="s">
        <v>526</v>
      </c>
      <c r="U349" s="58"/>
    </row>
    <row r="350" spans="1:21" x14ac:dyDescent="0.25">
      <c r="A350" t="s">
        <v>94</v>
      </c>
      <c r="B350">
        <v>9</v>
      </c>
      <c r="C350" t="s">
        <v>38</v>
      </c>
      <c r="D350" t="s">
        <v>654</v>
      </c>
      <c r="E350" s="58">
        <v>17500</v>
      </c>
      <c r="F350" s="58">
        <v>24500</v>
      </c>
      <c r="G350" s="58">
        <v>30000</v>
      </c>
      <c r="H350" s="58">
        <v>6185</v>
      </c>
      <c r="I350" s="58">
        <v>22500</v>
      </c>
      <c r="J350" s="58">
        <v>29500</v>
      </c>
      <c r="K350" s="58">
        <v>37000</v>
      </c>
      <c r="L350" s="58">
        <v>6825</v>
      </c>
      <c r="M350" s="58" t="s">
        <v>526</v>
      </c>
      <c r="N350" s="58" t="s">
        <v>526</v>
      </c>
      <c r="O350" s="58" t="s">
        <v>526</v>
      </c>
      <c r="P350" s="58" t="s">
        <v>526</v>
      </c>
      <c r="Q350" s="58" t="s">
        <v>526</v>
      </c>
      <c r="R350" s="58" t="s">
        <v>526</v>
      </c>
      <c r="S350" s="58" t="s">
        <v>526</v>
      </c>
      <c r="T350" s="58" t="s">
        <v>526</v>
      </c>
      <c r="U350" s="58"/>
    </row>
    <row r="351" spans="1:21" x14ac:dyDescent="0.25">
      <c r="A351" t="s">
        <v>94</v>
      </c>
      <c r="B351" t="s">
        <v>28</v>
      </c>
      <c r="C351" t="s">
        <v>38</v>
      </c>
      <c r="D351" t="s">
        <v>655</v>
      </c>
      <c r="E351" s="58">
        <v>16000</v>
      </c>
      <c r="F351" s="58">
        <v>22000</v>
      </c>
      <c r="G351" s="58">
        <v>28000</v>
      </c>
      <c r="H351" s="58">
        <v>3140</v>
      </c>
      <c r="I351" s="58">
        <v>21500</v>
      </c>
      <c r="J351" s="58">
        <v>29000</v>
      </c>
      <c r="K351" s="58">
        <v>36500</v>
      </c>
      <c r="L351" s="58">
        <v>3260</v>
      </c>
      <c r="M351" s="58" t="s">
        <v>526</v>
      </c>
      <c r="N351" s="58" t="s">
        <v>526</v>
      </c>
      <c r="O351" s="58" t="s">
        <v>526</v>
      </c>
      <c r="P351" s="58" t="s">
        <v>526</v>
      </c>
      <c r="Q351" s="58" t="s">
        <v>526</v>
      </c>
      <c r="R351" s="58" t="s">
        <v>526</v>
      </c>
      <c r="S351" s="58" t="s">
        <v>526</v>
      </c>
      <c r="T351" s="58" t="s">
        <v>526</v>
      </c>
      <c r="U351" s="58"/>
    </row>
    <row r="352" spans="1:21" x14ac:dyDescent="0.25">
      <c r="A352" t="s">
        <v>94</v>
      </c>
      <c r="B352" t="s">
        <v>29</v>
      </c>
      <c r="C352" t="s">
        <v>38</v>
      </c>
      <c r="D352" t="s">
        <v>656</v>
      </c>
      <c r="E352" s="58">
        <v>12500</v>
      </c>
      <c r="F352" s="58">
        <v>17500</v>
      </c>
      <c r="G352" s="58">
        <v>23500</v>
      </c>
      <c r="H352" s="58">
        <v>3450</v>
      </c>
      <c r="I352" s="58">
        <v>17500</v>
      </c>
      <c r="J352" s="58">
        <v>23000</v>
      </c>
      <c r="K352" s="58">
        <v>29500</v>
      </c>
      <c r="L352" s="58">
        <v>4135</v>
      </c>
      <c r="M352" s="58" t="s">
        <v>526</v>
      </c>
      <c r="N352" s="58" t="s">
        <v>526</v>
      </c>
      <c r="O352" s="58" t="s">
        <v>526</v>
      </c>
      <c r="P352" s="58" t="s">
        <v>526</v>
      </c>
      <c r="Q352" s="58" t="s">
        <v>526</v>
      </c>
      <c r="R352" s="58" t="s">
        <v>526</v>
      </c>
      <c r="S352" s="58" t="s">
        <v>526</v>
      </c>
      <c r="T352" s="58" t="s">
        <v>526</v>
      </c>
      <c r="U352" s="58"/>
    </row>
    <row r="353" spans="1:21" x14ac:dyDescent="0.25">
      <c r="A353" t="s">
        <v>94</v>
      </c>
      <c r="B353" t="s">
        <v>30</v>
      </c>
      <c r="C353" t="s">
        <v>38</v>
      </c>
      <c r="D353" t="s">
        <v>657</v>
      </c>
      <c r="E353" s="58">
        <v>11500</v>
      </c>
      <c r="F353" s="58">
        <v>16500</v>
      </c>
      <c r="G353" s="58">
        <v>22500</v>
      </c>
      <c r="H353" s="58">
        <v>1975</v>
      </c>
      <c r="I353" s="58">
        <v>16500</v>
      </c>
      <c r="J353" s="58">
        <v>22500</v>
      </c>
      <c r="K353" s="58">
        <v>30500</v>
      </c>
      <c r="L353" s="58">
        <v>2670</v>
      </c>
      <c r="M353" s="58" t="s">
        <v>526</v>
      </c>
      <c r="N353" s="58" t="s">
        <v>526</v>
      </c>
      <c r="O353" s="58" t="s">
        <v>526</v>
      </c>
      <c r="P353" s="58" t="s">
        <v>526</v>
      </c>
      <c r="Q353" s="58" t="s">
        <v>526</v>
      </c>
      <c r="R353" s="58" t="s">
        <v>526</v>
      </c>
      <c r="S353" s="58" t="s">
        <v>526</v>
      </c>
      <c r="T353" s="58" t="s">
        <v>526</v>
      </c>
      <c r="U353" s="58"/>
    </row>
    <row r="354" spans="1:21" x14ac:dyDescent="0.25">
      <c r="A354" t="s">
        <v>94</v>
      </c>
      <c r="B354" t="s">
        <v>31</v>
      </c>
      <c r="C354" t="s">
        <v>38</v>
      </c>
      <c r="D354" t="s">
        <v>658</v>
      </c>
      <c r="E354" s="58">
        <v>14000</v>
      </c>
      <c r="F354" s="58">
        <v>18500</v>
      </c>
      <c r="G354" s="58">
        <v>24500</v>
      </c>
      <c r="H354" s="58">
        <v>9360</v>
      </c>
      <c r="I354" s="58">
        <v>18000</v>
      </c>
      <c r="J354" s="58">
        <v>24000</v>
      </c>
      <c r="K354" s="58">
        <v>32000</v>
      </c>
      <c r="L354" s="58">
        <v>10175</v>
      </c>
      <c r="M354" s="58" t="s">
        <v>526</v>
      </c>
      <c r="N354" s="58" t="s">
        <v>526</v>
      </c>
      <c r="O354" s="58" t="s">
        <v>526</v>
      </c>
      <c r="P354" s="58" t="s">
        <v>526</v>
      </c>
      <c r="Q354" s="58" t="s">
        <v>526</v>
      </c>
      <c r="R354" s="58" t="s">
        <v>526</v>
      </c>
      <c r="S354" s="58" t="s">
        <v>526</v>
      </c>
      <c r="T354" s="58" t="s">
        <v>526</v>
      </c>
      <c r="U354" s="58"/>
    </row>
    <row r="355" spans="1:21" x14ac:dyDescent="0.25">
      <c r="A355" t="s">
        <v>94</v>
      </c>
      <c r="B355" t="s">
        <v>32</v>
      </c>
      <c r="C355" t="s">
        <v>38</v>
      </c>
      <c r="D355" t="s">
        <v>659</v>
      </c>
      <c r="E355" s="58">
        <v>10000</v>
      </c>
      <c r="F355" s="58">
        <v>14500</v>
      </c>
      <c r="G355" s="58">
        <v>18500</v>
      </c>
      <c r="H355" s="58">
        <v>2300</v>
      </c>
      <c r="I355" s="58">
        <v>14000</v>
      </c>
      <c r="J355" s="58">
        <v>19000</v>
      </c>
      <c r="K355" s="58">
        <v>24000</v>
      </c>
      <c r="L355" s="58">
        <v>2510</v>
      </c>
      <c r="M355" s="58" t="s">
        <v>526</v>
      </c>
      <c r="N355" s="58" t="s">
        <v>526</v>
      </c>
      <c r="O355" s="58" t="s">
        <v>526</v>
      </c>
      <c r="P355" s="58" t="s">
        <v>526</v>
      </c>
      <c r="Q355" s="58" t="s">
        <v>526</v>
      </c>
      <c r="R355" s="58" t="s">
        <v>526</v>
      </c>
      <c r="S355" s="58" t="s">
        <v>526</v>
      </c>
      <c r="T355" s="58" t="s">
        <v>526</v>
      </c>
      <c r="U355" s="58"/>
    </row>
    <row r="356" spans="1:21" x14ac:dyDescent="0.25">
      <c r="A356" t="s">
        <v>94</v>
      </c>
      <c r="B356" t="s">
        <v>27</v>
      </c>
      <c r="C356" t="s">
        <v>38</v>
      </c>
      <c r="D356" t="s">
        <v>660</v>
      </c>
      <c r="E356" s="58">
        <v>11000</v>
      </c>
      <c r="F356" s="58">
        <v>16000</v>
      </c>
      <c r="G356" s="58">
        <v>22000</v>
      </c>
      <c r="H356" s="58">
        <v>2095</v>
      </c>
      <c r="I356" s="58">
        <v>16500</v>
      </c>
      <c r="J356" s="58">
        <v>22500</v>
      </c>
      <c r="K356" s="58">
        <v>29000</v>
      </c>
      <c r="L356" s="58">
        <v>2705</v>
      </c>
      <c r="M356" s="58" t="s">
        <v>526</v>
      </c>
      <c r="N356" s="58" t="s">
        <v>526</v>
      </c>
      <c r="O356" s="58" t="s">
        <v>526</v>
      </c>
      <c r="P356" s="58" t="s">
        <v>526</v>
      </c>
      <c r="Q356" s="58" t="s">
        <v>526</v>
      </c>
      <c r="R356" s="58" t="s">
        <v>526</v>
      </c>
      <c r="S356" s="58" t="s">
        <v>526</v>
      </c>
      <c r="T356" s="58" t="s">
        <v>526</v>
      </c>
      <c r="U356" s="58"/>
    </row>
    <row r="357" spans="1:21" x14ac:dyDescent="0.25">
      <c r="A357" t="s">
        <v>94</v>
      </c>
      <c r="B357" t="s">
        <v>33</v>
      </c>
      <c r="C357" t="s">
        <v>38</v>
      </c>
      <c r="D357" t="s">
        <v>661</v>
      </c>
      <c r="E357" s="58">
        <v>11000</v>
      </c>
      <c r="F357" s="58">
        <v>16000</v>
      </c>
      <c r="G357" s="58">
        <v>22000</v>
      </c>
      <c r="H357" s="58">
        <v>2845</v>
      </c>
      <c r="I357" s="58">
        <v>16000</v>
      </c>
      <c r="J357" s="58">
        <v>22000</v>
      </c>
      <c r="K357" s="58">
        <v>29500</v>
      </c>
      <c r="L357" s="58">
        <v>3730</v>
      </c>
      <c r="M357" s="58" t="s">
        <v>526</v>
      </c>
      <c r="N357" s="58" t="s">
        <v>526</v>
      </c>
      <c r="O357" s="58" t="s">
        <v>526</v>
      </c>
      <c r="P357" s="58" t="s">
        <v>526</v>
      </c>
      <c r="Q357" s="58" t="s">
        <v>526</v>
      </c>
      <c r="R357" s="58" t="s">
        <v>526</v>
      </c>
      <c r="S357" s="58" t="s">
        <v>526</v>
      </c>
      <c r="T357" s="58" t="s">
        <v>526</v>
      </c>
      <c r="U357" s="58"/>
    </row>
    <row r="358" spans="1:21" x14ac:dyDescent="0.25">
      <c r="A358" t="s">
        <v>94</v>
      </c>
      <c r="B358" t="s">
        <v>34</v>
      </c>
      <c r="C358" t="s">
        <v>38</v>
      </c>
      <c r="D358" t="s">
        <v>662</v>
      </c>
      <c r="E358" s="58">
        <v>8000</v>
      </c>
      <c r="F358" s="58">
        <v>13000</v>
      </c>
      <c r="G358" s="58">
        <v>18000</v>
      </c>
      <c r="H358" s="58">
        <v>6285</v>
      </c>
      <c r="I358" s="58">
        <v>12000</v>
      </c>
      <c r="J358" s="58">
        <v>18000</v>
      </c>
      <c r="K358" s="58">
        <v>23500</v>
      </c>
      <c r="L358" s="58">
        <v>6840</v>
      </c>
      <c r="M358" s="58" t="s">
        <v>526</v>
      </c>
      <c r="N358" s="58" t="s">
        <v>526</v>
      </c>
      <c r="O358" s="58" t="s">
        <v>526</v>
      </c>
      <c r="P358" s="58" t="s">
        <v>526</v>
      </c>
      <c r="Q358" s="58" t="s">
        <v>526</v>
      </c>
      <c r="R358" s="58" t="s">
        <v>526</v>
      </c>
      <c r="S358" s="58" t="s">
        <v>526</v>
      </c>
      <c r="T358" s="58" t="s">
        <v>526</v>
      </c>
      <c r="U358" s="58"/>
    </row>
    <row r="359" spans="1:21" x14ac:dyDescent="0.25">
      <c r="A359" t="s">
        <v>94</v>
      </c>
      <c r="B359" t="s">
        <v>35</v>
      </c>
      <c r="C359" t="s">
        <v>38</v>
      </c>
      <c r="D359" t="s">
        <v>663</v>
      </c>
      <c r="E359" s="58">
        <v>12500</v>
      </c>
      <c r="F359" s="58">
        <v>18000</v>
      </c>
      <c r="G359" s="58">
        <v>21500</v>
      </c>
      <c r="H359" s="58">
        <v>1100</v>
      </c>
      <c r="I359" s="58">
        <v>17000</v>
      </c>
      <c r="J359" s="58">
        <v>23000</v>
      </c>
      <c r="K359" s="58">
        <v>26500</v>
      </c>
      <c r="L359" s="58">
        <v>1165</v>
      </c>
      <c r="M359" s="58" t="s">
        <v>526</v>
      </c>
      <c r="N359" s="58" t="s">
        <v>526</v>
      </c>
      <c r="O359" s="58" t="s">
        <v>526</v>
      </c>
      <c r="P359" s="58" t="s">
        <v>526</v>
      </c>
      <c r="Q359" s="58" t="s">
        <v>526</v>
      </c>
      <c r="R359" s="58" t="s">
        <v>526</v>
      </c>
      <c r="S359" s="58" t="s">
        <v>526</v>
      </c>
      <c r="T359" s="58" t="s">
        <v>526</v>
      </c>
      <c r="U359" s="58"/>
    </row>
    <row r="360" spans="1:21" x14ac:dyDescent="0.25">
      <c r="A360" t="s">
        <v>94</v>
      </c>
      <c r="B360" t="s">
        <v>36</v>
      </c>
      <c r="C360" t="s">
        <v>38</v>
      </c>
      <c r="D360" t="s">
        <v>664</v>
      </c>
      <c r="E360" s="58">
        <v>14500</v>
      </c>
      <c r="F360" s="58">
        <v>23500</v>
      </c>
      <c r="G360" s="58">
        <v>35500</v>
      </c>
      <c r="H360" s="58">
        <v>730</v>
      </c>
      <c r="I360" s="58">
        <v>17000</v>
      </c>
      <c r="J360" s="58">
        <v>25500</v>
      </c>
      <c r="K360" s="58">
        <v>39000</v>
      </c>
      <c r="L360" s="58">
        <v>945</v>
      </c>
      <c r="M360" s="58" t="s">
        <v>526</v>
      </c>
      <c r="N360" s="58" t="s">
        <v>526</v>
      </c>
      <c r="O360" s="58" t="s">
        <v>526</v>
      </c>
      <c r="P360" s="58" t="s">
        <v>526</v>
      </c>
      <c r="Q360" s="58" t="s">
        <v>526</v>
      </c>
      <c r="R360" s="58" t="s">
        <v>526</v>
      </c>
      <c r="S360" s="58" t="s">
        <v>526</v>
      </c>
      <c r="T360" s="58" t="s">
        <v>526</v>
      </c>
      <c r="U360" s="58"/>
    </row>
    <row r="361" spans="1:21" x14ac:dyDescent="0.25">
      <c r="A361" t="s">
        <v>94</v>
      </c>
      <c r="B361" t="s">
        <v>37</v>
      </c>
      <c r="C361" t="s">
        <v>38</v>
      </c>
      <c r="D361" t="s">
        <v>665</v>
      </c>
      <c r="E361" s="58">
        <v>17500</v>
      </c>
      <c r="F361" s="58">
        <v>23000</v>
      </c>
      <c r="G361" s="58">
        <v>30000</v>
      </c>
      <c r="H361" s="58">
        <v>1985</v>
      </c>
      <c r="I361" s="58">
        <v>23500</v>
      </c>
      <c r="J361" s="58">
        <v>31000</v>
      </c>
      <c r="K361" s="58">
        <v>40500</v>
      </c>
      <c r="L361" s="58">
        <v>2365</v>
      </c>
      <c r="M361" s="58" t="s">
        <v>526</v>
      </c>
      <c r="N361" s="58" t="s">
        <v>526</v>
      </c>
      <c r="O361" s="58" t="s">
        <v>526</v>
      </c>
      <c r="P361" s="58" t="s">
        <v>526</v>
      </c>
      <c r="Q361" s="58" t="s">
        <v>526</v>
      </c>
      <c r="R361" s="58" t="s">
        <v>526</v>
      </c>
      <c r="S361" s="58" t="s">
        <v>526</v>
      </c>
      <c r="T361" s="58" t="s">
        <v>526</v>
      </c>
      <c r="U361" s="58"/>
    </row>
    <row r="362" spans="1:21" x14ac:dyDescent="0.25">
      <c r="A362" t="s">
        <v>93</v>
      </c>
      <c r="B362">
        <v>1</v>
      </c>
      <c r="C362" t="s">
        <v>38</v>
      </c>
      <c r="D362" t="s">
        <v>666</v>
      </c>
      <c r="E362" s="58">
        <v>33000</v>
      </c>
      <c r="F362" s="58">
        <v>36000</v>
      </c>
      <c r="G362" s="58">
        <v>38000</v>
      </c>
      <c r="H362" s="58">
        <v>2015</v>
      </c>
      <c r="I362" s="58" t="s">
        <v>526</v>
      </c>
      <c r="J362" s="58" t="s">
        <v>526</v>
      </c>
      <c r="K362" s="58" t="s">
        <v>526</v>
      </c>
      <c r="L362" s="58" t="s">
        <v>526</v>
      </c>
      <c r="M362" s="58" t="s">
        <v>526</v>
      </c>
      <c r="N362" s="58" t="s">
        <v>526</v>
      </c>
      <c r="O362" s="58" t="s">
        <v>526</v>
      </c>
      <c r="P362" s="58" t="s">
        <v>526</v>
      </c>
      <c r="Q362" s="58" t="s">
        <v>526</v>
      </c>
      <c r="R362" s="58" t="s">
        <v>526</v>
      </c>
      <c r="S362" s="58" t="s">
        <v>526</v>
      </c>
      <c r="T362" s="58" t="s">
        <v>526</v>
      </c>
      <c r="U362" s="58"/>
    </row>
    <row r="363" spans="1:21" x14ac:dyDescent="0.25">
      <c r="A363" t="s">
        <v>93</v>
      </c>
      <c r="B363">
        <v>2</v>
      </c>
      <c r="C363" t="s">
        <v>38</v>
      </c>
      <c r="D363" t="s">
        <v>667</v>
      </c>
      <c r="E363" s="58">
        <v>17000</v>
      </c>
      <c r="F363" s="58">
        <v>23000</v>
      </c>
      <c r="G363" s="58">
        <v>29000</v>
      </c>
      <c r="H363" s="58">
        <v>2465</v>
      </c>
      <c r="I363" s="58" t="s">
        <v>526</v>
      </c>
      <c r="J363" s="58" t="s">
        <v>526</v>
      </c>
      <c r="K363" s="58" t="s">
        <v>526</v>
      </c>
      <c r="L363" s="58" t="s">
        <v>526</v>
      </c>
      <c r="M363" s="58" t="s">
        <v>526</v>
      </c>
      <c r="N363" s="58" t="s">
        <v>526</v>
      </c>
      <c r="O363" s="58" t="s">
        <v>526</v>
      </c>
      <c r="P363" s="58" t="s">
        <v>526</v>
      </c>
      <c r="Q363" s="58" t="s">
        <v>526</v>
      </c>
      <c r="R363" s="58" t="s">
        <v>526</v>
      </c>
      <c r="S363" s="58" t="s">
        <v>526</v>
      </c>
      <c r="T363" s="58" t="s">
        <v>526</v>
      </c>
      <c r="U363" s="58"/>
    </row>
    <row r="364" spans="1:21" x14ac:dyDescent="0.25">
      <c r="A364" t="s">
        <v>93</v>
      </c>
      <c r="B364">
        <v>3</v>
      </c>
      <c r="C364" t="s">
        <v>38</v>
      </c>
      <c r="D364" t="s">
        <v>668</v>
      </c>
      <c r="E364" s="58">
        <v>11000</v>
      </c>
      <c r="F364" s="58">
        <v>15500</v>
      </c>
      <c r="G364" s="58">
        <v>20000</v>
      </c>
      <c r="H364" s="58">
        <v>5595</v>
      </c>
      <c r="I364" s="58" t="s">
        <v>526</v>
      </c>
      <c r="J364" s="58" t="s">
        <v>526</v>
      </c>
      <c r="K364" s="58" t="s">
        <v>526</v>
      </c>
      <c r="L364" s="58" t="s">
        <v>526</v>
      </c>
      <c r="M364" s="58" t="s">
        <v>526</v>
      </c>
      <c r="N364" s="58" t="s">
        <v>526</v>
      </c>
      <c r="O364" s="58" t="s">
        <v>526</v>
      </c>
      <c r="P364" s="58" t="s">
        <v>526</v>
      </c>
      <c r="Q364" s="58" t="s">
        <v>526</v>
      </c>
      <c r="R364" s="58" t="s">
        <v>526</v>
      </c>
      <c r="S364" s="58" t="s">
        <v>526</v>
      </c>
      <c r="T364" s="58" t="s">
        <v>526</v>
      </c>
      <c r="U364" s="58"/>
    </row>
    <row r="365" spans="1:21" x14ac:dyDescent="0.25">
      <c r="A365" t="s">
        <v>93</v>
      </c>
      <c r="B365">
        <v>4</v>
      </c>
      <c r="C365" t="s">
        <v>38</v>
      </c>
      <c r="D365" t="s">
        <v>669</v>
      </c>
      <c r="E365" s="58">
        <v>25000</v>
      </c>
      <c r="F365" s="58">
        <v>28500</v>
      </c>
      <c r="G365" s="58">
        <v>31000</v>
      </c>
      <c r="H365" s="58">
        <v>95</v>
      </c>
      <c r="I365" s="58" t="s">
        <v>526</v>
      </c>
      <c r="J365" s="58" t="s">
        <v>526</v>
      </c>
      <c r="K365" s="58" t="s">
        <v>526</v>
      </c>
      <c r="L365" s="58" t="s">
        <v>526</v>
      </c>
      <c r="M365" s="58" t="s">
        <v>526</v>
      </c>
      <c r="N365" s="58" t="s">
        <v>526</v>
      </c>
      <c r="O365" s="58" t="s">
        <v>526</v>
      </c>
      <c r="P365" s="58" t="s">
        <v>526</v>
      </c>
      <c r="Q365" s="58" t="s">
        <v>526</v>
      </c>
      <c r="R365" s="58" t="s">
        <v>526</v>
      </c>
      <c r="S365" s="58" t="s">
        <v>526</v>
      </c>
      <c r="T365" s="58" t="s">
        <v>526</v>
      </c>
      <c r="U365" s="58"/>
    </row>
    <row r="366" spans="1:21" x14ac:dyDescent="0.25">
      <c r="A366" t="s">
        <v>93</v>
      </c>
      <c r="B366">
        <v>5</v>
      </c>
      <c r="C366" t="s">
        <v>38</v>
      </c>
      <c r="D366" t="s">
        <v>670</v>
      </c>
      <c r="E366" s="58">
        <v>13000</v>
      </c>
      <c r="F366" s="58">
        <v>18000</v>
      </c>
      <c r="G366" s="58">
        <v>23000</v>
      </c>
      <c r="H366" s="58">
        <v>340</v>
      </c>
      <c r="I366" s="58" t="s">
        <v>526</v>
      </c>
      <c r="J366" s="58" t="s">
        <v>526</v>
      </c>
      <c r="K366" s="58" t="s">
        <v>526</v>
      </c>
      <c r="L366" s="58" t="s">
        <v>526</v>
      </c>
      <c r="M366" s="58" t="s">
        <v>526</v>
      </c>
      <c r="N366" s="58" t="s">
        <v>526</v>
      </c>
      <c r="O366" s="58" t="s">
        <v>526</v>
      </c>
      <c r="P366" s="58" t="s">
        <v>526</v>
      </c>
      <c r="Q366" s="58" t="s">
        <v>526</v>
      </c>
      <c r="R366" s="58" t="s">
        <v>526</v>
      </c>
      <c r="S366" s="58" t="s">
        <v>526</v>
      </c>
      <c r="T366" s="58" t="s">
        <v>526</v>
      </c>
      <c r="U366" s="58"/>
    </row>
    <row r="367" spans="1:21" x14ac:dyDescent="0.25">
      <c r="A367" t="s">
        <v>93</v>
      </c>
      <c r="B367">
        <v>6</v>
      </c>
      <c r="C367" t="s">
        <v>38</v>
      </c>
      <c r="D367" t="s">
        <v>671</v>
      </c>
      <c r="E367" s="58">
        <v>14000</v>
      </c>
      <c r="F367" s="58">
        <v>19500</v>
      </c>
      <c r="G367" s="58">
        <v>25000</v>
      </c>
      <c r="H367" s="58">
        <v>3235</v>
      </c>
      <c r="I367" s="58" t="s">
        <v>526</v>
      </c>
      <c r="J367" s="58" t="s">
        <v>526</v>
      </c>
      <c r="K367" s="58" t="s">
        <v>526</v>
      </c>
      <c r="L367" s="58" t="s">
        <v>526</v>
      </c>
      <c r="M367" s="58" t="s">
        <v>526</v>
      </c>
      <c r="N367" s="58" t="s">
        <v>526</v>
      </c>
      <c r="O367" s="58" t="s">
        <v>526</v>
      </c>
      <c r="P367" s="58" t="s">
        <v>526</v>
      </c>
      <c r="Q367" s="58" t="s">
        <v>526</v>
      </c>
      <c r="R367" s="58" t="s">
        <v>526</v>
      </c>
      <c r="S367" s="58" t="s">
        <v>526</v>
      </c>
      <c r="T367" s="58" t="s">
        <v>526</v>
      </c>
      <c r="U367" s="58"/>
    </row>
    <row r="368" spans="1:21" x14ac:dyDescent="0.25">
      <c r="A368" t="s">
        <v>93</v>
      </c>
      <c r="B368">
        <v>7</v>
      </c>
      <c r="C368" t="s">
        <v>38</v>
      </c>
      <c r="D368" t="s">
        <v>672</v>
      </c>
      <c r="E368" s="58">
        <v>17000</v>
      </c>
      <c r="F368" s="58">
        <v>22500</v>
      </c>
      <c r="G368" s="58">
        <v>29000</v>
      </c>
      <c r="H368" s="58">
        <v>1740</v>
      </c>
      <c r="I368" s="58" t="s">
        <v>526</v>
      </c>
      <c r="J368" s="58" t="s">
        <v>526</v>
      </c>
      <c r="K368" s="58" t="s">
        <v>526</v>
      </c>
      <c r="L368" s="58" t="s">
        <v>526</v>
      </c>
      <c r="M368" s="58" t="s">
        <v>526</v>
      </c>
      <c r="N368" s="58" t="s">
        <v>526</v>
      </c>
      <c r="O368" s="58" t="s">
        <v>526</v>
      </c>
      <c r="P368" s="58" t="s">
        <v>526</v>
      </c>
      <c r="Q368" s="58" t="s">
        <v>526</v>
      </c>
      <c r="R368" s="58" t="s">
        <v>526</v>
      </c>
      <c r="S368" s="58" t="s">
        <v>526</v>
      </c>
      <c r="T368" s="58" t="s">
        <v>526</v>
      </c>
      <c r="U368" s="58"/>
    </row>
    <row r="369" spans="1:21" x14ac:dyDescent="0.25">
      <c r="A369" t="s">
        <v>93</v>
      </c>
      <c r="B369">
        <v>8</v>
      </c>
      <c r="C369" t="s">
        <v>38</v>
      </c>
      <c r="D369" t="s">
        <v>673</v>
      </c>
      <c r="E369" s="58">
        <v>15000</v>
      </c>
      <c r="F369" s="58">
        <v>21000</v>
      </c>
      <c r="G369" s="58">
        <v>26500</v>
      </c>
      <c r="H369" s="58">
        <v>5515</v>
      </c>
      <c r="I369" s="58" t="s">
        <v>526</v>
      </c>
      <c r="J369" s="58" t="s">
        <v>526</v>
      </c>
      <c r="K369" s="58" t="s">
        <v>526</v>
      </c>
      <c r="L369" s="58" t="s">
        <v>526</v>
      </c>
      <c r="M369" s="58" t="s">
        <v>526</v>
      </c>
      <c r="N369" s="58" t="s">
        <v>526</v>
      </c>
      <c r="O369" s="58" t="s">
        <v>526</v>
      </c>
      <c r="P369" s="58" t="s">
        <v>526</v>
      </c>
      <c r="Q369" s="58" t="s">
        <v>526</v>
      </c>
      <c r="R369" s="58" t="s">
        <v>526</v>
      </c>
      <c r="S369" s="58" t="s">
        <v>526</v>
      </c>
      <c r="T369" s="58" t="s">
        <v>526</v>
      </c>
      <c r="U369" s="58"/>
    </row>
    <row r="370" spans="1:21" x14ac:dyDescent="0.25">
      <c r="A370" t="s">
        <v>93</v>
      </c>
      <c r="B370">
        <v>9</v>
      </c>
      <c r="C370" t="s">
        <v>38</v>
      </c>
      <c r="D370" t="s">
        <v>674</v>
      </c>
      <c r="E370" s="58">
        <v>18000</v>
      </c>
      <c r="F370" s="58">
        <v>24500</v>
      </c>
      <c r="G370" s="58">
        <v>30500</v>
      </c>
      <c r="H370" s="58">
        <v>6810</v>
      </c>
      <c r="I370" s="58" t="s">
        <v>526</v>
      </c>
      <c r="J370" s="58" t="s">
        <v>526</v>
      </c>
      <c r="K370" s="58" t="s">
        <v>526</v>
      </c>
      <c r="L370" s="58" t="s">
        <v>526</v>
      </c>
      <c r="M370" s="58" t="s">
        <v>526</v>
      </c>
      <c r="N370" s="58" t="s">
        <v>526</v>
      </c>
      <c r="O370" s="58" t="s">
        <v>526</v>
      </c>
      <c r="P370" s="58" t="s">
        <v>526</v>
      </c>
      <c r="Q370" s="58" t="s">
        <v>526</v>
      </c>
      <c r="R370" s="58" t="s">
        <v>526</v>
      </c>
      <c r="S370" s="58" t="s">
        <v>526</v>
      </c>
      <c r="T370" s="58" t="s">
        <v>526</v>
      </c>
      <c r="U370" s="58"/>
    </row>
    <row r="371" spans="1:21" x14ac:dyDescent="0.25">
      <c r="A371" t="s">
        <v>93</v>
      </c>
      <c r="B371" t="s">
        <v>28</v>
      </c>
      <c r="C371" t="s">
        <v>38</v>
      </c>
      <c r="D371" t="s">
        <v>675</v>
      </c>
      <c r="E371" s="58">
        <v>17000</v>
      </c>
      <c r="F371" s="58">
        <v>23000</v>
      </c>
      <c r="G371" s="58">
        <v>29000</v>
      </c>
      <c r="H371" s="58">
        <v>3170</v>
      </c>
      <c r="I371" s="58" t="s">
        <v>526</v>
      </c>
      <c r="J371" s="58" t="s">
        <v>526</v>
      </c>
      <c r="K371" s="58" t="s">
        <v>526</v>
      </c>
      <c r="L371" s="58" t="s">
        <v>526</v>
      </c>
      <c r="M371" s="58" t="s">
        <v>526</v>
      </c>
      <c r="N371" s="58" t="s">
        <v>526</v>
      </c>
      <c r="O371" s="58" t="s">
        <v>526</v>
      </c>
      <c r="P371" s="58" t="s">
        <v>526</v>
      </c>
      <c r="Q371" s="58" t="s">
        <v>526</v>
      </c>
      <c r="R371" s="58" t="s">
        <v>526</v>
      </c>
      <c r="S371" s="58" t="s">
        <v>526</v>
      </c>
      <c r="T371" s="58" t="s">
        <v>526</v>
      </c>
      <c r="U371" s="58"/>
    </row>
    <row r="372" spans="1:21" x14ac:dyDescent="0.25">
      <c r="A372" t="s">
        <v>93</v>
      </c>
      <c r="B372" t="s">
        <v>29</v>
      </c>
      <c r="C372" t="s">
        <v>38</v>
      </c>
      <c r="D372" t="s">
        <v>676</v>
      </c>
      <c r="E372" s="58">
        <v>12500</v>
      </c>
      <c r="F372" s="58">
        <v>18000</v>
      </c>
      <c r="G372" s="58">
        <v>24000</v>
      </c>
      <c r="H372" s="58">
        <v>4030</v>
      </c>
      <c r="I372" s="58" t="s">
        <v>526</v>
      </c>
      <c r="J372" s="58" t="s">
        <v>526</v>
      </c>
      <c r="K372" s="58" t="s">
        <v>526</v>
      </c>
      <c r="L372" s="58" t="s">
        <v>526</v>
      </c>
      <c r="M372" s="58" t="s">
        <v>526</v>
      </c>
      <c r="N372" s="58" t="s">
        <v>526</v>
      </c>
      <c r="O372" s="58" t="s">
        <v>526</v>
      </c>
      <c r="P372" s="58" t="s">
        <v>526</v>
      </c>
      <c r="Q372" s="58" t="s">
        <v>526</v>
      </c>
      <c r="R372" s="58" t="s">
        <v>526</v>
      </c>
      <c r="S372" s="58" t="s">
        <v>526</v>
      </c>
      <c r="T372" s="58" t="s">
        <v>526</v>
      </c>
      <c r="U372" s="58"/>
    </row>
    <row r="373" spans="1:21" x14ac:dyDescent="0.25">
      <c r="A373" t="s">
        <v>93</v>
      </c>
      <c r="B373" t="s">
        <v>30</v>
      </c>
      <c r="C373" t="s">
        <v>38</v>
      </c>
      <c r="D373" t="s">
        <v>677</v>
      </c>
      <c r="E373" s="58">
        <v>11500</v>
      </c>
      <c r="F373" s="58">
        <v>16500</v>
      </c>
      <c r="G373" s="58">
        <v>23000</v>
      </c>
      <c r="H373" s="58">
        <v>2130</v>
      </c>
      <c r="I373" s="58" t="s">
        <v>526</v>
      </c>
      <c r="J373" s="58" t="s">
        <v>526</v>
      </c>
      <c r="K373" s="58" t="s">
        <v>526</v>
      </c>
      <c r="L373" s="58" t="s">
        <v>526</v>
      </c>
      <c r="M373" s="58" t="s">
        <v>526</v>
      </c>
      <c r="N373" s="58" t="s">
        <v>526</v>
      </c>
      <c r="O373" s="58" t="s">
        <v>526</v>
      </c>
      <c r="P373" s="58" t="s">
        <v>526</v>
      </c>
      <c r="Q373" s="58" t="s">
        <v>526</v>
      </c>
      <c r="R373" s="58" t="s">
        <v>526</v>
      </c>
      <c r="S373" s="58" t="s">
        <v>526</v>
      </c>
      <c r="T373" s="58" t="s">
        <v>526</v>
      </c>
      <c r="U373" s="58"/>
    </row>
    <row r="374" spans="1:21" x14ac:dyDescent="0.25">
      <c r="A374" t="s">
        <v>93</v>
      </c>
      <c r="B374" t="s">
        <v>31</v>
      </c>
      <c r="C374" t="s">
        <v>38</v>
      </c>
      <c r="D374" t="s">
        <v>678</v>
      </c>
      <c r="E374" s="58">
        <v>14000</v>
      </c>
      <c r="F374" s="58">
        <v>19000</v>
      </c>
      <c r="G374" s="58">
        <v>24500</v>
      </c>
      <c r="H374" s="58">
        <v>10370</v>
      </c>
      <c r="I374" s="58" t="s">
        <v>526</v>
      </c>
      <c r="J374" s="58" t="s">
        <v>526</v>
      </c>
      <c r="K374" s="58" t="s">
        <v>526</v>
      </c>
      <c r="L374" s="58" t="s">
        <v>526</v>
      </c>
      <c r="M374" s="58" t="s">
        <v>526</v>
      </c>
      <c r="N374" s="58" t="s">
        <v>526</v>
      </c>
      <c r="O374" s="58" t="s">
        <v>526</v>
      </c>
      <c r="P374" s="58" t="s">
        <v>526</v>
      </c>
      <c r="Q374" s="58" t="s">
        <v>526</v>
      </c>
      <c r="R374" s="58" t="s">
        <v>526</v>
      </c>
      <c r="S374" s="58" t="s">
        <v>526</v>
      </c>
      <c r="T374" s="58" t="s">
        <v>526</v>
      </c>
      <c r="U374" s="58"/>
    </row>
    <row r="375" spans="1:21" x14ac:dyDescent="0.25">
      <c r="A375" t="s">
        <v>93</v>
      </c>
      <c r="B375" t="s">
        <v>32</v>
      </c>
      <c r="C375" t="s">
        <v>38</v>
      </c>
      <c r="D375" t="s">
        <v>679</v>
      </c>
      <c r="E375" s="58">
        <v>10000</v>
      </c>
      <c r="F375" s="58">
        <v>14500</v>
      </c>
      <c r="G375" s="58">
        <v>19000</v>
      </c>
      <c r="H375" s="58">
        <v>2635</v>
      </c>
      <c r="I375" s="58" t="s">
        <v>526</v>
      </c>
      <c r="J375" s="58" t="s">
        <v>526</v>
      </c>
      <c r="K375" s="58" t="s">
        <v>526</v>
      </c>
      <c r="L375" s="58" t="s">
        <v>526</v>
      </c>
      <c r="M375" s="58" t="s">
        <v>526</v>
      </c>
      <c r="N375" s="58" t="s">
        <v>526</v>
      </c>
      <c r="O375" s="58" t="s">
        <v>526</v>
      </c>
      <c r="P375" s="58" t="s">
        <v>526</v>
      </c>
      <c r="Q375" s="58" t="s">
        <v>526</v>
      </c>
      <c r="R375" s="58" t="s">
        <v>526</v>
      </c>
      <c r="S375" s="58" t="s">
        <v>526</v>
      </c>
      <c r="T375" s="58" t="s">
        <v>526</v>
      </c>
      <c r="U375" s="58"/>
    </row>
    <row r="376" spans="1:21" x14ac:dyDescent="0.25">
      <c r="A376" t="s">
        <v>93</v>
      </c>
      <c r="B376" t="s">
        <v>27</v>
      </c>
      <c r="C376" t="s">
        <v>38</v>
      </c>
      <c r="D376" t="s">
        <v>680</v>
      </c>
      <c r="E376" s="58">
        <v>11000</v>
      </c>
      <c r="F376" s="58">
        <v>16500</v>
      </c>
      <c r="G376" s="58">
        <v>22500</v>
      </c>
      <c r="H376" s="58">
        <v>2410</v>
      </c>
      <c r="I376" s="58" t="s">
        <v>526</v>
      </c>
      <c r="J376" s="58" t="s">
        <v>526</v>
      </c>
      <c r="K376" s="58" t="s">
        <v>526</v>
      </c>
      <c r="L376" s="58" t="s">
        <v>526</v>
      </c>
      <c r="M376" s="58" t="s">
        <v>526</v>
      </c>
      <c r="N376" s="58" t="s">
        <v>526</v>
      </c>
      <c r="O376" s="58" t="s">
        <v>526</v>
      </c>
      <c r="P376" s="58" t="s">
        <v>526</v>
      </c>
      <c r="Q376" s="58" t="s">
        <v>526</v>
      </c>
      <c r="R376" s="58" t="s">
        <v>526</v>
      </c>
      <c r="S376" s="58" t="s">
        <v>526</v>
      </c>
      <c r="T376" s="58" t="s">
        <v>526</v>
      </c>
      <c r="U376" s="58"/>
    </row>
    <row r="377" spans="1:21" x14ac:dyDescent="0.25">
      <c r="A377" t="s">
        <v>93</v>
      </c>
      <c r="B377" t="s">
        <v>33</v>
      </c>
      <c r="C377" t="s">
        <v>38</v>
      </c>
      <c r="D377" t="s">
        <v>681</v>
      </c>
      <c r="E377" s="58">
        <v>11000</v>
      </c>
      <c r="F377" s="58">
        <v>16500</v>
      </c>
      <c r="G377" s="58">
        <v>22500</v>
      </c>
      <c r="H377" s="58">
        <v>3165</v>
      </c>
      <c r="I377" s="58" t="s">
        <v>526</v>
      </c>
      <c r="J377" s="58" t="s">
        <v>526</v>
      </c>
      <c r="K377" s="58" t="s">
        <v>526</v>
      </c>
      <c r="L377" s="58" t="s">
        <v>526</v>
      </c>
      <c r="M377" s="58" t="s">
        <v>526</v>
      </c>
      <c r="N377" s="58" t="s">
        <v>526</v>
      </c>
      <c r="O377" s="58" t="s">
        <v>526</v>
      </c>
      <c r="P377" s="58" t="s">
        <v>526</v>
      </c>
      <c r="Q377" s="58" t="s">
        <v>526</v>
      </c>
      <c r="R377" s="58" t="s">
        <v>526</v>
      </c>
      <c r="S377" s="58" t="s">
        <v>526</v>
      </c>
      <c r="T377" s="58" t="s">
        <v>526</v>
      </c>
      <c r="U377" s="58"/>
    </row>
    <row r="378" spans="1:21" x14ac:dyDescent="0.25">
      <c r="A378" t="s">
        <v>93</v>
      </c>
      <c r="B378" t="s">
        <v>34</v>
      </c>
      <c r="C378" t="s">
        <v>38</v>
      </c>
      <c r="D378" t="s">
        <v>682</v>
      </c>
      <c r="E378" s="58">
        <v>8500</v>
      </c>
      <c r="F378" s="58">
        <v>13500</v>
      </c>
      <c r="G378" s="58">
        <v>18000</v>
      </c>
      <c r="H378" s="58">
        <v>7085</v>
      </c>
      <c r="I378" s="58" t="s">
        <v>526</v>
      </c>
      <c r="J378" s="58" t="s">
        <v>526</v>
      </c>
      <c r="K378" s="58" t="s">
        <v>526</v>
      </c>
      <c r="L378" s="58" t="s">
        <v>526</v>
      </c>
      <c r="M378" s="58" t="s">
        <v>526</v>
      </c>
      <c r="N378" s="58" t="s">
        <v>526</v>
      </c>
      <c r="O378" s="58" t="s">
        <v>526</v>
      </c>
      <c r="P378" s="58" t="s">
        <v>526</v>
      </c>
      <c r="Q378" s="58" t="s">
        <v>526</v>
      </c>
      <c r="R378" s="58" t="s">
        <v>526</v>
      </c>
      <c r="S378" s="58" t="s">
        <v>526</v>
      </c>
      <c r="T378" s="58" t="s">
        <v>526</v>
      </c>
      <c r="U378" s="58"/>
    </row>
    <row r="379" spans="1:21" x14ac:dyDescent="0.25">
      <c r="A379" t="s">
        <v>93</v>
      </c>
      <c r="B379" t="s">
        <v>35</v>
      </c>
      <c r="C379" t="s">
        <v>38</v>
      </c>
      <c r="D379" t="s">
        <v>683</v>
      </c>
      <c r="E379" s="58">
        <v>13000</v>
      </c>
      <c r="F379" s="58">
        <v>19500</v>
      </c>
      <c r="G379" s="58">
        <v>22500</v>
      </c>
      <c r="H379" s="58">
        <v>1325</v>
      </c>
      <c r="I379" s="58" t="s">
        <v>526</v>
      </c>
      <c r="J379" s="58" t="s">
        <v>526</v>
      </c>
      <c r="K379" s="58" t="s">
        <v>526</v>
      </c>
      <c r="L379" s="58" t="s">
        <v>526</v>
      </c>
      <c r="M379" s="58" t="s">
        <v>526</v>
      </c>
      <c r="N379" s="58" t="s">
        <v>526</v>
      </c>
      <c r="O379" s="58" t="s">
        <v>526</v>
      </c>
      <c r="P379" s="58" t="s">
        <v>526</v>
      </c>
      <c r="Q379" s="58" t="s">
        <v>526</v>
      </c>
      <c r="R379" s="58" t="s">
        <v>526</v>
      </c>
      <c r="S379" s="58" t="s">
        <v>526</v>
      </c>
      <c r="T379" s="58" t="s">
        <v>526</v>
      </c>
      <c r="U379" s="58"/>
    </row>
    <row r="380" spans="1:21" x14ac:dyDescent="0.25">
      <c r="A380" t="s">
        <v>93</v>
      </c>
      <c r="B380" t="s">
        <v>36</v>
      </c>
      <c r="C380" t="s">
        <v>38</v>
      </c>
      <c r="D380" t="s">
        <v>684</v>
      </c>
      <c r="E380" s="58">
        <v>15000</v>
      </c>
      <c r="F380" s="58">
        <v>24000</v>
      </c>
      <c r="G380" s="58">
        <v>37500</v>
      </c>
      <c r="H380" s="58">
        <v>825</v>
      </c>
      <c r="I380" s="58" t="s">
        <v>526</v>
      </c>
      <c r="J380" s="58" t="s">
        <v>526</v>
      </c>
      <c r="K380" s="58" t="s">
        <v>526</v>
      </c>
      <c r="L380" s="58" t="s">
        <v>526</v>
      </c>
      <c r="M380" s="58" t="s">
        <v>526</v>
      </c>
      <c r="N380" s="58" t="s">
        <v>526</v>
      </c>
      <c r="O380" s="58" t="s">
        <v>526</v>
      </c>
      <c r="P380" s="58" t="s">
        <v>526</v>
      </c>
      <c r="Q380" s="58" t="s">
        <v>526</v>
      </c>
      <c r="R380" s="58" t="s">
        <v>526</v>
      </c>
      <c r="S380" s="58" t="s">
        <v>526</v>
      </c>
      <c r="T380" s="58" t="s">
        <v>526</v>
      </c>
      <c r="U380" s="58"/>
    </row>
    <row r="381" spans="1:21" x14ac:dyDescent="0.25">
      <c r="A381" t="s">
        <v>93</v>
      </c>
      <c r="B381" t="s">
        <v>37</v>
      </c>
      <c r="C381" t="s">
        <v>38</v>
      </c>
      <c r="D381" t="s">
        <v>685</v>
      </c>
      <c r="E381" s="58">
        <v>17500</v>
      </c>
      <c r="F381" s="58">
        <v>24000</v>
      </c>
      <c r="G381" s="58">
        <v>30000</v>
      </c>
      <c r="H381" s="58">
        <v>2155</v>
      </c>
      <c r="I381" s="58" t="s">
        <v>526</v>
      </c>
      <c r="J381" s="58" t="s">
        <v>526</v>
      </c>
      <c r="K381" s="58" t="s">
        <v>526</v>
      </c>
      <c r="L381" s="58" t="s">
        <v>526</v>
      </c>
      <c r="M381" s="58" t="s">
        <v>526</v>
      </c>
      <c r="N381" s="58" t="s">
        <v>526</v>
      </c>
      <c r="O381" s="58" t="s">
        <v>526</v>
      </c>
      <c r="P381" s="58" t="s">
        <v>526</v>
      </c>
      <c r="Q381" s="58" t="s">
        <v>526</v>
      </c>
      <c r="R381" s="58" t="s">
        <v>526</v>
      </c>
      <c r="S381" s="58" t="s">
        <v>526</v>
      </c>
      <c r="T381" s="58" t="s">
        <v>526</v>
      </c>
      <c r="U381" s="58"/>
    </row>
    <row r="382" spans="1:21" x14ac:dyDescent="0.25">
      <c r="A382" t="s">
        <v>92</v>
      </c>
      <c r="B382">
        <v>1</v>
      </c>
      <c r="C382" t="s">
        <v>38</v>
      </c>
      <c r="D382" t="s">
        <v>686</v>
      </c>
      <c r="E382" s="58">
        <v>33000</v>
      </c>
      <c r="F382" s="58">
        <v>36000</v>
      </c>
      <c r="G382" s="58">
        <v>38000</v>
      </c>
      <c r="H382" s="58">
        <v>2180</v>
      </c>
      <c r="I382" s="58" t="s">
        <v>526</v>
      </c>
      <c r="J382" s="58" t="s">
        <v>526</v>
      </c>
      <c r="K382" s="58" t="s">
        <v>526</v>
      </c>
      <c r="L382" s="58" t="s">
        <v>526</v>
      </c>
      <c r="M382" s="58" t="s">
        <v>526</v>
      </c>
      <c r="N382" s="58" t="s">
        <v>526</v>
      </c>
      <c r="O382" s="58" t="s">
        <v>526</v>
      </c>
      <c r="P382" s="58" t="s">
        <v>526</v>
      </c>
      <c r="Q382" s="58" t="s">
        <v>526</v>
      </c>
      <c r="R382" s="58" t="s">
        <v>526</v>
      </c>
      <c r="S382" s="58" t="s">
        <v>526</v>
      </c>
      <c r="T382" s="58" t="s">
        <v>526</v>
      </c>
      <c r="U382" s="58"/>
    </row>
    <row r="383" spans="1:21" x14ac:dyDescent="0.25">
      <c r="A383" t="s">
        <v>92</v>
      </c>
      <c r="B383">
        <v>2</v>
      </c>
      <c r="C383" t="s">
        <v>38</v>
      </c>
      <c r="D383" t="s">
        <v>687</v>
      </c>
      <c r="E383" s="58">
        <v>17000</v>
      </c>
      <c r="F383" s="58">
        <v>23000</v>
      </c>
      <c r="G383" s="58">
        <v>28000</v>
      </c>
      <c r="H383" s="58">
        <v>2675</v>
      </c>
      <c r="I383" s="58" t="s">
        <v>526</v>
      </c>
      <c r="J383" s="58" t="s">
        <v>526</v>
      </c>
      <c r="K383" s="58" t="s">
        <v>526</v>
      </c>
      <c r="L383" s="58" t="s">
        <v>526</v>
      </c>
      <c r="M383" s="58" t="s">
        <v>526</v>
      </c>
      <c r="N383" s="58" t="s">
        <v>526</v>
      </c>
      <c r="O383" s="58" t="s">
        <v>526</v>
      </c>
      <c r="P383" s="58" t="s">
        <v>526</v>
      </c>
      <c r="Q383" s="58" t="s">
        <v>526</v>
      </c>
      <c r="R383" s="58" t="s">
        <v>526</v>
      </c>
      <c r="S383" s="58" t="s">
        <v>526</v>
      </c>
      <c r="T383" s="58" t="s">
        <v>526</v>
      </c>
      <c r="U383" s="58"/>
    </row>
    <row r="384" spans="1:21" x14ac:dyDescent="0.25">
      <c r="A384" t="s">
        <v>92</v>
      </c>
      <c r="B384">
        <v>3</v>
      </c>
      <c r="C384" t="s">
        <v>38</v>
      </c>
      <c r="D384" t="s">
        <v>688</v>
      </c>
      <c r="E384" s="58">
        <v>11500</v>
      </c>
      <c r="F384" s="58">
        <v>16000</v>
      </c>
      <c r="G384" s="58">
        <v>20500</v>
      </c>
      <c r="H384" s="58">
        <v>6225</v>
      </c>
      <c r="I384" s="58" t="s">
        <v>526</v>
      </c>
      <c r="J384" s="58" t="s">
        <v>526</v>
      </c>
      <c r="K384" s="58" t="s">
        <v>526</v>
      </c>
      <c r="L384" s="58" t="s">
        <v>526</v>
      </c>
      <c r="M384" s="58" t="s">
        <v>526</v>
      </c>
      <c r="N384" s="58" t="s">
        <v>526</v>
      </c>
      <c r="O384" s="58" t="s">
        <v>526</v>
      </c>
      <c r="P384" s="58" t="s">
        <v>526</v>
      </c>
      <c r="Q384" s="58" t="s">
        <v>526</v>
      </c>
      <c r="R384" s="58" t="s">
        <v>526</v>
      </c>
      <c r="S384" s="58" t="s">
        <v>526</v>
      </c>
      <c r="T384" s="58" t="s">
        <v>526</v>
      </c>
      <c r="U384" s="58"/>
    </row>
    <row r="385" spans="1:21" x14ac:dyDescent="0.25">
      <c r="A385" t="s">
        <v>92</v>
      </c>
      <c r="B385">
        <v>4</v>
      </c>
      <c r="C385" t="s">
        <v>38</v>
      </c>
      <c r="D385" t="s">
        <v>689</v>
      </c>
      <c r="E385" s="58">
        <v>25500</v>
      </c>
      <c r="F385" s="58">
        <v>28000</v>
      </c>
      <c r="G385" s="58">
        <v>31500</v>
      </c>
      <c r="H385" s="58">
        <v>85</v>
      </c>
      <c r="I385" s="58" t="s">
        <v>526</v>
      </c>
      <c r="J385" s="58" t="s">
        <v>526</v>
      </c>
      <c r="K385" s="58" t="s">
        <v>526</v>
      </c>
      <c r="L385" s="58" t="s">
        <v>526</v>
      </c>
      <c r="M385" s="58" t="s">
        <v>526</v>
      </c>
      <c r="N385" s="58" t="s">
        <v>526</v>
      </c>
      <c r="O385" s="58" t="s">
        <v>526</v>
      </c>
      <c r="P385" s="58" t="s">
        <v>526</v>
      </c>
      <c r="Q385" s="58" t="s">
        <v>526</v>
      </c>
      <c r="R385" s="58" t="s">
        <v>526</v>
      </c>
      <c r="S385" s="58" t="s">
        <v>526</v>
      </c>
      <c r="T385" s="58" t="s">
        <v>526</v>
      </c>
      <c r="U385" s="58"/>
    </row>
    <row r="386" spans="1:21" x14ac:dyDescent="0.25">
      <c r="A386" t="s">
        <v>92</v>
      </c>
      <c r="B386">
        <v>5</v>
      </c>
      <c r="C386" t="s">
        <v>38</v>
      </c>
      <c r="D386" t="s">
        <v>690</v>
      </c>
      <c r="E386" s="58">
        <v>13000</v>
      </c>
      <c r="F386" s="58">
        <v>18500</v>
      </c>
      <c r="G386" s="58">
        <v>23000</v>
      </c>
      <c r="H386" s="58">
        <v>375</v>
      </c>
      <c r="I386" s="58" t="s">
        <v>526</v>
      </c>
      <c r="J386" s="58" t="s">
        <v>526</v>
      </c>
      <c r="K386" s="58" t="s">
        <v>526</v>
      </c>
      <c r="L386" s="58" t="s">
        <v>526</v>
      </c>
      <c r="M386" s="58" t="s">
        <v>526</v>
      </c>
      <c r="N386" s="58" t="s">
        <v>526</v>
      </c>
      <c r="O386" s="58" t="s">
        <v>526</v>
      </c>
      <c r="P386" s="58" t="s">
        <v>526</v>
      </c>
      <c r="Q386" s="58" t="s">
        <v>526</v>
      </c>
      <c r="R386" s="58" t="s">
        <v>526</v>
      </c>
      <c r="S386" s="58" t="s">
        <v>526</v>
      </c>
      <c r="T386" s="58" t="s">
        <v>526</v>
      </c>
      <c r="U386" s="58"/>
    </row>
    <row r="387" spans="1:21" x14ac:dyDescent="0.25">
      <c r="A387" t="s">
        <v>92</v>
      </c>
      <c r="B387">
        <v>6</v>
      </c>
      <c r="C387" t="s">
        <v>38</v>
      </c>
      <c r="D387" t="s">
        <v>691</v>
      </c>
      <c r="E387" s="58">
        <v>14500</v>
      </c>
      <c r="F387" s="58">
        <v>20000</v>
      </c>
      <c r="G387" s="58">
        <v>25500</v>
      </c>
      <c r="H387" s="58">
        <v>3575</v>
      </c>
      <c r="I387" s="58" t="s">
        <v>526</v>
      </c>
      <c r="J387" s="58" t="s">
        <v>526</v>
      </c>
      <c r="K387" s="58" t="s">
        <v>526</v>
      </c>
      <c r="L387" s="58" t="s">
        <v>526</v>
      </c>
      <c r="M387" s="58" t="s">
        <v>526</v>
      </c>
      <c r="N387" s="58" t="s">
        <v>526</v>
      </c>
      <c r="O387" s="58" t="s">
        <v>526</v>
      </c>
      <c r="P387" s="58" t="s">
        <v>526</v>
      </c>
      <c r="Q387" s="58" t="s">
        <v>526</v>
      </c>
      <c r="R387" s="58" t="s">
        <v>526</v>
      </c>
      <c r="S387" s="58" t="s">
        <v>526</v>
      </c>
      <c r="T387" s="58" t="s">
        <v>526</v>
      </c>
      <c r="U387" s="58"/>
    </row>
    <row r="388" spans="1:21" x14ac:dyDescent="0.25">
      <c r="A388" t="s">
        <v>92</v>
      </c>
      <c r="B388">
        <v>7</v>
      </c>
      <c r="C388" t="s">
        <v>38</v>
      </c>
      <c r="D388" t="s">
        <v>692</v>
      </c>
      <c r="E388" s="58">
        <v>17000</v>
      </c>
      <c r="F388" s="58">
        <v>22500</v>
      </c>
      <c r="G388" s="58">
        <v>29000</v>
      </c>
      <c r="H388" s="58">
        <v>2055</v>
      </c>
      <c r="I388" s="58" t="s">
        <v>526</v>
      </c>
      <c r="J388" s="58" t="s">
        <v>526</v>
      </c>
      <c r="K388" s="58" t="s">
        <v>526</v>
      </c>
      <c r="L388" s="58" t="s">
        <v>526</v>
      </c>
      <c r="M388" s="58" t="s">
        <v>526</v>
      </c>
      <c r="N388" s="58" t="s">
        <v>526</v>
      </c>
      <c r="O388" s="58" t="s">
        <v>526</v>
      </c>
      <c r="P388" s="58" t="s">
        <v>526</v>
      </c>
      <c r="Q388" s="58" t="s">
        <v>526</v>
      </c>
      <c r="R388" s="58" t="s">
        <v>526</v>
      </c>
      <c r="S388" s="58" t="s">
        <v>526</v>
      </c>
      <c r="T388" s="58" t="s">
        <v>526</v>
      </c>
      <c r="U388" s="58"/>
    </row>
    <row r="389" spans="1:21" x14ac:dyDescent="0.25">
      <c r="A389" t="s">
        <v>92</v>
      </c>
      <c r="B389">
        <v>8</v>
      </c>
      <c r="C389" t="s">
        <v>38</v>
      </c>
      <c r="D389" t="s">
        <v>693</v>
      </c>
      <c r="E389" s="58">
        <v>15500</v>
      </c>
      <c r="F389" s="58">
        <v>21000</v>
      </c>
      <c r="G389" s="58">
        <v>27000</v>
      </c>
      <c r="H389" s="58">
        <v>5865</v>
      </c>
      <c r="I389" s="58" t="s">
        <v>526</v>
      </c>
      <c r="J389" s="58" t="s">
        <v>526</v>
      </c>
      <c r="K389" s="58" t="s">
        <v>526</v>
      </c>
      <c r="L389" s="58" t="s">
        <v>526</v>
      </c>
      <c r="M389" s="58" t="s">
        <v>526</v>
      </c>
      <c r="N389" s="58" t="s">
        <v>526</v>
      </c>
      <c r="O389" s="58" t="s">
        <v>526</v>
      </c>
      <c r="P389" s="58" t="s">
        <v>526</v>
      </c>
      <c r="Q389" s="58" t="s">
        <v>526</v>
      </c>
      <c r="R389" s="58" t="s">
        <v>526</v>
      </c>
      <c r="S389" s="58" t="s">
        <v>526</v>
      </c>
      <c r="T389" s="58" t="s">
        <v>526</v>
      </c>
      <c r="U389" s="58"/>
    </row>
    <row r="390" spans="1:21" x14ac:dyDescent="0.25">
      <c r="A390" t="s">
        <v>92</v>
      </c>
      <c r="B390">
        <v>9</v>
      </c>
      <c r="C390" t="s">
        <v>38</v>
      </c>
      <c r="D390" t="s">
        <v>694</v>
      </c>
      <c r="E390" s="58">
        <v>18500</v>
      </c>
      <c r="F390" s="58">
        <v>25000</v>
      </c>
      <c r="G390" s="58">
        <v>30500</v>
      </c>
      <c r="H390" s="58">
        <v>7195</v>
      </c>
      <c r="I390" s="58" t="s">
        <v>526</v>
      </c>
      <c r="J390" s="58" t="s">
        <v>526</v>
      </c>
      <c r="K390" s="58" t="s">
        <v>526</v>
      </c>
      <c r="L390" s="58" t="s">
        <v>526</v>
      </c>
      <c r="M390" s="58" t="s">
        <v>526</v>
      </c>
      <c r="N390" s="58" t="s">
        <v>526</v>
      </c>
      <c r="O390" s="58" t="s">
        <v>526</v>
      </c>
      <c r="P390" s="58" t="s">
        <v>526</v>
      </c>
      <c r="Q390" s="58" t="s">
        <v>526</v>
      </c>
      <c r="R390" s="58" t="s">
        <v>526</v>
      </c>
      <c r="S390" s="58" t="s">
        <v>526</v>
      </c>
      <c r="T390" s="58" t="s">
        <v>526</v>
      </c>
      <c r="U390" s="58"/>
    </row>
    <row r="391" spans="1:21" x14ac:dyDescent="0.25">
      <c r="A391" t="s">
        <v>92</v>
      </c>
      <c r="B391" t="s">
        <v>28</v>
      </c>
      <c r="C391" t="s">
        <v>38</v>
      </c>
      <c r="D391" t="s">
        <v>695</v>
      </c>
      <c r="E391" s="58">
        <v>19000</v>
      </c>
      <c r="F391" s="58">
        <v>24000</v>
      </c>
      <c r="G391" s="58">
        <v>30000</v>
      </c>
      <c r="H391" s="58">
        <v>3105</v>
      </c>
      <c r="I391" s="58" t="s">
        <v>526</v>
      </c>
      <c r="J391" s="58" t="s">
        <v>526</v>
      </c>
      <c r="K391" s="58" t="s">
        <v>526</v>
      </c>
      <c r="L391" s="58" t="s">
        <v>526</v>
      </c>
      <c r="M391" s="58" t="s">
        <v>526</v>
      </c>
      <c r="N391" s="58" t="s">
        <v>526</v>
      </c>
      <c r="O391" s="58" t="s">
        <v>526</v>
      </c>
      <c r="P391" s="58" t="s">
        <v>526</v>
      </c>
      <c r="Q391" s="58" t="s">
        <v>526</v>
      </c>
      <c r="R391" s="58" t="s">
        <v>526</v>
      </c>
      <c r="S391" s="58" t="s">
        <v>526</v>
      </c>
      <c r="T391" s="58" t="s">
        <v>526</v>
      </c>
      <c r="U391" s="58"/>
    </row>
    <row r="392" spans="1:21" x14ac:dyDescent="0.25">
      <c r="A392" t="s">
        <v>92</v>
      </c>
      <c r="B392" t="s">
        <v>29</v>
      </c>
      <c r="C392" t="s">
        <v>38</v>
      </c>
      <c r="D392" t="s">
        <v>696</v>
      </c>
      <c r="E392" s="58">
        <v>13500</v>
      </c>
      <c r="F392" s="58">
        <v>18500</v>
      </c>
      <c r="G392" s="58">
        <v>24500</v>
      </c>
      <c r="H392" s="58">
        <v>4270</v>
      </c>
      <c r="I392" s="58" t="s">
        <v>526</v>
      </c>
      <c r="J392" s="58" t="s">
        <v>526</v>
      </c>
      <c r="K392" s="58" t="s">
        <v>526</v>
      </c>
      <c r="L392" s="58" t="s">
        <v>526</v>
      </c>
      <c r="M392" s="58" t="s">
        <v>526</v>
      </c>
      <c r="N392" s="58" t="s">
        <v>526</v>
      </c>
      <c r="O392" s="58" t="s">
        <v>526</v>
      </c>
      <c r="P392" s="58" t="s">
        <v>526</v>
      </c>
      <c r="Q392" s="58" t="s">
        <v>526</v>
      </c>
      <c r="R392" s="58" t="s">
        <v>526</v>
      </c>
      <c r="S392" s="58" t="s">
        <v>526</v>
      </c>
      <c r="T392" s="58" t="s">
        <v>526</v>
      </c>
      <c r="U392" s="58"/>
    </row>
    <row r="393" spans="1:21" x14ac:dyDescent="0.25">
      <c r="A393" t="s">
        <v>92</v>
      </c>
      <c r="B393" t="s">
        <v>30</v>
      </c>
      <c r="C393" t="s">
        <v>38</v>
      </c>
      <c r="D393" t="s">
        <v>697</v>
      </c>
      <c r="E393" s="58">
        <v>12500</v>
      </c>
      <c r="F393" s="58">
        <v>17000</v>
      </c>
      <c r="G393" s="58">
        <v>23500</v>
      </c>
      <c r="H393" s="58">
        <v>2220</v>
      </c>
      <c r="I393" s="58" t="s">
        <v>526</v>
      </c>
      <c r="J393" s="58" t="s">
        <v>526</v>
      </c>
      <c r="K393" s="58" t="s">
        <v>526</v>
      </c>
      <c r="L393" s="58" t="s">
        <v>526</v>
      </c>
      <c r="M393" s="58" t="s">
        <v>526</v>
      </c>
      <c r="N393" s="58" t="s">
        <v>526</v>
      </c>
      <c r="O393" s="58" t="s">
        <v>526</v>
      </c>
      <c r="P393" s="58" t="s">
        <v>526</v>
      </c>
      <c r="Q393" s="58" t="s">
        <v>526</v>
      </c>
      <c r="R393" s="58" t="s">
        <v>526</v>
      </c>
      <c r="S393" s="58" t="s">
        <v>526</v>
      </c>
      <c r="T393" s="58" t="s">
        <v>526</v>
      </c>
      <c r="U393" s="58"/>
    </row>
    <row r="394" spans="1:21" x14ac:dyDescent="0.25">
      <c r="A394" t="s">
        <v>92</v>
      </c>
      <c r="B394" t="s">
        <v>31</v>
      </c>
      <c r="C394" t="s">
        <v>38</v>
      </c>
      <c r="D394" t="s">
        <v>698</v>
      </c>
      <c r="E394" s="58">
        <v>15000</v>
      </c>
      <c r="F394" s="58">
        <v>19500</v>
      </c>
      <c r="G394" s="58">
        <v>25000</v>
      </c>
      <c r="H394" s="58">
        <v>11045</v>
      </c>
      <c r="I394" s="58" t="s">
        <v>526</v>
      </c>
      <c r="J394" s="58" t="s">
        <v>526</v>
      </c>
      <c r="K394" s="58" t="s">
        <v>526</v>
      </c>
      <c r="L394" s="58" t="s">
        <v>526</v>
      </c>
      <c r="M394" s="58" t="s">
        <v>526</v>
      </c>
      <c r="N394" s="58" t="s">
        <v>526</v>
      </c>
      <c r="O394" s="58" t="s">
        <v>526</v>
      </c>
      <c r="P394" s="58" t="s">
        <v>526</v>
      </c>
      <c r="Q394" s="58" t="s">
        <v>526</v>
      </c>
      <c r="R394" s="58" t="s">
        <v>526</v>
      </c>
      <c r="S394" s="58" t="s">
        <v>526</v>
      </c>
      <c r="T394" s="58" t="s">
        <v>526</v>
      </c>
      <c r="U394" s="58"/>
    </row>
    <row r="395" spans="1:21" x14ac:dyDescent="0.25">
      <c r="A395" t="s">
        <v>92</v>
      </c>
      <c r="B395" t="s">
        <v>32</v>
      </c>
      <c r="C395" t="s">
        <v>38</v>
      </c>
      <c r="D395" t="s">
        <v>699</v>
      </c>
      <c r="E395" s="58">
        <v>10500</v>
      </c>
      <c r="F395" s="58">
        <v>15000</v>
      </c>
      <c r="G395" s="58">
        <v>19000</v>
      </c>
      <c r="H395" s="58">
        <v>2720</v>
      </c>
      <c r="I395" s="58" t="s">
        <v>526</v>
      </c>
      <c r="J395" s="58" t="s">
        <v>526</v>
      </c>
      <c r="K395" s="58" t="s">
        <v>526</v>
      </c>
      <c r="L395" s="58" t="s">
        <v>526</v>
      </c>
      <c r="M395" s="58" t="s">
        <v>526</v>
      </c>
      <c r="N395" s="58" t="s">
        <v>526</v>
      </c>
      <c r="O395" s="58" t="s">
        <v>526</v>
      </c>
      <c r="P395" s="58" t="s">
        <v>526</v>
      </c>
      <c r="Q395" s="58" t="s">
        <v>526</v>
      </c>
      <c r="R395" s="58" t="s">
        <v>526</v>
      </c>
      <c r="S395" s="58" t="s">
        <v>526</v>
      </c>
      <c r="T395" s="58" t="s">
        <v>526</v>
      </c>
      <c r="U395" s="58"/>
    </row>
    <row r="396" spans="1:21" x14ac:dyDescent="0.25">
      <c r="A396" t="s">
        <v>92</v>
      </c>
      <c r="B396" t="s">
        <v>27</v>
      </c>
      <c r="C396" t="s">
        <v>38</v>
      </c>
      <c r="D396" t="s">
        <v>700</v>
      </c>
      <c r="E396" s="58">
        <v>12000</v>
      </c>
      <c r="F396" s="58">
        <v>17000</v>
      </c>
      <c r="G396" s="58">
        <v>22500</v>
      </c>
      <c r="H396" s="58">
        <v>2425</v>
      </c>
      <c r="I396" s="58" t="s">
        <v>526</v>
      </c>
      <c r="J396" s="58" t="s">
        <v>526</v>
      </c>
      <c r="K396" s="58" t="s">
        <v>526</v>
      </c>
      <c r="L396" s="58" t="s">
        <v>526</v>
      </c>
      <c r="M396" s="58" t="s">
        <v>526</v>
      </c>
      <c r="N396" s="58" t="s">
        <v>526</v>
      </c>
      <c r="O396" s="58" t="s">
        <v>526</v>
      </c>
      <c r="P396" s="58" t="s">
        <v>526</v>
      </c>
      <c r="Q396" s="58" t="s">
        <v>526</v>
      </c>
      <c r="R396" s="58" t="s">
        <v>526</v>
      </c>
      <c r="S396" s="58" t="s">
        <v>526</v>
      </c>
      <c r="T396" s="58" t="s">
        <v>526</v>
      </c>
      <c r="U396" s="58"/>
    </row>
    <row r="397" spans="1:21" x14ac:dyDescent="0.25">
      <c r="A397" t="s">
        <v>92</v>
      </c>
      <c r="B397" t="s">
        <v>33</v>
      </c>
      <c r="C397" t="s">
        <v>38</v>
      </c>
      <c r="D397" t="s">
        <v>701</v>
      </c>
      <c r="E397" s="58">
        <v>12000</v>
      </c>
      <c r="F397" s="58">
        <v>17000</v>
      </c>
      <c r="G397" s="58">
        <v>22000</v>
      </c>
      <c r="H397" s="58">
        <v>3360</v>
      </c>
      <c r="I397" s="58" t="s">
        <v>526</v>
      </c>
      <c r="J397" s="58" t="s">
        <v>526</v>
      </c>
      <c r="K397" s="58" t="s">
        <v>526</v>
      </c>
      <c r="L397" s="58" t="s">
        <v>526</v>
      </c>
      <c r="M397" s="58" t="s">
        <v>526</v>
      </c>
      <c r="N397" s="58" t="s">
        <v>526</v>
      </c>
      <c r="O397" s="58" t="s">
        <v>526</v>
      </c>
      <c r="P397" s="58" t="s">
        <v>526</v>
      </c>
      <c r="Q397" s="58" t="s">
        <v>526</v>
      </c>
      <c r="R397" s="58" t="s">
        <v>526</v>
      </c>
      <c r="S397" s="58" t="s">
        <v>526</v>
      </c>
      <c r="T397" s="58" t="s">
        <v>526</v>
      </c>
      <c r="U397" s="58"/>
    </row>
    <row r="398" spans="1:21" x14ac:dyDescent="0.25">
      <c r="A398" t="s">
        <v>92</v>
      </c>
      <c r="B398" t="s">
        <v>34</v>
      </c>
      <c r="C398" t="s">
        <v>38</v>
      </c>
      <c r="D398" t="s">
        <v>702</v>
      </c>
      <c r="E398" s="58">
        <v>9500</v>
      </c>
      <c r="F398" s="58">
        <v>14000</v>
      </c>
      <c r="G398" s="58">
        <v>18500</v>
      </c>
      <c r="H398" s="58">
        <v>7065</v>
      </c>
      <c r="I398" s="58" t="s">
        <v>526</v>
      </c>
      <c r="J398" s="58" t="s">
        <v>526</v>
      </c>
      <c r="K398" s="58" t="s">
        <v>526</v>
      </c>
      <c r="L398" s="58" t="s">
        <v>526</v>
      </c>
      <c r="M398" s="58" t="s">
        <v>526</v>
      </c>
      <c r="N398" s="58" t="s">
        <v>526</v>
      </c>
      <c r="O398" s="58" t="s">
        <v>526</v>
      </c>
      <c r="P398" s="58" t="s">
        <v>526</v>
      </c>
      <c r="Q398" s="58" t="s">
        <v>526</v>
      </c>
      <c r="R398" s="58" t="s">
        <v>526</v>
      </c>
      <c r="S398" s="58" t="s">
        <v>526</v>
      </c>
      <c r="T398" s="58" t="s">
        <v>526</v>
      </c>
      <c r="U398" s="58"/>
    </row>
    <row r="399" spans="1:21" x14ac:dyDescent="0.25">
      <c r="A399" t="s">
        <v>92</v>
      </c>
      <c r="B399" t="s">
        <v>35</v>
      </c>
      <c r="C399" t="s">
        <v>38</v>
      </c>
      <c r="D399" t="s">
        <v>703</v>
      </c>
      <c r="E399" s="58">
        <v>13500</v>
      </c>
      <c r="F399" s="58">
        <v>20000</v>
      </c>
      <c r="G399" s="58">
        <v>22500</v>
      </c>
      <c r="H399" s="58">
        <v>1250</v>
      </c>
      <c r="I399" s="58" t="s">
        <v>526</v>
      </c>
      <c r="J399" s="58" t="s">
        <v>526</v>
      </c>
      <c r="K399" s="58" t="s">
        <v>526</v>
      </c>
      <c r="L399" s="58" t="s">
        <v>526</v>
      </c>
      <c r="M399" s="58" t="s">
        <v>526</v>
      </c>
      <c r="N399" s="58" t="s">
        <v>526</v>
      </c>
      <c r="O399" s="58" t="s">
        <v>526</v>
      </c>
      <c r="P399" s="58" t="s">
        <v>526</v>
      </c>
      <c r="Q399" s="58" t="s">
        <v>526</v>
      </c>
      <c r="R399" s="58" t="s">
        <v>526</v>
      </c>
      <c r="S399" s="58" t="s">
        <v>526</v>
      </c>
      <c r="T399" s="58" t="s">
        <v>526</v>
      </c>
      <c r="U399" s="58"/>
    </row>
    <row r="400" spans="1:21" x14ac:dyDescent="0.25">
      <c r="A400" t="s">
        <v>92</v>
      </c>
      <c r="B400" t="s">
        <v>36</v>
      </c>
      <c r="C400" t="s">
        <v>38</v>
      </c>
      <c r="D400" t="s">
        <v>704</v>
      </c>
      <c r="E400" s="58">
        <v>15000</v>
      </c>
      <c r="F400" s="58">
        <v>23500</v>
      </c>
      <c r="G400" s="58">
        <v>36000</v>
      </c>
      <c r="H400" s="58">
        <v>805</v>
      </c>
      <c r="I400" s="58" t="s">
        <v>526</v>
      </c>
      <c r="J400" s="58" t="s">
        <v>526</v>
      </c>
      <c r="K400" s="58" t="s">
        <v>526</v>
      </c>
      <c r="L400" s="58" t="s">
        <v>526</v>
      </c>
      <c r="M400" s="58" t="s">
        <v>526</v>
      </c>
      <c r="N400" s="58" t="s">
        <v>526</v>
      </c>
      <c r="O400" s="58" t="s">
        <v>526</v>
      </c>
      <c r="P400" s="58" t="s">
        <v>526</v>
      </c>
      <c r="Q400" s="58" t="s">
        <v>526</v>
      </c>
      <c r="R400" s="58" t="s">
        <v>526</v>
      </c>
      <c r="S400" s="58" t="s">
        <v>526</v>
      </c>
      <c r="T400" s="58" t="s">
        <v>526</v>
      </c>
      <c r="U400" s="58"/>
    </row>
    <row r="401" spans="1:21" x14ac:dyDescent="0.25">
      <c r="A401" t="s">
        <v>92</v>
      </c>
      <c r="B401" t="s">
        <v>37</v>
      </c>
      <c r="C401" t="s">
        <v>38</v>
      </c>
      <c r="D401" t="s">
        <v>705</v>
      </c>
      <c r="E401" s="58">
        <v>18500</v>
      </c>
      <c r="F401" s="58">
        <v>24000</v>
      </c>
      <c r="G401" s="58">
        <v>30500</v>
      </c>
      <c r="H401" s="58">
        <v>2305</v>
      </c>
      <c r="I401" s="58" t="s">
        <v>526</v>
      </c>
      <c r="J401" s="58" t="s">
        <v>526</v>
      </c>
      <c r="K401" s="58" t="s">
        <v>526</v>
      </c>
      <c r="L401" s="58" t="s">
        <v>526</v>
      </c>
      <c r="M401" s="58" t="s">
        <v>526</v>
      </c>
      <c r="N401" s="58" t="s">
        <v>526</v>
      </c>
      <c r="O401" s="58" t="s">
        <v>526</v>
      </c>
      <c r="P401" s="58" t="s">
        <v>526</v>
      </c>
      <c r="Q401" s="58" t="s">
        <v>526</v>
      </c>
      <c r="R401" s="58" t="s">
        <v>526</v>
      </c>
      <c r="S401" s="58" t="s">
        <v>526</v>
      </c>
      <c r="T401" s="58" t="s">
        <v>526</v>
      </c>
      <c r="U401" s="58"/>
    </row>
    <row r="402" spans="1:21" x14ac:dyDescent="0.25">
      <c r="F402" s="58"/>
      <c r="G402" s="58"/>
      <c r="H402" s="58"/>
      <c r="I402" s="58"/>
      <c r="J402" s="58"/>
      <c r="K402" s="58"/>
      <c r="L402" s="58"/>
      <c r="M402" s="58"/>
      <c r="N402" s="58"/>
      <c r="O402" s="58"/>
      <c r="P402" s="58"/>
      <c r="Q402" s="58"/>
      <c r="R402" s="58"/>
      <c r="S402" s="58"/>
      <c r="T402" s="58"/>
      <c r="U402" s="58"/>
    </row>
    <row r="403" spans="1:21" x14ac:dyDescent="0.25">
      <c r="F403" s="58"/>
      <c r="G403" s="58"/>
      <c r="H403" s="58"/>
      <c r="I403" s="58"/>
      <c r="J403" s="58"/>
      <c r="K403" s="58"/>
      <c r="L403" s="58"/>
      <c r="M403" s="58"/>
      <c r="N403" s="58"/>
      <c r="O403" s="58"/>
      <c r="P403" s="58"/>
      <c r="Q403" s="58"/>
      <c r="R403" s="58"/>
      <c r="S403" s="58"/>
      <c r="T403" s="58"/>
      <c r="U403" s="58"/>
    </row>
    <row r="404" spans="1:21" x14ac:dyDescent="0.25">
      <c r="F404" s="58"/>
      <c r="G404" s="58"/>
      <c r="H404" s="58"/>
      <c r="I404" s="58"/>
      <c r="J404" s="58"/>
      <c r="K404" s="58"/>
      <c r="L404" s="58"/>
      <c r="M404" s="58"/>
      <c r="N404" s="58"/>
      <c r="O404" s="58"/>
      <c r="P404" s="58"/>
      <c r="Q404" s="58"/>
      <c r="R404" s="58"/>
      <c r="S404" s="58"/>
      <c r="T404" s="58"/>
      <c r="U404" s="58"/>
    </row>
    <row r="405" spans="1:21" x14ac:dyDescent="0.25">
      <c r="F405" s="58"/>
      <c r="G405" s="58"/>
      <c r="H405" s="58"/>
      <c r="I405" s="58"/>
      <c r="J405" s="58"/>
      <c r="K405" s="58"/>
      <c r="L405" s="58"/>
      <c r="M405" s="58"/>
      <c r="N405" s="58"/>
      <c r="O405" s="58"/>
      <c r="P405" s="58"/>
      <c r="Q405" s="58"/>
      <c r="R405" s="58"/>
      <c r="S405" s="58"/>
      <c r="T405" s="58"/>
      <c r="U405" s="58"/>
    </row>
    <row r="406" spans="1:21" x14ac:dyDescent="0.25">
      <c r="F406" s="58"/>
      <c r="G406" s="58"/>
      <c r="H406" s="58"/>
      <c r="I406" s="58"/>
      <c r="J406" s="58"/>
      <c r="K406" s="58"/>
      <c r="L406" s="58"/>
      <c r="M406" s="58"/>
      <c r="N406" s="58"/>
      <c r="O406" s="58"/>
      <c r="P406" s="58"/>
      <c r="Q406" s="58"/>
      <c r="R406" s="58"/>
      <c r="S406" s="58"/>
      <c r="T406" s="58"/>
      <c r="U406" s="58"/>
    </row>
    <row r="407" spans="1:21" x14ac:dyDescent="0.25">
      <c r="F407" s="58"/>
      <c r="G407" s="58"/>
      <c r="H407" s="58"/>
      <c r="I407" s="58"/>
      <c r="J407" s="58"/>
      <c r="K407" s="58"/>
      <c r="L407" s="58"/>
      <c r="M407" s="58"/>
      <c r="N407" s="58"/>
      <c r="O407" s="58"/>
      <c r="P407" s="58"/>
      <c r="Q407" s="58"/>
      <c r="R407" s="58"/>
      <c r="S407" s="58"/>
      <c r="T407" s="58"/>
      <c r="U407" s="58"/>
    </row>
    <row r="408" spans="1:21" x14ac:dyDescent="0.25">
      <c r="F408" s="58"/>
      <c r="G408" s="58"/>
      <c r="H408" s="58"/>
      <c r="I408" s="58"/>
      <c r="J408" s="58"/>
      <c r="K408" s="58"/>
      <c r="L408" s="58"/>
      <c r="M408" s="58"/>
      <c r="N408" s="58"/>
      <c r="O408" s="58"/>
      <c r="P408" s="58"/>
      <c r="Q408" s="58"/>
      <c r="R408" s="58"/>
      <c r="S408" s="58"/>
      <c r="T408" s="58"/>
      <c r="U408" s="58"/>
    </row>
    <row r="409" spans="1:21" x14ac:dyDescent="0.25">
      <c r="F409" s="58"/>
      <c r="G409" s="58"/>
      <c r="H409" s="58"/>
      <c r="I409" s="58"/>
      <c r="J409" s="58"/>
      <c r="K409" s="58"/>
      <c r="L409" s="58"/>
      <c r="M409" s="58"/>
      <c r="N409" s="58"/>
      <c r="O409" s="58"/>
      <c r="P409" s="58"/>
      <c r="Q409" s="58"/>
      <c r="R409" s="58"/>
      <c r="S409" s="58"/>
      <c r="T409" s="58"/>
      <c r="U409" s="58"/>
    </row>
    <row r="410" spans="1:21" x14ac:dyDescent="0.25">
      <c r="F410" s="58"/>
      <c r="G410" s="58"/>
      <c r="H410" s="58"/>
      <c r="I410" s="58"/>
      <c r="J410" s="58"/>
      <c r="K410" s="58"/>
      <c r="L410" s="58"/>
      <c r="M410" s="58"/>
      <c r="N410" s="58"/>
      <c r="O410" s="58"/>
      <c r="P410" s="58"/>
      <c r="Q410" s="58"/>
      <c r="R410" s="58"/>
      <c r="S410" s="58"/>
      <c r="T410" s="58"/>
      <c r="U410" s="58"/>
    </row>
    <row r="411" spans="1:21" x14ac:dyDescent="0.25">
      <c r="F411" s="58"/>
      <c r="G411" s="58"/>
      <c r="H411" s="58"/>
      <c r="I411" s="58"/>
      <c r="J411" s="58"/>
      <c r="K411" s="58"/>
      <c r="L411" s="58"/>
      <c r="M411" s="58"/>
      <c r="N411" s="58"/>
      <c r="O411" s="58"/>
      <c r="P411" s="58"/>
      <c r="Q411" s="58"/>
      <c r="R411" s="58"/>
      <c r="S411" s="58"/>
      <c r="T411" s="58"/>
      <c r="U411" s="58"/>
    </row>
  </sheetData>
  <conditionalFormatting sqref="H2:H401 L2:L401 P2:P401 T2:T401">
    <cfRule type="expression" dxfId="2" priority="1">
      <formula>AND(H2&lt;22.5,H2&gt;0)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8"/>
  <sheetViews>
    <sheetView zoomScaleNormal="100" workbookViewId="0">
      <selection activeCell="N29" sqref="N29:Q29"/>
    </sheetView>
  </sheetViews>
  <sheetFormatPr defaultRowHeight="15" x14ac:dyDescent="0.25"/>
  <cols>
    <col min="13" max="13" width="13.85546875" bestFit="1" customWidth="1"/>
    <col min="14" max="14" width="21.42578125" bestFit="1" customWidth="1"/>
    <col min="15" max="15" width="13.5703125" bestFit="1" customWidth="1"/>
    <col min="16" max="16" width="15.28515625" bestFit="1" customWidth="1"/>
    <col min="17" max="17" width="15" bestFit="1" customWidth="1"/>
    <col min="18" max="18" width="22.85546875" bestFit="1" customWidth="1"/>
    <col min="19" max="19" width="14.28515625" bestFit="1" customWidth="1"/>
    <col min="20" max="20" width="22.42578125" bestFit="1" customWidth="1"/>
    <col min="21" max="21" width="14.28515625" bestFit="1" customWidth="1"/>
    <col min="22" max="22" width="15.85546875" bestFit="1" customWidth="1"/>
    <col min="23" max="23" width="15.5703125" bestFit="1" customWidth="1"/>
    <col min="24" max="24" width="23.5703125" bestFit="1" customWidth="1"/>
    <col min="25" max="25" width="14.28515625" bestFit="1" customWidth="1"/>
    <col min="26" max="26" width="22.42578125" bestFit="1" customWidth="1"/>
    <col min="27" max="27" width="14.28515625" bestFit="1" customWidth="1"/>
    <col min="28" max="28" width="15.85546875" bestFit="1" customWidth="1"/>
    <col min="29" max="29" width="15.5703125" bestFit="1" customWidth="1"/>
    <col min="30" max="30" width="23.5703125" bestFit="1" customWidth="1"/>
  </cols>
  <sheetData>
    <row r="1" spans="1:27" x14ac:dyDescent="0.25">
      <c r="A1" t="s">
        <v>0</v>
      </c>
      <c r="B1" t="s">
        <v>1</v>
      </c>
      <c r="C1" t="s">
        <v>2</v>
      </c>
      <c r="D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row>
    <row r="2" spans="1:27" x14ac:dyDescent="0.25">
      <c r="A2" t="s">
        <v>26</v>
      </c>
      <c r="B2">
        <v>1</v>
      </c>
      <c r="C2" t="s">
        <v>27</v>
      </c>
      <c r="D2">
        <v>1</v>
      </c>
      <c r="E2" t="s">
        <v>404</v>
      </c>
      <c r="F2" s="125">
        <v>1625</v>
      </c>
      <c r="G2" s="126">
        <v>0</v>
      </c>
      <c r="H2" s="125">
        <v>1625</v>
      </c>
      <c r="I2" s="126">
        <v>6</v>
      </c>
      <c r="J2" s="126">
        <v>6.6000000000000005</v>
      </c>
      <c r="K2" s="126">
        <v>65</v>
      </c>
      <c r="L2" s="126">
        <v>75.400000000000006</v>
      </c>
      <c r="M2" s="126">
        <v>87.4</v>
      </c>
      <c r="N2" s="126">
        <v>0</v>
      </c>
      <c r="O2" s="125">
        <v>1625</v>
      </c>
      <c r="P2" s="126">
        <v>10.3</v>
      </c>
      <c r="Q2" s="126">
        <v>8.7000000000000011</v>
      </c>
      <c r="R2" s="126">
        <v>62.7</v>
      </c>
      <c r="S2" s="126">
        <v>78.100000000000009</v>
      </c>
      <c r="T2" s="126">
        <v>81</v>
      </c>
      <c r="U2" s="126">
        <v>0</v>
      </c>
      <c r="V2" s="125">
        <v>1625</v>
      </c>
      <c r="W2" s="126">
        <v>10.8</v>
      </c>
      <c r="X2" s="126">
        <v>12</v>
      </c>
      <c r="Y2" s="126">
        <v>63.1</v>
      </c>
      <c r="Z2" s="126">
        <v>74.099999999999994</v>
      </c>
      <c r="AA2" s="126">
        <v>77.2</v>
      </c>
    </row>
    <row r="3" spans="1:27" x14ac:dyDescent="0.25">
      <c r="A3" t="s">
        <v>26</v>
      </c>
      <c r="B3">
        <v>1</v>
      </c>
      <c r="C3" t="s">
        <v>27</v>
      </c>
      <c r="D3">
        <v>2</v>
      </c>
      <c r="E3" t="s">
        <v>405</v>
      </c>
      <c r="F3" s="125">
        <v>1015</v>
      </c>
      <c r="G3" s="126">
        <v>0</v>
      </c>
      <c r="H3" s="125">
        <v>1015</v>
      </c>
      <c r="I3" s="126">
        <v>6.2</v>
      </c>
      <c r="J3" s="126">
        <v>10.6</v>
      </c>
      <c r="K3" s="126">
        <v>73</v>
      </c>
      <c r="L3" s="126">
        <v>78.900000000000006</v>
      </c>
      <c r="M3" s="126">
        <v>83.2</v>
      </c>
      <c r="N3" s="126">
        <v>0</v>
      </c>
      <c r="O3" s="125">
        <v>1015</v>
      </c>
      <c r="P3" s="126">
        <v>16.5</v>
      </c>
      <c r="Q3" s="126">
        <v>10.200000000000001</v>
      </c>
      <c r="R3" s="126">
        <v>66.400000000000006</v>
      </c>
      <c r="S3" s="126">
        <v>71.8</v>
      </c>
      <c r="T3" s="126">
        <v>73.2</v>
      </c>
      <c r="U3" s="126">
        <v>0</v>
      </c>
      <c r="V3" s="125">
        <v>1015</v>
      </c>
      <c r="W3" s="126">
        <v>13.8</v>
      </c>
      <c r="X3" s="126">
        <v>15</v>
      </c>
      <c r="Y3" s="126">
        <v>58.9</v>
      </c>
      <c r="Z3" s="126">
        <v>67.600000000000009</v>
      </c>
      <c r="AA3" s="126">
        <v>71.3</v>
      </c>
    </row>
    <row r="4" spans="1:27" x14ac:dyDescent="0.25">
      <c r="A4" t="s">
        <v>26</v>
      </c>
      <c r="B4">
        <v>1</v>
      </c>
      <c r="C4" t="s">
        <v>27</v>
      </c>
      <c r="D4">
        <v>3</v>
      </c>
      <c r="E4" t="s">
        <v>406</v>
      </c>
      <c r="F4" s="125">
        <v>50</v>
      </c>
      <c r="G4" s="126">
        <v>0</v>
      </c>
      <c r="H4" s="125">
        <v>50</v>
      </c>
      <c r="I4" s="126" t="s">
        <v>408</v>
      </c>
      <c r="J4" s="126" t="s">
        <v>408</v>
      </c>
      <c r="K4" s="126">
        <v>81.600000000000009</v>
      </c>
      <c r="L4" s="126">
        <v>89.8</v>
      </c>
      <c r="M4" s="126">
        <v>91.8</v>
      </c>
      <c r="N4" s="126">
        <v>0</v>
      </c>
      <c r="O4" s="125">
        <v>50</v>
      </c>
      <c r="P4" s="126" t="s">
        <v>408</v>
      </c>
      <c r="Q4" s="126" t="s">
        <v>408</v>
      </c>
      <c r="R4" s="126">
        <v>77.600000000000009</v>
      </c>
      <c r="S4" s="126">
        <v>79.600000000000009</v>
      </c>
      <c r="T4" s="126">
        <v>81.600000000000009</v>
      </c>
      <c r="U4" s="126">
        <v>0</v>
      </c>
      <c r="V4" s="125">
        <v>50</v>
      </c>
      <c r="W4" s="126" t="s">
        <v>408</v>
      </c>
      <c r="X4" s="126" t="s">
        <v>408</v>
      </c>
      <c r="Y4" s="126">
        <v>63.3</v>
      </c>
      <c r="Z4" s="126">
        <v>69.400000000000006</v>
      </c>
      <c r="AA4" s="126">
        <v>73.5</v>
      </c>
    </row>
    <row r="5" spans="1:27" x14ac:dyDescent="0.25">
      <c r="A5" t="s">
        <v>26</v>
      </c>
      <c r="B5">
        <v>1</v>
      </c>
      <c r="C5" t="s">
        <v>27</v>
      </c>
      <c r="D5">
        <v>4</v>
      </c>
      <c r="E5" t="s">
        <v>407</v>
      </c>
      <c r="F5" s="125">
        <v>30</v>
      </c>
      <c r="G5" s="126">
        <v>0</v>
      </c>
      <c r="H5" s="125">
        <v>30</v>
      </c>
      <c r="I5" s="126">
        <v>0</v>
      </c>
      <c r="J5" s="126">
        <v>10</v>
      </c>
      <c r="K5" s="126">
        <v>80</v>
      </c>
      <c r="L5" s="126">
        <v>86.7</v>
      </c>
      <c r="M5" s="126">
        <v>90</v>
      </c>
      <c r="N5" s="126">
        <v>0</v>
      </c>
      <c r="O5" s="125">
        <v>30</v>
      </c>
      <c r="P5" s="126" t="s">
        <v>408</v>
      </c>
      <c r="Q5" s="126" t="s">
        <v>408</v>
      </c>
      <c r="R5" s="126">
        <v>56.7</v>
      </c>
      <c r="S5" s="126">
        <v>66.7</v>
      </c>
      <c r="T5" s="126">
        <v>70</v>
      </c>
      <c r="U5" s="126">
        <v>0</v>
      </c>
      <c r="V5" s="125">
        <v>30</v>
      </c>
      <c r="W5" s="126" t="s">
        <v>408</v>
      </c>
      <c r="X5" s="126" t="s">
        <v>408</v>
      </c>
      <c r="Y5" s="126">
        <v>50</v>
      </c>
      <c r="Z5" s="126">
        <v>53.300000000000004</v>
      </c>
      <c r="AA5" s="126">
        <v>60</v>
      </c>
    </row>
    <row r="6" spans="1:27" x14ac:dyDescent="0.25">
      <c r="A6" t="s">
        <v>26</v>
      </c>
      <c r="B6">
        <v>1</v>
      </c>
      <c r="C6" t="s">
        <v>27</v>
      </c>
      <c r="D6">
        <v>5</v>
      </c>
      <c r="E6" t="s">
        <v>409</v>
      </c>
      <c r="F6" s="125">
        <v>1225</v>
      </c>
      <c r="G6" s="126">
        <v>11.4</v>
      </c>
      <c r="H6" s="125">
        <v>1085</v>
      </c>
      <c r="I6" s="126" t="s">
        <v>408</v>
      </c>
      <c r="J6" s="126" t="s">
        <v>408</v>
      </c>
      <c r="K6" s="126">
        <v>73.5</v>
      </c>
      <c r="L6" s="126">
        <v>80.600000000000009</v>
      </c>
      <c r="M6" s="126">
        <v>85.6</v>
      </c>
      <c r="N6" s="126">
        <v>11.3</v>
      </c>
      <c r="O6" s="125">
        <v>1085</v>
      </c>
      <c r="P6" s="126">
        <v>11.8</v>
      </c>
      <c r="Q6" s="126">
        <v>8.4</v>
      </c>
      <c r="R6" s="126">
        <v>65.8</v>
      </c>
      <c r="S6" s="126">
        <v>75.8</v>
      </c>
      <c r="T6" s="126">
        <v>79.900000000000006</v>
      </c>
      <c r="U6" s="126">
        <v>12.2</v>
      </c>
      <c r="V6" s="125">
        <v>1075</v>
      </c>
      <c r="W6" s="126">
        <v>11.8</v>
      </c>
      <c r="X6" s="126">
        <v>13.8</v>
      </c>
      <c r="Y6" s="126">
        <v>63</v>
      </c>
      <c r="Z6" s="126">
        <v>72.099999999999994</v>
      </c>
      <c r="AA6" s="126">
        <v>74.400000000000006</v>
      </c>
    </row>
    <row r="7" spans="1:27" x14ac:dyDescent="0.25">
      <c r="A7" t="s">
        <v>26</v>
      </c>
      <c r="B7">
        <v>2</v>
      </c>
      <c r="C7" t="s">
        <v>27</v>
      </c>
      <c r="D7">
        <v>1</v>
      </c>
      <c r="E7" t="s">
        <v>410</v>
      </c>
      <c r="F7" s="125">
        <v>690</v>
      </c>
      <c r="G7" s="126">
        <v>0</v>
      </c>
      <c r="H7" s="125">
        <v>690</v>
      </c>
      <c r="I7" s="126">
        <v>3.6999999999999997</v>
      </c>
      <c r="J7" s="126">
        <v>4.8</v>
      </c>
      <c r="K7" s="126">
        <v>32</v>
      </c>
      <c r="L7" s="126">
        <v>59.8</v>
      </c>
      <c r="M7" s="126">
        <v>91.5</v>
      </c>
      <c r="N7" s="126">
        <v>0</v>
      </c>
      <c r="O7" s="125">
        <v>690</v>
      </c>
      <c r="P7" s="126">
        <v>6.8000000000000007</v>
      </c>
      <c r="Q7" s="126">
        <v>3.9</v>
      </c>
      <c r="R7" s="126">
        <v>43</v>
      </c>
      <c r="S7" s="126">
        <v>77.400000000000006</v>
      </c>
      <c r="T7" s="126">
        <v>89.3</v>
      </c>
      <c r="U7" s="126">
        <v>0</v>
      </c>
      <c r="V7" s="125">
        <v>690</v>
      </c>
      <c r="W7" s="126">
        <v>9.9</v>
      </c>
      <c r="X7" s="126">
        <v>8.7999999999999989</v>
      </c>
      <c r="Y7" s="126">
        <v>59.3</v>
      </c>
      <c r="Z7" s="126">
        <v>76.400000000000006</v>
      </c>
      <c r="AA7" s="126">
        <v>81.300000000000011</v>
      </c>
    </row>
    <row r="8" spans="1:27" x14ac:dyDescent="0.25">
      <c r="A8" t="s">
        <v>26</v>
      </c>
      <c r="B8">
        <v>2</v>
      </c>
      <c r="C8" t="s">
        <v>27</v>
      </c>
      <c r="D8">
        <v>2</v>
      </c>
      <c r="E8" t="s">
        <v>411</v>
      </c>
      <c r="F8" s="125">
        <v>2000</v>
      </c>
      <c r="G8" s="126">
        <v>0</v>
      </c>
      <c r="H8" s="125">
        <v>2000</v>
      </c>
      <c r="I8" s="126">
        <v>7.6</v>
      </c>
      <c r="J8" s="126">
        <v>8.2000000000000011</v>
      </c>
      <c r="K8" s="126">
        <v>53.1</v>
      </c>
      <c r="L8" s="126">
        <v>72.399999999999991</v>
      </c>
      <c r="M8" s="126">
        <v>84.1</v>
      </c>
      <c r="N8" s="126">
        <v>0</v>
      </c>
      <c r="O8" s="125">
        <v>2000</v>
      </c>
      <c r="P8" s="126">
        <v>9.4</v>
      </c>
      <c r="Q8" s="126">
        <v>6.3</v>
      </c>
      <c r="R8" s="126">
        <v>56.2</v>
      </c>
      <c r="S8" s="126">
        <v>76.2</v>
      </c>
      <c r="T8" s="126">
        <v>84.2</v>
      </c>
      <c r="U8" s="126">
        <v>0</v>
      </c>
      <c r="V8" s="125">
        <v>2000</v>
      </c>
      <c r="W8" s="126">
        <v>11.4</v>
      </c>
      <c r="X8" s="126">
        <v>7.3999999999999995</v>
      </c>
      <c r="Y8" s="126">
        <v>59.599999999999994</v>
      </c>
      <c r="Z8" s="126">
        <v>76.5</v>
      </c>
      <c r="AA8" s="126">
        <v>81.2</v>
      </c>
    </row>
    <row r="9" spans="1:27" x14ac:dyDescent="0.25">
      <c r="A9" t="s">
        <v>26</v>
      </c>
      <c r="B9">
        <v>2</v>
      </c>
      <c r="C9" t="s">
        <v>27</v>
      </c>
      <c r="D9">
        <v>3</v>
      </c>
      <c r="E9" t="s">
        <v>412</v>
      </c>
      <c r="F9" s="125">
        <v>1715</v>
      </c>
      <c r="G9" s="126">
        <v>0</v>
      </c>
      <c r="H9" s="125">
        <v>1715</v>
      </c>
      <c r="I9" s="126">
        <v>8.4</v>
      </c>
      <c r="J9" s="126">
        <v>7.5</v>
      </c>
      <c r="K9" s="126">
        <v>57.300000000000004</v>
      </c>
      <c r="L9" s="126">
        <v>76.5</v>
      </c>
      <c r="M9" s="126">
        <v>84.1</v>
      </c>
      <c r="N9" s="126">
        <v>0</v>
      </c>
      <c r="O9" s="125">
        <v>1715</v>
      </c>
      <c r="P9" s="126">
        <v>10.3</v>
      </c>
      <c r="Q9" s="126">
        <v>4.5</v>
      </c>
      <c r="R9" s="126">
        <v>56.400000000000006</v>
      </c>
      <c r="S9" s="126">
        <v>79.400000000000006</v>
      </c>
      <c r="T9" s="126">
        <v>85.2</v>
      </c>
      <c r="U9" s="126">
        <v>0</v>
      </c>
      <c r="V9" s="125">
        <v>1715</v>
      </c>
      <c r="W9" s="126">
        <v>12.5</v>
      </c>
      <c r="X9" s="126">
        <v>6.2</v>
      </c>
      <c r="Y9" s="126">
        <v>60.699999999999996</v>
      </c>
      <c r="Z9" s="126">
        <v>77</v>
      </c>
      <c r="AA9" s="126">
        <v>81.300000000000011</v>
      </c>
    </row>
    <row r="10" spans="1:27" x14ac:dyDescent="0.25">
      <c r="A10" t="s">
        <v>26</v>
      </c>
      <c r="B10">
        <v>2</v>
      </c>
      <c r="C10" t="s">
        <v>27</v>
      </c>
      <c r="D10">
        <v>4</v>
      </c>
      <c r="E10" t="s">
        <v>413</v>
      </c>
      <c r="F10" s="125">
        <v>2055</v>
      </c>
      <c r="G10" s="126">
        <v>0</v>
      </c>
      <c r="H10" s="125">
        <v>2055</v>
      </c>
      <c r="I10" s="126">
        <v>7.1000000000000005</v>
      </c>
      <c r="J10" s="126">
        <v>6.5</v>
      </c>
      <c r="K10" s="126">
        <v>61.3</v>
      </c>
      <c r="L10" s="126">
        <v>79.7</v>
      </c>
      <c r="M10" s="126">
        <v>86.3</v>
      </c>
      <c r="N10" s="126">
        <v>0</v>
      </c>
      <c r="O10" s="125">
        <v>2055</v>
      </c>
      <c r="P10" s="126">
        <v>8.7000000000000011</v>
      </c>
      <c r="Q10" s="126">
        <v>6.3</v>
      </c>
      <c r="R10" s="126">
        <v>57.100000000000009</v>
      </c>
      <c r="S10" s="126">
        <v>79.600000000000009</v>
      </c>
      <c r="T10" s="126">
        <v>85.1</v>
      </c>
      <c r="U10" s="126">
        <v>0</v>
      </c>
      <c r="V10" s="125">
        <v>2055</v>
      </c>
      <c r="W10" s="126">
        <v>12</v>
      </c>
      <c r="X10" s="126">
        <v>6.4</v>
      </c>
      <c r="Y10" s="126">
        <v>61.8</v>
      </c>
      <c r="Z10" s="126">
        <v>78.3</v>
      </c>
      <c r="AA10" s="126">
        <v>81.600000000000009</v>
      </c>
    </row>
    <row r="11" spans="1:27" x14ac:dyDescent="0.25">
      <c r="A11" t="s">
        <v>26</v>
      </c>
      <c r="B11">
        <v>2</v>
      </c>
      <c r="C11" t="s">
        <v>27</v>
      </c>
      <c r="D11">
        <v>5</v>
      </c>
      <c r="E11" t="s">
        <v>414</v>
      </c>
      <c r="F11" s="125">
        <v>10860</v>
      </c>
      <c r="G11" s="126">
        <v>7.9</v>
      </c>
      <c r="H11" s="125">
        <v>9995</v>
      </c>
      <c r="I11" s="126">
        <v>10.200000000000001</v>
      </c>
      <c r="J11" s="126">
        <v>6.1</v>
      </c>
      <c r="K11" s="126">
        <v>56.500000000000007</v>
      </c>
      <c r="L11" s="126">
        <v>76.2</v>
      </c>
      <c r="M11" s="126">
        <v>83.7</v>
      </c>
      <c r="N11" s="126">
        <v>9</v>
      </c>
      <c r="O11" s="125">
        <v>9885</v>
      </c>
      <c r="P11" s="126">
        <v>11.700000000000001</v>
      </c>
      <c r="Q11" s="126">
        <v>4.7</v>
      </c>
      <c r="R11" s="126">
        <v>57.500000000000007</v>
      </c>
      <c r="S11" s="126">
        <v>78.3</v>
      </c>
      <c r="T11" s="126">
        <v>83.6</v>
      </c>
      <c r="U11" s="126">
        <v>9.3000000000000007</v>
      </c>
      <c r="V11" s="125">
        <v>9855</v>
      </c>
      <c r="W11" s="126">
        <v>14.100000000000001</v>
      </c>
      <c r="X11" s="126">
        <v>5.9</v>
      </c>
      <c r="Y11" s="126">
        <v>59.699999999999996</v>
      </c>
      <c r="Z11" s="126">
        <v>75.900000000000006</v>
      </c>
      <c r="AA11" s="126">
        <v>80</v>
      </c>
    </row>
    <row r="12" spans="1:27" x14ac:dyDescent="0.25">
      <c r="A12" t="s">
        <v>26</v>
      </c>
      <c r="B12">
        <v>3</v>
      </c>
      <c r="C12" t="s">
        <v>27</v>
      </c>
      <c r="D12">
        <v>1</v>
      </c>
      <c r="E12" t="s">
        <v>415</v>
      </c>
      <c r="F12" s="125">
        <v>1165</v>
      </c>
      <c r="G12" s="126">
        <v>0</v>
      </c>
      <c r="H12" s="125">
        <v>1165</v>
      </c>
      <c r="I12" s="126">
        <v>5.5</v>
      </c>
      <c r="J12" s="126">
        <v>6.8000000000000007</v>
      </c>
      <c r="K12" s="126">
        <v>37.5</v>
      </c>
      <c r="L12" s="126">
        <v>67.400000000000006</v>
      </c>
      <c r="M12" s="126">
        <v>87.7</v>
      </c>
      <c r="N12" s="126">
        <v>0</v>
      </c>
      <c r="O12" s="125">
        <v>1165</v>
      </c>
      <c r="P12" s="126">
        <v>6.3</v>
      </c>
      <c r="Q12" s="126">
        <v>6.2</v>
      </c>
      <c r="R12" s="126">
        <v>46.1</v>
      </c>
      <c r="S12" s="126">
        <v>73.099999999999994</v>
      </c>
      <c r="T12" s="126">
        <v>87.4</v>
      </c>
      <c r="U12" s="126">
        <v>0</v>
      </c>
      <c r="V12" s="125">
        <v>1165</v>
      </c>
      <c r="W12" s="126">
        <v>9.3000000000000007</v>
      </c>
      <c r="X12" s="126">
        <v>6.2</v>
      </c>
      <c r="Y12" s="126">
        <v>55.2</v>
      </c>
      <c r="Z12" s="126">
        <v>75.8</v>
      </c>
      <c r="AA12" s="126">
        <v>84.5</v>
      </c>
    </row>
    <row r="13" spans="1:27" x14ac:dyDescent="0.25">
      <c r="A13" t="s">
        <v>26</v>
      </c>
      <c r="B13">
        <v>3</v>
      </c>
      <c r="C13" t="s">
        <v>27</v>
      </c>
      <c r="D13">
        <v>2</v>
      </c>
      <c r="E13" t="s">
        <v>416</v>
      </c>
      <c r="F13" s="125">
        <v>3405</v>
      </c>
      <c r="G13" s="126">
        <v>0</v>
      </c>
      <c r="H13" s="125">
        <v>3405</v>
      </c>
      <c r="I13" s="126">
        <v>4.7</v>
      </c>
      <c r="J13" s="126">
        <v>7.3999999999999995</v>
      </c>
      <c r="K13" s="126">
        <v>45.800000000000004</v>
      </c>
      <c r="L13" s="126">
        <v>72.5</v>
      </c>
      <c r="M13" s="126">
        <v>87.9</v>
      </c>
      <c r="N13" s="126">
        <v>0</v>
      </c>
      <c r="O13" s="125">
        <v>3405</v>
      </c>
      <c r="P13" s="126">
        <v>6.4</v>
      </c>
      <c r="Q13" s="126">
        <v>5.7</v>
      </c>
      <c r="R13" s="126">
        <v>54.1</v>
      </c>
      <c r="S13" s="126">
        <v>76.900000000000006</v>
      </c>
      <c r="T13" s="126">
        <v>87.9</v>
      </c>
      <c r="U13" s="126">
        <v>0</v>
      </c>
      <c r="V13" s="125">
        <v>3405</v>
      </c>
      <c r="W13" s="126">
        <v>9.4</v>
      </c>
      <c r="X13" s="126">
        <v>5.5</v>
      </c>
      <c r="Y13" s="126">
        <v>59.3</v>
      </c>
      <c r="Z13" s="126">
        <v>79.3</v>
      </c>
      <c r="AA13" s="126">
        <v>85.2</v>
      </c>
    </row>
    <row r="14" spans="1:27" x14ac:dyDescent="0.25">
      <c r="A14" t="s">
        <v>26</v>
      </c>
      <c r="B14">
        <v>3</v>
      </c>
      <c r="C14" t="s">
        <v>27</v>
      </c>
      <c r="D14">
        <v>3</v>
      </c>
      <c r="E14" t="s">
        <v>417</v>
      </c>
      <c r="F14" s="125">
        <v>2850</v>
      </c>
      <c r="G14" s="126">
        <v>0</v>
      </c>
      <c r="H14" s="125">
        <v>2850</v>
      </c>
      <c r="I14" s="126">
        <v>4.5999999999999996</v>
      </c>
      <c r="J14" s="126">
        <v>8.3000000000000007</v>
      </c>
      <c r="K14" s="126">
        <v>50.3</v>
      </c>
      <c r="L14" s="126">
        <v>75.400000000000006</v>
      </c>
      <c r="M14" s="126">
        <v>87.1</v>
      </c>
      <c r="N14" s="126">
        <v>0</v>
      </c>
      <c r="O14" s="125">
        <v>2850</v>
      </c>
      <c r="P14" s="126">
        <v>6.7</v>
      </c>
      <c r="Q14" s="126">
        <v>6.2</v>
      </c>
      <c r="R14" s="126">
        <v>60.3</v>
      </c>
      <c r="S14" s="126">
        <v>79.7</v>
      </c>
      <c r="T14" s="126">
        <v>87.1</v>
      </c>
      <c r="U14" s="126">
        <v>0</v>
      </c>
      <c r="V14" s="125">
        <v>2850</v>
      </c>
      <c r="W14" s="126">
        <v>10.200000000000001</v>
      </c>
      <c r="X14" s="126">
        <v>5.8000000000000007</v>
      </c>
      <c r="Y14" s="126">
        <v>65</v>
      </c>
      <c r="Z14" s="126">
        <v>79.400000000000006</v>
      </c>
      <c r="AA14" s="126">
        <v>84.1</v>
      </c>
    </row>
    <row r="15" spans="1:27" x14ac:dyDescent="0.25">
      <c r="A15" t="s">
        <v>26</v>
      </c>
      <c r="B15">
        <v>3</v>
      </c>
      <c r="C15" t="s">
        <v>27</v>
      </c>
      <c r="D15">
        <v>4</v>
      </c>
      <c r="E15" t="s">
        <v>418</v>
      </c>
      <c r="F15" s="125">
        <v>3075</v>
      </c>
      <c r="G15" s="126">
        <v>0</v>
      </c>
      <c r="H15" s="125">
        <v>3075</v>
      </c>
      <c r="I15" s="126">
        <v>5.8000000000000007</v>
      </c>
      <c r="J15" s="126">
        <v>8.5</v>
      </c>
      <c r="K15" s="126">
        <v>56.000000000000007</v>
      </c>
      <c r="L15" s="126">
        <v>77.100000000000009</v>
      </c>
      <c r="M15" s="126">
        <v>85.7</v>
      </c>
      <c r="N15" s="126">
        <v>0</v>
      </c>
      <c r="O15" s="125">
        <v>3075</v>
      </c>
      <c r="P15" s="126">
        <v>7.7</v>
      </c>
      <c r="Q15" s="126">
        <v>7.3999999999999995</v>
      </c>
      <c r="R15" s="126">
        <v>64</v>
      </c>
      <c r="S15" s="126">
        <v>79.600000000000009</v>
      </c>
      <c r="T15" s="126">
        <v>84.899999999999991</v>
      </c>
      <c r="U15" s="126">
        <v>0</v>
      </c>
      <c r="V15" s="125">
        <v>3075</v>
      </c>
      <c r="W15" s="126">
        <v>10.100000000000001</v>
      </c>
      <c r="X15" s="126">
        <v>7.3</v>
      </c>
      <c r="Y15" s="126">
        <v>67.400000000000006</v>
      </c>
      <c r="Z15" s="126">
        <v>79</v>
      </c>
      <c r="AA15" s="126">
        <v>82.600000000000009</v>
      </c>
    </row>
    <row r="16" spans="1:27" x14ac:dyDescent="0.25">
      <c r="A16" t="s">
        <v>26</v>
      </c>
      <c r="B16">
        <v>3</v>
      </c>
      <c r="C16" t="s">
        <v>27</v>
      </c>
      <c r="D16">
        <v>5</v>
      </c>
      <c r="E16" t="s">
        <v>419</v>
      </c>
      <c r="F16" s="125">
        <v>4090</v>
      </c>
      <c r="G16" s="126">
        <v>7.7</v>
      </c>
      <c r="H16" s="125">
        <v>3775</v>
      </c>
      <c r="I16" s="126">
        <v>7.6</v>
      </c>
      <c r="J16" s="126">
        <v>9.9</v>
      </c>
      <c r="K16" s="126">
        <v>47.6</v>
      </c>
      <c r="L16" s="126">
        <v>68.100000000000009</v>
      </c>
      <c r="M16" s="126">
        <v>82.5</v>
      </c>
      <c r="N16" s="126">
        <v>9.3000000000000007</v>
      </c>
      <c r="O16" s="125">
        <v>3710</v>
      </c>
      <c r="P16" s="126">
        <v>11.4</v>
      </c>
      <c r="Q16" s="126">
        <v>8.5</v>
      </c>
      <c r="R16" s="126">
        <v>54.7</v>
      </c>
      <c r="S16" s="126">
        <v>71.8</v>
      </c>
      <c r="T16" s="126">
        <v>80</v>
      </c>
      <c r="U16" s="126">
        <v>10.200000000000001</v>
      </c>
      <c r="V16" s="125">
        <v>3670</v>
      </c>
      <c r="W16" s="126">
        <v>13.700000000000001</v>
      </c>
      <c r="X16" s="126">
        <v>8.6000000000000014</v>
      </c>
      <c r="Y16" s="126">
        <v>59.4</v>
      </c>
      <c r="Z16" s="126">
        <v>72.3</v>
      </c>
      <c r="AA16" s="126">
        <v>77.600000000000009</v>
      </c>
    </row>
    <row r="17" spans="1:27" x14ac:dyDescent="0.25">
      <c r="A17" t="s">
        <v>26</v>
      </c>
      <c r="B17">
        <v>4</v>
      </c>
      <c r="C17" t="s">
        <v>27</v>
      </c>
      <c r="D17">
        <v>1</v>
      </c>
      <c r="E17" t="s">
        <v>420</v>
      </c>
      <c r="F17" s="125">
        <v>225</v>
      </c>
      <c r="G17" s="126">
        <v>0</v>
      </c>
      <c r="H17" s="125">
        <v>225</v>
      </c>
      <c r="I17" s="126">
        <v>9.3000000000000007</v>
      </c>
      <c r="J17" s="126">
        <v>11</v>
      </c>
      <c r="K17" s="126">
        <v>70.899999999999991</v>
      </c>
      <c r="L17" s="126">
        <v>77.100000000000009</v>
      </c>
      <c r="M17" s="126">
        <v>79.7</v>
      </c>
      <c r="N17" s="126">
        <v>0</v>
      </c>
      <c r="O17" s="125">
        <v>225</v>
      </c>
      <c r="P17" s="126" t="s">
        <v>408</v>
      </c>
      <c r="Q17" s="126" t="s">
        <v>408</v>
      </c>
      <c r="R17" s="126">
        <v>68.7</v>
      </c>
      <c r="S17" s="126">
        <v>77.100000000000009</v>
      </c>
      <c r="T17" s="126">
        <v>80.600000000000009</v>
      </c>
      <c r="U17" s="126">
        <v>0</v>
      </c>
      <c r="V17" s="125">
        <v>225</v>
      </c>
      <c r="W17" s="126" t="s">
        <v>408</v>
      </c>
      <c r="X17" s="126" t="s">
        <v>408</v>
      </c>
      <c r="Y17" s="126">
        <v>67</v>
      </c>
      <c r="Z17" s="126">
        <v>78.900000000000006</v>
      </c>
      <c r="AA17" s="126">
        <v>82.4</v>
      </c>
    </row>
    <row r="18" spans="1:27" x14ac:dyDescent="0.25">
      <c r="A18" t="s">
        <v>26</v>
      </c>
      <c r="B18">
        <v>4</v>
      </c>
      <c r="C18" t="s">
        <v>27</v>
      </c>
      <c r="D18">
        <v>2</v>
      </c>
      <c r="E18" t="s">
        <v>421</v>
      </c>
      <c r="F18" s="125">
        <v>95</v>
      </c>
      <c r="G18" s="126">
        <v>0</v>
      </c>
      <c r="H18" s="125">
        <v>95</v>
      </c>
      <c r="I18" s="126" t="s">
        <v>408</v>
      </c>
      <c r="J18" s="126" t="s">
        <v>408</v>
      </c>
      <c r="K18" s="126">
        <v>68</v>
      </c>
      <c r="L18" s="126">
        <v>76.3</v>
      </c>
      <c r="M18" s="126">
        <v>81.400000000000006</v>
      </c>
      <c r="N18" s="126">
        <v>0</v>
      </c>
      <c r="O18" s="125">
        <v>95</v>
      </c>
      <c r="P18" s="126" t="s">
        <v>408</v>
      </c>
      <c r="Q18" s="126" t="s">
        <v>408</v>
      </c>
      <c r="R18" s="126">
        <v>68</v>
      </c>
      <c r="S18" s="126">
        <v>81.400000000000006</v>
      </c>
      <c r="T18" s="126">
        <v>82.5</v>
      </c>
      <c r="U18" s="126">
        <v>0</v>
      </c>
      <c r="V18" s="125">
        <v>95</v>
      </c>
      <c r="W18" s="126">
        <v>12.4</v>
      </c>
      <c r="X18" s="126">
        <v>7.2000000000000011</v>
      </c>
      <c r="Y18" s="126">
        <v>64.900000000000006</v>
      </c>
      <c r="Z18" s="126">
        <v>78.400000000000006</v>
      </c>
      <c r="AA18" s="126">
        <v>80.400000000000006</v>
      </c>
    </row>
    <row r="19" spans="1:27" x14ac:dyDescent="0.25">
      <c r="A19" t="s">
        <v>26</v>
      </c>
      <c r="B19">
        <v>4</v>
      </c>
      <c r="C19" t="s">
        <v>27</v>
      </c>
      <c r="D19">
        <v>3</v>
      </c>
      <c r="E19" t="s">
        <v>422</v>
      </c>
      <c r="F19" s="125" t="s">
        <v>408</v>
      </c>
      <c r="G19" s="126" t="s">
        <v>408</v>
      </c>
      <c r="H19" s="125" t="s">
        <v>408</v>
      </c>
      <c r="I19" s="126" t="s">
        <v>408</v>
      </c>
      <c r="J19" s="126" t="s">
        <v>408</v>
      </c>
      <c r="K19" s="126" t="s">
        <v>408</v>
      </c>
      <c r="L19" s="126" t="s">
        <v>408</v>
      </c>
      <c r="M19" s="126" t="s">
        <v>408</v>
      </c>
      <c r="N19" s="126" t="s">
        <v>408</v>
      </c>
      <c r="O19" s="125" t="s">
        <v>408</v>
      </c>
      <c r="P19" s="126" t="s">
        <v>408</v>
      </c>
      <c r="Q19" s="126" t="s">
        <v>408</v>
      </c>
      <c r="R19" s="126" t="s">
        <v>408</v>
      </c>
      <c r="S19" s="126" t="s">
        <v>408</v>
      </c>
      <c r="T19" s="126" t="s">
        <v>408</v>
      </c>
      <c r="U19" s="126" t="s">
        <v>408</v>
      </c>
      <c r="V19" s="125" t="s">
        <v>408</v>
      </c>
      <c r="W19" s="126" t="s">
        <v>408</v>
      </c>
      <c r="X19" s="126" t="s">
        <v>408</v>
      </c>
      <c r="Y19" s="126" t="s">
        <v>408</v>
      </c>
      <c r="Z19" s="126" t="s">
        <v>408</v>
      </c>
      <c r="AA19" s="126" t="s">
        <v>408</v>
      </c>
    </row>
    <row r="20" spans="1:27" x14ac:dyDescent="0.25">
      <c r="A20" t="s">
        <v>26</v>
      </c>
      <c r="B20">
        <v>4</v>
      </c>
      <c r="C20" t="s">
        <v>27</v>
      </c>
      <c r="D20">
        <v>4</v>
      </c>
      <c r="E20" t="s">
        <v>423</v>
      </c>
      <c r="F20" s="125" t="s">
        <v>408</v>
      </c>
      <c r="G20" s="126" t="s">
        <v>408</v>
      </c>
      <c r="H20" s="125" t="s">
        <v>408</v>
      </c>
      <c r="I20" s="126" t="s">
        <v>408</v>
      </c>
      <c r="J20" s="126" t="s">
        <v>408</v>
      </c>
      <c r="K20" s="126" t="s">
        <v>408</v>
      </c>
      <c r="L20" s="126" t="s">
        <v>408</v>
      </c>
      <c r="M20" s="126" t="s">
        <v>408</v>
      </c>
      <c r="N20" s="126" t="s">
        <v>408</v>
      </c>
      <c r="O20" s="125" t="s">
        <v>408</v>
      </c>
      <c r="P20" s="126" t="s">
        <v>408</v>
      </c>
      <c r="Q20" s="126" t="s">
        <v>408</v>
      </c>
      <c r="R20" s="126" t="s">
        <v>408</v>
      </c>
      <c r="S20" s="126" t="s">
        <v>408</v>
      </c>
      <c r="T20" s="126" t="s">
        <v>408</v>
      </c>
      <c r="U20" s="126" t="s">
        <v>408</v>
      </c>
      <c r="V20" s="125" t="s">
        <v>408</v>
      </c>
      <c r="W20" s="126" t="s">
        <v>408</v>
      </c>
      <c r="X20" s="126" t="s">
        <v>408</v>
      </c>
      <c r="Y20" s="126" t="s">
        <v>408</v>
      </c>
      <c r="Z20" s="126" t="s">
        <v>408</v>
      </c>
      <c r="AA20" s="126" t="s">
        <v>408</v>
      </c>
    </row>
    <row r="21" spans="1:27" x14ac:dyDescent="0.25">
      <c r="A21" t="s">
        <v>26</v>
      </c>
      <c r="B21">
        <v>4</v>
      </c>
      <c r="C21" t="s">
        <v>27</v>
      </c>
      <c r="D21">
        <v>5</v>
      </c>
      <c r="E21" t="s">
        <v>424</v>
      </c>
      <c r="F21" s="125">
        <v>120</v>
      </c>
      <c r="G21" s="126">
        <v>15.8</v>
      </c>
      <c r="H21" s="125">
        <v>100</v>
      </c>
      <c r="I21" s="126">
        <v>6.9</v>
      </c>
      <c r="J21" s="126" t="s">
        <v>408</v>
      </c>
      <c r="K21" s="126">
        <v>72.3</v>
      </c>
      <c r="L21" s="126">
        <v>79.2</v>
      </c>
      <c r="M21" s="126" t="s">
        <v>408</v>
      </c>
      <c r="N21" s="126">
        <v>14.200000000000001</v>
      </c>
      <c r="O21" s="125">
        <v>105</v>
      </c>
      <c r="P21" s="126">
        <v>8.7000000000000011</v>
      </c>
      <c r="Q21" s="126">
        <v>14.6</v>
      </c>
      <c r="R21" s="126">
        <v>68</v>
      </c>
      <c r="S21" s="126">
        <v>72.8</v>
      </c>
      <c r="T21" s="126">
        <v>76.7</v>
      </c>
      <c r="U21" s="126">
        <v>14.200000000000001</v>
      </c>
      <c r="V21" s="125">
        <v>105</v>
      </c>
      <c r="W21" s="126" t="s">
        <v>408</v>
      </c>
      <c r="X21" s="126" t="s">
        <v>408</v>
      </c>
      <c r="Y21" s="126">
        <v>67</v>
      </c>
      <c r="Z21" s="126">
        <v>74.8</v>
      </c>
      <c r="AA21" s="126">
        <v>77.7</v>
      </c>
    </row>
    <row r="22" spans="1:27" x14ac:dyDescent="0.25">
      <c r="A22" t="s">
        <v>26</v>
      </c>
      <c r="B22">
        <v>5</v>
      </c>
      <c r="C22" t="s">
        <v>27</v>
      </c>
      <c r="D22">
        <v>1</v>
      </c>
      <c r="E22" t="s">
        <v>425</v>
      </c>
      <c r="F22" s="125">
        <v>25</v>
      </c>
      <c r="G22" s="126">
        <v>0</v>
      </c>
      <c r="H22" s="125">
        <v>25</v>
      </c>
      <c r="I22" s="126">
        <v>0</v>
      </c>
      <c r="J22" s="126" t="s">
        <v>408</v>
      </c>
      <c r="K22" s="126">
        <v>29.4</v>
      </c>
      <c r="L22" s="126">
        <v>71.3</v>
      </c>
      <c r="M22" s="126" t="s">
        <v>408</v>
      </c>
      <c r="N22" s="126">
        <v>0</v>
      </c>
      <c r="O22" s="125">
        <v>25</v>
      </c>
      <c r="P22" s="126" t="s">
        <v>408</v>
      </c>
      <c r="Q22" s="126" t="s">
        <v>408</v>
      </c>
      <c r="R22" s="126">
        <v>53.7</v>
      </c>
      <c r="S22" s="126">
        <v>80.100000000000009</v>
      </c>
      <c r="T22" s="126">
        <v>93.4</v>
      </c>
      <c r="U22" s="126">
        <v>0</v>
      </c>
      <c r="V22" s="125">
        <v>25</v>
      </c>
      <c r="W22" s="126" t="s">
        <v>408</v>
      </c>
      <c r="X22" s="126" t="s">
        <v>408</v>
      </c>
      <c r="Y22" s="126">
        <v>69.100000000000009</v>
      </c>
      <c r="Z22" s="126">
        <v>89</v>
      </c>
      <c r="AA22" s="126">
        <v>89</v>
      </c>
    </row>
    <row r="23" spans="1:27" x14ac:dyDescent="0.25">
      <c r="A23" t="s">
        <v>26</v>
      </c>
      <c r="B23">
        <v>5</v>
      </c>
      <c r="C23" t="s">
        <v>27</v>
      </c>
      <c r="D23">
        <v>2</v>
      </c>
      <c r="E23" t="s">
        <v>426</v>
      </c>
      <c r="F23" s="125">
        <v>110</v>
      </c>
      <c r="G23" s="126">
        <v>0</v>
      </c>
      <c r="H23" s="125">
        <v>110</v>
      </c>
      <c r="I23" s="126" t="s">
        <v>408</v>
      </c>
      <c r="J23" s="126" t="s">
        <v>408</v>
      </c>
      <c r="K23" s="126">
        <v>42.699999999999996</v>
      </c>
      <c r="L23" s="126">
        <v>65.2</v>
      </c>
      <c r="M23" s="126">
        <v>82.300000000000011</v>
      </c>
      <c r="N23" s="126">
        <v>0</v>
      </c>
      <c r="O23" s="125">
        <v>110</v>
      </c>
      <c r="P23" s="126">
        <v>7.8</v>
      </c>
      <c r="Q23" s="126">
        <v>5.2</v>
      </c>
      <c r="R23" s="126">
        <v>51.1</v>
      </c>
      <c r="S23" s="126">
        <v>72.899999999999991</v>
      </c>
      <c r="T23" s="126">
        <v>86.9</v>
      </c>
      <c r="U23" s="126">
        <v>0</v>
      </c>
      <c r="V23" s="125">
        <v>110</v>
      </c>
      <c r="W23" s="126" t="s">
        <v>408</v>
      </c>
      <c r="X23" s="126" t="s">
        <v>408</v>
      </c>
      <c r="Y23" s="126">
        <v>65.900000000000006</v>
      </c>
      <c r="Z23" s="126">
        <v>80</v>
      </c>
      <c r="AA23" s="126">
        <v>84.6</v>
      </c>
    </row>
    <row r="24" spans="1:27" x14ac:dyDescent="0.25">
      <c r="A24" t="s">
        <v>26</v>
      </c>
      <c r="B24">
        <v>5</v>
      </c>
      <c r="C24" t="s">
        <v>27</v>
      </c>
      <c r="D24">
        <v>3</v>
      </c>
      <c r="E24" t="s">
        <v>427</v>
      </c>
      <c r="F24" s="125">
        <v>190</v>
      </c>
      <c r="G24" s="126">
        <v>0</v>
      </c>
      <c r="H24" s="125">
        <v>190</v>
      </c>
      <c r="I24" s="126" t="s">
        <v>408</v>
      </c>
      <c r="J24" s="126">
        <v>11.9</v>
      </c>
      <c r="K24" s="126">
        <v>60.6</v>
      </c>
      <c r="L24" s="126">
        <v>76.8</v>
      </c>
      <c r="M24" s="126" t="s">
        <v>408</v>
      </c>
      <c r="N24" s="126">
        <v>0</v>
      </c>
      <c r="O24" s="125">
        <v>190</v>
      </c>
      <c r="P24" s="126">
        <v>5.3</v>
      </c>
      <c r="Q24" s="126">
        <v>8.4</v>
      </c>
      <c r="R24" s="126">
        <v>63.3</v>
      </c>
      <c r="S24" s="126">
        <v>78</v>
      </c>
      <c r="T24" s="126">
        <v>86.4</v>
      </c>
      <c r="U24" s="126">
        <v>0</v>
      </c>
      <c r="V24" s="125">
        <v>190</v>
      </c>
      <c r="W24" s="126">
        <v>6.8000000000000007</v>
      </c>
      <c r="X24" s="126">
        <v>9.7000000000000011</v>
      </c>
      <c r="Y24" s="126">
        <v>69</v>
      </c>
      <c r="Z24" s="126">
        <v>80.900000000000006</v>
      </c>
      <c r="AA24" s="126">
        <v>83.5</v>
      </c>
    </row>
    <row r="25" spans="1:27" x14ac:dyDescent="0.25">
      <c r="A25" t="s">
        <v>26</v>
      </c>
      <c r="B25">
        <v>5</v>
      </c>
      <c r="C25" t="s">
        <v>27</v>
      </c>
      <c r="D25">
        <v>4</v>
      </c>
      <c r="E25" t="s">
        <v>428</v>
      </c>
      <c r="F25" s="125">
        <v>320</v>
      </c>
      <c r="G25" s="126">
        <v>0</v>
      </c>
      <c r="H25" s="125">
        <v>320</v>
      </c>
      <c r="I25" s="126">
        <v>7.3</v>
      </c>
      <c r="J25" s="126">
        <v>13</v>
      </c>
      <c r="K25" s="126">
        <v>66.7</v>
      </c>
      <c r="L25" s="126">
        <v>75.7</v>
      </c>
      <c r="M25" s="126">
        <v>79.7</v>
      </c>
      <c r="N25" s="126">
        <v>0</v>
      </c>
      <c r="O25" s="125">
        <v>320</v>
      </c>
      <c r="P25" s="126">
        <v>10.8</v>
      </c>
      <c r="Q25" s="126">
        <v>8.3000000000000007</v>
      </c>
      <c r="R25" s="126">
        <v>67.400000000000006</v>
      </c>
      <c r="S25" s="126">
        <v>77.900000000000006</v>
      </c>
      <c r="T25" s="126">
        <v>80.900000000000006</v>
      </c>
      <c r="U25" s="126">
        <v>0</v>
      </c>
      <c r="V25" s="125">
        <v>320</v>
      </c>
      <c r="W25" s="126">
        <v>10.4</v>
      </c>
      <c r="X25" s="126">
        <v>6.6000000000000005</v>
      </c>
      <c r="Y25" s="126">
        <v>74.400000000000006</v>
      </c>
      <c r="Z25" s="126">
        <v>81.800000000000011</v>
      </c>
      <c r="AA25" s="126">
        <v>83</v>
      </c>
    </row>
    <row r="26" spans="1:27" x14ac:dyDescent="0.25">
      <c r="A26" t="s">
        <v>26</v>
      </c>
      <c r="B26">
        <v>5</v>
      </c>
      <c r="C26" t="s">
        <v>27</v>
      </c>
      <c r="D26">
        <v>5</v>
      </c>
      <c r="E26" t="s">
        <v>429</v>
      </c>
      <c r="F26" s="125">
        <v>445</v>
      </c>
      <c r="G26" s="126">
        <v>6.3</v>
      </c>
      <c r="H26" s="125">
        <v>420</v>
      </c>
      <c r="I26" s="126">
        <v>9.8000000000000007</v>
      </c>
      <c r="J26" s="126">
        <v>12</v>
      </c>
      <c r="K26" s="126">
        <v>55.600000000000009</v>
      </c>
      <c r="L26" s="126">
        <v>68.800000000000011</v>
      </c>
      <c r="M26" s="126">
        <v>78.2</v>
      </c>
      <c r="N26" s="126">
        <v>6.7</v>
      </c>
      <c r="O26" s="125">
        <v>420</v>
      </c>
      <c r="P26" s="126" t="s">
        <v>408</v>
      </c>
      <c r="Q26" s="126" t="s">
        <v>408</v>
      </c>
      <c r="R26" s="126">
        <v>65.600000000000009</v>
      </c>
      <c r="S26" s="126">
        <v>73</v>
      </c>
      <c r="T26" s="126">
        <v>79.600000000000009</v>
      </c>
      <c r="U26" s="126">
        <v>7.3</v>
      </c>
      <c r="V26" s="125">
        <v>415</v>
      </c>
      <c r="W26" s="126">
        <v>16</v>
      </c>
      <c r="X26" s="126">
        <v>9.1999999999999993</v>
      </c>
      <c r="Y26" s="126">
        <v>66.7</v>
      </c>
      <c r="Z26" s="126">
        <v>72.2</v>
      </c>
      <c r="AA26" s="126">
        <v>74.8</v>
      </c>
    </row>
    <row r="27" spans="1:27" x14ac:dyDescent="0.25">
      <c r="A27" t="s">
        <v>26</v>
      </c>
      <c r="B27">
        <v>6</v>
      </c>
      <c r="C27" t="s">
        <v>27</v>
      </c>
      <c r="D27">
        <v>1</v>
      </c>
      <c r="E27" t="s">
        <v>430</v>
      </c>
      <c r="F27" s="125">
        <v>570</v>
      </c>
      <c r="G27" s="126">
        <v>0</v>
      </c>
      <c r="H27" s="125">
        <v>570</v>
      </c>
      <c r="I27" s="126">
        <v>5.1000000000000005</v>
      </c>
      <c r="J27" s="126">
        <v>6</v>
      </c>
      <c r="K27" s="126">
        <v>34.900000000000006</v>
      </c>
      <c r="L27" s="126">
        <v>70</v>
      </c>
      <c r="M27" s="126">
        <v>88.9</v>
      </c>
      <c r="N27" s="126">
        <v>0</v>
      </c>
      <c r="O27" s="125">
        <v>570</v>
      </c>
      <c r="P27" s="126">
        <v>7.7</v>
      </c>
      <c r="Q27" s="126">
        <v>4.2</v>
      </c>
      <c r="R27" s="126">
        <v>48.699999999999996</v>
      </c>
      <c r="S27" s="126">
        <v>75.5</v>
      </c>
      <c r="T27" s="126">
        <v>88.1</v>
      </c>
      <c r="U27" s="126">
        <v>0</v>
      </c>
      <c r="V27" s="125">
        <v>570</v>
      </c>
      <c r="W27" s="126">
        <v>10.5</v>
      </c>
      <c r="X27" s="126">
        <v>6.7</v>
      </c>
      <c r="Y27" s="126">
        <v>62.1</v>
      </c>
      <c r="Z27" s="126">
        <v>77.5</v>
      </c>
      <c r="AA27" s="126">
        <v>82.7</v>
      </c>
    </row>
    <row r="28" spans="1:27" x14ac:dyDescent="0.25">
      <c r="A28" t="s">
        <v>26</v>
      </c>
      <c r="B28">
        <v>6</v>
      </c>
      <c r="C28" t="s">
        <v>27</v>
      </c>
      <c r="D28">
        <v>2</v>
      </c>
      <c r="E28" t="s">
        <v>431</v>
      </c>
      <c r="F28" s="125">
        <v>930</v>
      </c>
      <c r="G28" s="126">
        <v>0</v>
      </c>
      <c r="H28" s="125">
        <v>930</v>
      </c>
      <c r="I28" s="126">
        <v>5.2</v>
      </c>
      <c r="J28" s="126">
        <v>7.8</v>
      </c>
      <c r="K28" s="126">
        <v>41.9</v>
      </c>
      <c r="L28" s="126">
        <v>70.599999999999994</v>
      </c>
      <c r="M28" s="126">
        <v>87.1</v>
      </c>
      <c r="N28" s="126">
        <v>0</v>
      </c>
      <c r="O28" s="125">
        <v>930</v>
      </c>
      <c r="P28" s="126">
        <v>6.9</v>
      </c>
      <c r="Q28" s="126">
        <v>6.5</v>
      </c>
      <c r="R28" s="126">
        <v>59.599999999999994</v>
      </c>
      <c r="S28" s="126">
        <v>79.600000000000009</v>
      </c>
      <c r="T28" s="126">
        <v>86.6</v>
      </c>
      <c r="U28" s="126">
        <v>0</v>
      </c>
      <c r="V28" s="125">
        <v>930</v>
      </c>
      <c r="W28" s="126">
        <v>9.8000000000000007</v>
      </c>
      <c r="X28" s="126">
        <v>4.5999999999999996</v>
      </c>
      <c r="Y28" s="126">
        <v>69.400000000000006</v>
      </c>
      <c r="Z28" s="126">
        <v>80.800000000000011</v>
      </c>
      <c r="AA28" s="126">
        <v>85.7</v>
      </c>
    </row>
    <row r="29" spans="1:27" x14ac:dyDescent="0.25">
      <c r="A29" t="s">
        <v>26</v>
      </c>
      <c r="B29">
        <v>6</v>
      </c>
      <c r="C29" t="s">
        <v>27</v>
      </c>
      <c r="D29">
        <v>3</v>
      </c>
      <c r="E29" t="s">
        <v>432</v>
      </c>
      <c r="F29" s="125">
        <v>870</v>
      </c>
      <c r="G29" s="126">
        <v>0</v>
      </c>
      <c r="H29" s="125">
        <v>870</v>
      </c>
      <c r="I29" s="126">
        <v>5.8000000000000007</v>
      </c>
      <c r="J29" s="126">
        <v>7.1000000000000005</v>
      </c>
      <c r="K29" s="126">
        <v>49.3</v>
      </c>
      <c r="L29" s="126">
        <v>73.7</v>
      </c>
      <c r="M29" s="126">
        <v>87.1</v>
      </c>
      <c r="N29" s="126">
        <v>0</v>
      </c>
      <c r="O29" s="125">
        <v>870</v>
      </c>
      <c r="P29" s="126">
        <v>7.8</v>
      </c>
      <c r="Q29" s="126">
        <v>6.8000000000000007</v>
      </c>
      <c r="R29" s="126">
        <v>62.8</v>
      </c>
      <c r="S29" s="126">
        <v>78.7</v>
      </c>
      <c r="T29" s="126">
        <v>85.3</v>
      </c>
      <c r="U29" s="126">
        <v>0</v>
      </c>
      <c r="V29" s="125">
        <v>870</v>
      </c>
      <c r="W29" s="126">
        <v>10.9</v>
      </c>
      <c r="X29" s="126">
        <v>5.3</v>
      </c>
      <c r="Y29" s="126">
        <v>69.2</v>
      </c>
      <c r="Z29" s="126">
        <v>80</v>
      </c>
      <c r="AA29" s="126">
        <v>83.7</v>
      </c>
    </row>
    <row r="30" spans="1:27" x14ac:dyDescent="0.25">
      <c r="A30" t="s">
        <v>26</v>
      </c>
      <c r="B30">
        <v>6</v>
      </c>
      <c r="C30" t="s">
        <v>27</v>
      </c>
      <c r="D30">
        <v>4</v>
      </c>
      <c r="E30" t="s">
        <v>433</v>
      </c>
      <c r="F30" s="125">
        <v>815</v>
      </c>
      <c r="G30" s="126">
        <v>0</v>
      </c>
      <c r="H30" s="125">
        <v>815</v>
      </c>
      <c r="I30" s="126">
        <v>5.8000000000000007</v>
      </c>
      <c r="J30" s="126">
        <v>7.3</v>
      </c>
      <c r="K30" s="126">
        <v>56.7</v>
      </c>
      <c r="L30" s="126">
        <v>77.600000000000009</v>
      </c>
      <c r="M30" s="126">
        <v>87</v>
      </c>
      <c r="N30" s="126">
        <v>0</v>
      </c>
      <c r="O30" s="125">
        <v>815</v>
      </c>
      <c r="P30" s="126">
        <v>8.3000000000000007</v>
      </c>
      <c r="Q30" s="126">
        <v>6.9</v>
      </c>
      <c r="R30" s="126">
        <v>68.800000000000011</v>
      </c>
      <c r="S30" s="126">
        <v>80.5</v>
      </c>
      <c r="T30" s="126">
        <v>84.8</v>
      </c>
      <c r="U30" s="126">
        <v>0</v>
      </c>
      <c r="V30" s="125">
        <v>815</v>
      </c>
      <c r="W30" s="126">
        <v>10.6</v>
      </c>
      <c r="X30" s="126">
        <v>7.3</v>
      </c>
      <c r="Y30" s="126">
        <v>72</v>
      </c>
      <c r="Z30" s="126">
        <v>79.900000000000006</v>
      </c>
      <c r="AA30" s="126">
        <v>82.100000000000009</v>
      </c>
    </row>
    <row r="31" spans="1:27" x14ac:dyDescent="0.25">
      <c r="A31" t="s">
        <v>26</v>
      </c>
      <c r="B31">
        <v>6</v>
      </c>
      <c r="C31" t="s">
        <v>27</v>
      </c>
      <c r="D31">
        <v>5</v>
      </c>
      <c r="E31" t="s">
        <v>434</v>
      </c>
      <c r="F31" s="125">
        <v>1085</v>
      </c>
      <c r="G31" s="126">
        <v>7.8</v>
      </c>
      <c r="H31" s="125">
        <v>1000</v>
      </c>
      <c r="I31" s="126">
        <v>8.3000000000000007</v>
      </c>
      <c r="J31" s="126">
        <v>9.5</v>
      </c>
      <c r="K31" s="126">
        <v>43.6</v>
      </c>
      <c r="L31" s="126">
        <v>65.2</v>
      </c>
      <c r="M31" s="126">
        <v>82.2</v>
      </c>
      <c r="N31" s="126">
        <v>9.9</v>
      </c>
      <c r="O31" s="125">
        <v>975</v>
      </c>
      <c r="P31" s="126">
        <v>13.100000000000001</v>
      </c>
      <c r="Q31" s="126">
        <v>8.7999999999999989</v>
      </c>
      <c r="R31" s="126">
        <v>54.500000000000007</v>
      </c>
      <c r="S31" s="126">
        <v>70.100000000000009</v>
      </c>
      <c r="T31" s="126">
        <v>78.100000000000009</v>
      </c>
      <c r="U31" s="126">
        <v>10.6</v>
      </c>
      <c r="V31" s="125">
        <v>970</v>
      </c>
      <c r="W31" s="126">
        <v>15.9</v>
      </c>
      <c r="X31" s="126">
        <v>8</v>
      </c>
      <c r="Y31" s="126">
        <v>60.6</v>
      </c>
      <c r="Z31" s="126">
        <v>70.8</v>
      </c>
      <c r="AA31" s="126">
        <v>76.099999999999994</v>
      </c>
    </row>
    <row r="32" spans="1:27" x14ac:dyDescent="0.25">
      <c r="A32" t="s">
        <v>26</v>
      </c>
      <c r="B32">
        <v>7</v>
      </c>
      <c r="C32" t="s">
        <v>27</v>
      </c>
      <c r="D32">
        <v>1</v>
      </c>
      <c r="E32" t="s">
        <v>435</v>
      </c>
      <c r="F32" s="125">
        <v>470</v>
      </c>
      <c r="G32" s="126">
        <v>0</v>
      </c>
      <c r="H32" s="125">
        <v>470</v>
      </c>
      <c r="I32" s="126">
        <v>7.8</v>
      </c>
      <c r="J32" s="126">
        <v>5.2</v>
      </c>
      <c r="K32" s="126">
        <v>53.7</v>
      </c>
      <c r="L32" s="126">
        <v>76.2</v>
      </c>
      <c r="M32" s="126">
        <v>87</v>
      </c>
      <c r="N32" s="126">
        <v>0</v>
      </c>
      <c r="O32" s="125">
        <v>470</v>
      </c>
      <c r="P32" s="126">
        <v>8.9</v>
      </c>
      <c r="Q32" s="126">
        <v>5.5</v>
      </c>
      <c r="R32" s="126">
        <v>64.600000000000009</v>
      </c>
      <c r="S32" s="126">
        <v>80.5</v>
      </c>
      <c r="T32" s="126">
        <v>85.6</v>
      </c>
      <c r="U32" s="126">
        <v>0</v>
      </c>
      <c r="V32" s="125">
        <v>470</v>
      </c>
      <c r="W32" s="126">
        <v>10.9</v>
      </c>
      <c r="X32" s="126">
        <v>6.8000000000000007</v>
      </c>
      <c r="Y32" s="126">
        <v>69.5</v>
      </c>
      <c r="Z32" s="126">
        <v>78.8</v>
      </c>
      <c r="AA32" s="126">
        <v>82.300000000000011</v>
      </c>
    </row>
    <row r="33" spans="1:27" x14ac:dyDescent="0.25">
      <c r="A33" t="s">
        <v>26</v>
      </c>
      <c r="B33">
        <v>7</v>
      </c>
      <c r="C33" t="s">
        <v>27</v>
      </c>
      <c r="D33">
        <v>2</v>
      </c>
      <c r="E33" t="s">
        <v>436</v>
      </c>
      <c r="F33" s="125">
        <v>485</v>
      </c>
      <c r="G33" s="126">
        <v>0</v>
      </c>
      <c r="H33" s="125">
        <v>485</v>
      </c>
      <c r="I33" s="126">
        <v>7.0000000000000009</v>
      </c>
      <c r="J33" s="126">
        <v>5.3</v>
      </c>
      <c r="K33" s="126">
        <v>52.900000000000006</v>
      </c>
      <c r="L33" s="126">
        <v>78.8</v>
      </c>
      <c r="M33" s="126">
        <v>87.7</v>
      </c>
      <c r="N33" s="126">
        <v>0</v>
      </c>
      <c r="O33" s="125">
        <v>485</v>
      </c>
      <c r="P33" s="126">
        <v>8</v>
      </c>
      <c r="Q33" s="126">
        <v>3.3000000000000003</v>
      </c>
      <c r="R33" s="126">
        <v>74.900000000000006</v>
      </c>
      <c r="S33" s="126">
        <v>86</v>
      </c>
      <c r="T33" s="126">
        <v>88.7</v>
      </c>
      <c r="U33" s="126">
        <v>0</v>
      </c>
      <c r="V33" s="125">
        <v>485</v>
      </c>
      <c r="W33" s="126">
        <v>8.7999999999999989</v>
      </c>
      <c r="X33" s="126">
        <v>5.4</v>
      </c>
      <c r="Y33" s="126">
        <v>75.8</v>
      </c>
      <c r="Z33" s="126">
        <v>83.2</v>
      </c>
      <c r="AA33" s="126">
        <v>85.8</v>
      </c>
    </row>
    <row r="34" spans="1:27" x14ac:dyDescent="0.25">
      <c r="A34" t="s">
        <v>26</v>
      </c>
      <c r="B34">
        <v>7</v>
      </c>
      <c r="C34" t="s">
        <v>27</v>
      </c>
      <c r="D34">
        <v>3</v>
      </c>
      <c r="E34" t="s">
        <v>437</v>
      </c>
      <c r="F34" s="125">
        <v>235</v>
      </c>
      <c r="G34" s="126">
        <v>0</v>
      </c>
      <c r="H34" s="125">
        <v>235</v>
      </c>
      <c r="I34" s="126">
        <v>5</v>
      </c>
      <c r="J34" s="126">
        <v>5.7</v>
      </c>
      <c r="K34" s="126">
        <v>50.7</v>
      </c>
      <c r="L34" s="126">
        <v>76.8</v>
      </c>
      <c r="M34" s="126">
        <v>89.3</v>
      </c>
      <c r="N34" s="126">
        <v>0</v>
      </c>
      <c r="O34" s="125">
        <v>235</v>
      </c>
      <c r="P34" s="126">
        <v>6.6000000000000005</v>
      </c>
      <c r="Q34" s="126">
        <v>5.5</v>
      </c>
      <c r="R34" s="126">
        <v>75.099999999999994</v>
      </c>
      <c r="S34" s="126">
        <v>82.9</v>
      </c>
      <c r="T34" s="126">
        <v>87.9</v>
      </c>
      <c r="U34" s="126">
        <v>0</v>
      </c>
      <c r="V34" s="125">
        <v>235</v>
      </c>
      <c r="W34" s="126">
        <v>9</v>
      </c>
      <c r="X34" s="126">
        <v>5.2</v>
      </c>
      <c r="Y34" s="126">
        <v>78.900000000000006</v>
      </c>
      <c r="Z34" s="126">
        <v>85</v>
      </c>
      <c r="AA34" s="126">
        <v>85.9</v>
      </c>
    </row>
    <row r="35" spans="1:27" x14ac:dyDescent="0.25">
      <c r="A35" t="s">
        <v>26</v>
      </c>
      <c r="B35">
        <v>7</v>
      </c>
      <c r="C35" t="s">
        <v>27</v>
      </c>
      <c r="D35">
        <v>4</v>
      </c>
      <c r="E35" t="s">
        <v>438</v>
      </c>
      <c r="F35" s="125">
        <v>185</v>
      </c>
      <c r="G35" s="126">
        <v>0</v>
      </c>
      <c r="H35" s="125">
        <v>185</v>
      </c>
      <c r="I35" s="126">
        <v>6.3</v>
      </c>
      <c r="J35" s="126">
        <v>9.4</v>
      </c>
      <c r="K35" s="126">
        <v>50.6</v>
      </c>
      <c r="L35" s="126">
        <v>71</v>
      </c>
      <c r="M35" s="126">
        <v>84.3</v>
      </c>
      <c r="N35" s="126">
        <v>0</v>
      </c>
      <c r="O35" s="125">
        <v>185</v>
      </c>
      <c r="P35" s="126">
        <v>10.3</v>
      </c>
      <c r="Q35" s="126">
        <v>5.3</v>
      </c>
      <c r="R35" s="126">
        <v>75.7</v>
      </c>
      <c r="S35" s="126">
        <v>80.300000000000011</v>
      </c>
      <c r="T35" s="126">
        <v>84.3</v>
      </c>
      <c r="U35" s="126">
        <v>0</v>
      </c>
      <c r="V35" s="125">
        <v>185</v>
      </c>
      <c r="W35" s="126">
        <v>11.9</v>
      </c>
      <c r="X35" s="126">
        <v>7.7</v>
      </c>
      <c r="Y35" s="126">
        <v>74.5</v>
      </c>
      <c r="Z35" s="126">
        <v>79.100000000000009</v>
      </c>
      <c r="AA35" s="126">
        <v>80.400000000000006</v>
      </c>
    </row>
    <row r="36" spans="1:27" x14ac:dyDescent="0.25">
      <c r="A36" t="s">
        <v>26</v>
      </c>
      <c r="B36">
        <v>7</v>
      </c>
      <c r="C36" t="s">
        <v>27</v>
      </c>
      <c r="D36">
        <v>5</v>
      </c>
      <c r="E36" t="s">
        <v>439</v>
      </c>
      <c r="F36" s="125">
        <v>305</v>
      </c>
      <c r="G36" s="126">
        <v>9.5</v>
      </c>
      <c r="H36" s="125">
        <v>275</v>
      </c>
      <c r="I36" s="126">
        <v>9.8000000000000007</v>
      </c>
      <c r="J36" s="126">
        <v>10.200000000000001</v>
      </c>
      <c r="K36" s="126">
        <v>37.1</v>
      </c>
      <c r="L36" s="126">
        <v>63.1</v>
      </c>
      <c r="M36" s="126">
        <v>79.900000000000006</v>
      </c>
      <c r="N36" s="126">
        <v>12.8</v>
      </c>
      <c r="O36" s="125">
        <v>265</v>
      </c>
      <c r="P36" s="126">
        <v>13.3</v>
      </c>
      <c r="Q36" s="126">
        <v>10.100000000000001</v>
      </c>
      <c r="R36" s="126">
        <v>54.800000000000004</v>
      </c>
      <c r="S36" s="126">
        <v>69.900000000000006</v>
      </c>
      <c r="T36" s="126">
        <v>76.599999999999994</v>
      </c>
      <c r="U36" s="126">
        <v>14.3</v>
      </c>
      <c r="V36" s="125">
        <v>260</v>
      </c>
      <c r="W36" s="126">
        <v>15.5</v>
      </c>
      <c r="X36" s="126">
        <v>9.8000000000000007</v>
      </c>
      <c r="Y36" s="126">
        <v>60.3</v>
      </c>
      <c r="Z36" s="126">
        <v>69.600000000000009</v>
      </c>
      <c r="AA36" s="126">
        <v>74.7</v>
      </c>
    </row>
    <row r="37" spans="1:27" x14ac:dyDescent="0.25">
      <c r="A37" t="s">
        <v>26</v>
      </c>
      <c r="B37">
        <v>8</v>
      </c>
      <c r="C37" t="s">
        <v>27</v>
      </c>
      <c r="D37">
        <v>1</v>
      </c>
      <c r="E37" t="s">
        <v>440</v>
      </c>
      <c r="F37" s="125">
        <v>20</v>
      </c>
      <c r="G37" s="126" t="s">
        <v>408</v>
      </c>
      <c r="H37" s="125" t="s">
        <v>408</v>
      </c>
      <c r="I37" s="126" t="s">
        <v>408</v>
      </c>
      <c r="J37" s="126" t="s">
        <v>408</v>
      </c>
      <c r="K37" s="126" t="s">
        <v>408</v>
      </c>
      <c r="L37" s="126" t="s">
        <v>408</v>
      </c>
      <c r="M37" s="126" t="s">
        <v>408</v>
      </c>
      <c r="N37" s="126" t="s">
        <v>408</v>
      </c>
      <c r="O37" s="125" t="s">
        <v>408</v>
      </c>
      <c r="P37" s="126" t="s">
        <v>408</v>
      </c>
      <c r="Q37" s="126" t="s">
        <v>408</v>
      </c>
      <c r="R37" s="126" t="s">
        <v>408</v>
      </c>
      <c r="S37" s="126" t="s">
        <v>408</v>
      </c>
      <c r="T37" s="126" t="s">
        <v>408</v>
      </c>
      <c r="U37" s="126" t="s">
        <v>408</v>
      </c>
      <c r="V37" s="125" t="s">
        <v>408</v>
      </c>
      <c r="W37" s="126" t="s">
        <v>408</v>
      </c>
      <c r="X37" s="126" t="s">
        <v>408</v>
      </c>
      <c r="Y37" s="126" t="s">
        <v>408</v>
      </c>
      <c r="Z37" s="126" t="s">
        <v>408</v>
      </c>
      <c r="AA37" s="126" t="s">
        <v>408</v>
      </c>
    </row>
    <row r="38" spans="1:27" x14ac:dyDescent="0.25">
      <c r="A38" t="s">
        <v>26</v>
      </c>
      <c r="B38">
        <v>8</v>
      </c>
      <c r="C38" t="s">
        <v>27</v>
      </c>
      <c r="D38">
        <v>2</v>
      </c>
      <c r="E38" t="s">
        <v>441</v>
      </c>
      <c r="F38" s="125">
        <v>105</v>
      </c>
      <c r="G38" s="126">
        <v>0</v>
      </c>
      <c r="H38" s="125">
        <v>105</v>
      </c>
      <c r="I38" s="126">
        <v>9.5</v>
      </c>
      <c r="J38" s="126">
        <v>9</v>
      </c>
      <c r="K38" s="126">
        <v>64.600000000000009</v>
      </c>
      <c r="L38" s="126">
        <v>75.5</v>
      </c>
      <c r="M38" s="126">
        <v>81.5</v>
      </c>
      <c r="N38" s="126">
        <v>0</v>
      </c>
      <c r="O38" s="125">
        <v>105</v>
      </c>
      <c r="P38" s="126" t="s">
        <v>408</v>
      </c>
      <c r="Q38" s="126" t="s">
        <v>408</v>
      </c>
      <c r="R38" s="126">
        <v>75.2</v>
      </c>
      <c r="S38" s="126">
        <v>79.7</v>
      </c>
      <c r="T38" s="126">
        <v>83.5</v>
      </c>
      <c r="U38" s="126">
        <v>0</v>
      </c>
      <c r="V38" s="125">
        <v>105</v>
      </c>
      <c r="W38" s="126">
        <v>13.8</v>
      </c>
      <c r="X38" s="126">
        <v>8.1</v>
      </c>
      <c r="Y38" s="126">
        <v>74.400000000000006</v>
      </c>
      <c r="Z38" s="126">
        <v>78.2</v>
      </c>
      <c r="AA38" s="126">
        <v>78.2</v>
      </c>
    </row>
    <row r="39" spans="1:27" x14ac:dyDescent="0.25">
      <c r="A39" t="s">
        <v>26</v>
      </c>
      <c r="B39">
        <v>8</v>
      </c>
      <c r="C39" t="s">
        <v>27</v>
      </c>
      <c r="D39">
        <v>3</v>
      </c>
      <c r="E39" t="s">
        <v>442</v>
      </c>
      <c r="F39" s="125">
        <v>130</v>
      </c>
      <c r="G39" s="126">
        <v>0</v>
      </c>
      <c r="H39" s="125">
        <v>130</v>
      </c>
      <c r="I39" s="126" t="s">
        <v>408</v>
      </c>
      <c r="J39" s="126" t="s">
        <v>408</v>
      </c>
      <c r="K39" s="126">
        <v>70.899999999999991</v>
      </c>
      <c r="L39" s="126">
        <v>82.5</v>
      </c>
      <c r="M39" s="126">
        <v>86.6</v>
      </c>
      <c r="N39" s="126">
        <v>0</v>
      </c>
      <c r="O39" s="125">
        <v>130</v>
      </c>
      <c r="P39" s="126">
        <v>6.3</v>
      </c>
      <c r="Q39" s="126">
        <v>5.6000000000000005</v>
      </c>
      <c r="R39" s="126">
        <v>78.400000000000006</v>
      </c>
      <c r="S39" s="126">
        <v>84</v>
      </c>
      <c r="T39" s="126">
        <v>88.1</v>
      </c>
      <c r="U39" s="126">
        <v>0</v>
      </c>
      <c r="V39" s="125">
        <v>130</v>
      </c>
      <c r="W39" s="126">
        <v>13.8</v>
      </c>
      <c r="X39" s="126">
        <v>6.3</v>
      </c>
      <c r="Y39" s="126">
        <v>74</v>
      </c>
      <c r="Z39" s="126">
        <v>79.100000000000009</v>
      </c>
      <c r="AA39" s="126">
        <v>79.800000000000011</v>
      </c>
    </row>
    <row r="40" spans="1:27" x14ac:dyDescent="0.25">
      <c r="A40" t="s">
        <v>26</v>
      </c>
      <c r="B40">
        <v>8</v>
      </c>
      <c r="C40" t="s">
        <v>27</v>
      </c>
      <c r="D40">
        <v>4</v>
      </c>
      <c r="E40" t="s">
        <v>443</v>
      </c>
      <c r="F40" s="125">
        <v>435</v>
      </c>
      <c r="G40" s="126">
        <v>0</v>
      </c>
      <c r="H40" s="125">
        <v>435</v>
      </c>
      <c r="I40" s="126">
        <v>5.2</v>
      </c>
      <c r="J40" s="126">
        <v>13.100000000000001</v>
      </c>
      <c r="K40" s="126">
        <v>66.3</v>
      </c>
      <c r="L40" s="126">
        <v>75.7</v>
      </c>
      <c r="M40" s="126">
        <v>81.7</v>
      </c>
      <c r="N40" s="126">
        <v>0</v>
      </c>
      <c r="O40" s="125">
        <v>435</v>
      </c>
      <c r="P40" s="126">
        <v>7.6</v>
      </c>
      <c r="Q40" s="126">
        <v>9.6</v>
      </c>
      <c r="R40" s="126">
        <v>75.8</v>
      </c>
      <c r="S40" s="126">
        <v>81.300000000000011</v>
      </c>
      <c r="T40" s="126">
        <v>82.800000000000011</v>
      </c>
      <c r="U40" s="126">
        <v>0</v>
      </c>
      <c r="V40" s="125">
        <v>435</v>
      </c>
      <c r="W40" s="126" t="s">
        <v>408</v>
      </c>
      <c r="X40" s="126" t="s">
        <v>408</v>
      </c>
      <c r="Y40" s="126">
        <v>76.599999999999994</v>
      </c>
      <c r="Z40" s="126">
        <v>79.3</v>
      </c>
      <c r="AA40" s="126">
        <v>80.7</v>
      </c>
    </row>
    <row r="41" spans="1:27" x14ac:dyDescent="0.25">
      <c r="A41" t="s">
        <v>26</v>
      </c>
      <c r="B41">
        <v>8</v>
      </c>
      <c r="C41" t="s">
        <v>27</v>
      </c>
      <c r="D41">
        <v>5</v>
      </c>
      <c r="E41" t="s">
        <v>444</v>
      </c>
      <c r="F41" s="125">
        <v>985</v>
      </c>
      <c r="G41" s="126">
        <v>6.3</v>
      </c>
      <c r="H41" s="125">
        <v>925</v>
      </c>
      <c r="I41" s="126">
        <v>11</v>
      </c>
      <c r="J41" s="126">
        <v>16.600000000000001</v>
      </c>
      <c r="K41" s="126">
        <v>53.400000000000006</v>
      </c>
      <c r="L41" s="126">
        <v>65.900000000000006</v>
      </c>
      <c r="M41" s="126">
        <v>72.5</v>
      </c>
      <c r="N41" s="126">
        <v>7.3999999999999995</v>
      </c>
      <c r="O41" s="125">
        <v>910</v>
      </c>
      <c r="P41" s="126">
        <v>14.799999999999999</v>
      </c>
      <c r="Q41" s="126">
        <v>13.3</v>
      </c>
      <c r="R41" s="126">
        <v>62.6</v>
      </c>
      <c r="S41" s="126">
        <v>68.5</v>
      </c>
      <c r="T41" s="126">
        <v>71.899999999999991</v>
      </c>
      <c r="U41" s="126">
        <v>7.3999999999999995</v>
      </c>
      <c r="V41" s="125">
        <v>910</v>
      </c>
      <c r="W41" s="126">
        <v>17.8</v>
      </c>
      <c r="X41" s="126">
        <v>13</v>
      </c>
      <c r="Y41" s="126">
        <v>64.099999999999994</v>
      </c>
      <c r="Z41" s="126">
        <v>67.300000000000011</v>
      </c>
      <c r="AA41" s="126">
        <v>69.2</v>
      </c>
    </row>
    <row r="42" spans="1:27" x14ac:dyDescent="0.25">
      <c r="A42" t="s">
        <v>26</v>
      </c>
      <c r="B42">
        <v>9</v>
      </c>
      <c r="C42" t="s">
        <v>27</v>
      </c>
      <c r="D42">
        <v>1</v>
      </c>
      <c r="E42" t="s">
        <v>445</v>
      </c>
      <c r="F42" s="125">
        <v>185</v>
      </c>
      <c r="G42" s="126">
        <v>0</v>
      </c>
      <c r="H42" s="125">
        <v>185</v>
      </c>
      <c r="I42" s="126">
        <v>10.3</v>
      </c>
      <c r="J42" s="126">
        <v>5.4</v>
      </c>
      <c r="K42" s="126">
        <v>58.199999999999996</v>
      </c>
      <c r="L42" s="126">
        <v>73.900000000000006</v>
      </c>
      <c r="M42" s="126">
        <v>84.2</v>
      </c>
      <c r="N42" s="126">
        <v>0</v>
      </c>
      <c r="O42" s="125">
        <v>185</v>
      </c>
      <c r="P42" s="126">
        <v>10.3</v>
      </c>
      <c r="Q42" s="126">
        <v>6</v>
      </c>
      <c r="R42" s="126">
        <v>61.1</v>
      </c>
      <c r="S42" s="126">
        <v>75.3</v>
      </c>
      <c r="T42" s="126">
        <v>83.7</v>
      </c>
      <c r="U42" s="126">
        <v>0</v>
      </c>
      <c r="V42" s="125">
        <v>185</v>
      </c>
      <c r="W42" s="126">
        <v>14.000000000000002</v>
      </c>
      <c r="X42" s="126">
        <v>6.3</v>
      </c>
      <c r="Y42" s="126">
        <v>67.5</v>
      </c>
      <c r="Z42" s="126">
        <v>77</v>
      </c>
      <c r="AA42" s="126">
        <v>79.7</v>
      </c>
    </row>
    <row r="43" spans="1:27" x14ac:dyDescent="0.25">
      <c r="A43" t="s">
        <v>26</v>
      </c>
      <c r="B43">
        <v>9</v>
      </c>
      <c r="C43" t="s">
        <v>27</v>
      </c>
      <c r="D43">
        <v>2</v>
      </c>
      <c r="E43" t="s">
        <v>446</v>
      </c>
      <c r="F43" s="125">
        <v>305</v>
      </c>
      <c r="G43" s="126">
        <v>0</v>
      </c>
      <c r="H43" s="125">
        <v>305</v>
      </c>
      <c r="I43" s="126">
        <v>9.6</v>
      </c>
      <c r="J43" s="126">
        <v>7.1000000000000005</v>
      </c>
      <c r="K43" s="126">
        <v>62.5</v>
      </c>
      <c r="L43" s="126">
        <v>77.100000000000009</v>
      </c>
      <c r="M43" s="126">
        <v>83.3</v>
      </c>
      <c r="N43" s="126">
        <v>0</v>
      </c>
      <c r="O43" s="125">
        <v>305</v>
      </c>
      <c r="P43" s="126">
        <v>12</v>
      </c>
      <c r="Q43" s="126">
        <v>4.3999999999999995</v>
      </c>
      <c r="R43" s="126">
        <v>68.7</v>
      </c>
      <c r="S43" s="126">
        <v>79.7</v>
      </c>
      <c r="T43" s="126">
        <v>83.5</v>
      </c>
      <c r="U43" s="126">
        <v>0</v>
      </c>
      <c r="V43" s="125">
        <v>305</v>
      </c>
      <c r="W43" s="126">
        <v>12.5</v>
      </c>
      <c r="X43" s="126">
        <v>3.8</v>
      </c>
      <c r="Y43" s="126">
        <v>72.8</v>
      </c>
      <c r="Z43" s="126">
        <v>79.800000000000011</v>
      </c>
      <c r="AA43" s="126">
        <v>83.6</v>
      </c>
    </row>
    <row r="44" spans="1:27" x14ac:dyDescent="0.25">
      <c r="A44" t="s">
        <v>26</v>
      </c>
      <c r="B44">
        <v>9</v>
      </c>
      <c r="C44" t="s">
        <v>27</v>
      </c>
      <c r="D44">
        <v>3</v>
      </c>
      <c r="E44" t="s">
        <v>447</v>
      </c>
      <c r="F44" s="125">
        <v>305</v>
      </c>
      <c r="G44" s="126">
        <v>0</v>
      </c>
      <c r="H44" s="125">
        <v>305</v>
      </c>
      <c r="I44" s="126">
        <v>8</v>
      </c>
      <c r="J44" s="126">
        <v>7.7</v>
      </c>
      <c r="K44" s="126">
        <v>65.2</v>
      </c>
      <c r="L44" s="126">
        <v>76.5</v>
      </c>
      <c r="M44" s="126">
        <v>84.3</v>
      </c>
      <c r="N44" s="126">
        <v>0</v>
      </c>
      <c r="O44" s="125">
        <v>305</v>
      </c>
      <c r="P44" s="126">
        <v>11.200000000000001</v>
      </c>
      <c r="Q44" s="126">
        <v>10.100000000000001</v>
      </c>
      <c r="R44" s="126">
        <v>67.900000000000006</v>
      </c>
      <c r="S44" s="126">
        <v>74.7</v>
      </c>
      <c r="T44" s="126">
        <v>78.7</v>
      </c>
      <c r="U44" s="126">
        <v>0</v>
      </c>
      <c r="V44" s="125">
        <v>305</v>
      </c>
      <c r="W44" s="126">
        <v>14.100000000000001</v>
      </c>
      <c r="X44" s="126">
        <v>6.3</v>
      </c>
      <c r="Y44" s="126">
        <v>73</v>
      </c>
      <c r="Z44" s="126">
        <v>77.400000000000006</v>
      </c>
      <c r="AA44" s="126">
        <v>79.600000000000009</v>
      </c>
    </row>
    <row r="45" spans="1:27" x14ac:dyDescent="0.25">
      <c r="A45" t="s">
        <v>26</v>
      </c>
      <c r="B45">
        <v>9</v>
      </c>
      <c r="C45" t="s">
        <v>27</v>
      </c>
      <c r="D45">
        <v>4</v>
      </c>
      <c r="E45" t="s">
        <v>448</v>
      </c>
      <c r="F45" s="125">
        <v>405</v>
      </c>
      <c r="G45" s="126">
        <v>0</v>
      </c>
      <c r="H45" s="125">
        <v>405</v>
      </c>
      <c r="I45" s="126">
        <v>6</v>
      </c>
      <c r="J45" s="126">
        <v>9.1</v>
      </c>
      <c r="K45" s="126">
        <v>68.400000000000006</v>
      </c>
      <c r="L45" s="126">
        <v>78.8</v>
      </c>
      <c r="M45" s="126">
        <v>84.899999999999991</v>
      </c>
      <c r="N45" s="126">
        <v>0</v>
      </c>
      <c r="O45" s="125">
        <v>405</v>
      </c>
      <c r="P45" s="126">
        <v>9.6</v>
      </c>
      <c r="Q45" s="126">
        <v>7.0000000000000009</v>
      </c>
      <c r="R45" s="126">
        <v>74.5</v>
      </c>
      <c r="S45" s="126">
        <v>80.7</v>
      </c>
      <c r="T45" s="126">
        <v>83.399999999999991</v>
      </c>
      <c r="U45" s="126">
        <v>0</v>
      </c>
      <c r="V45" s="125">
        <v>405</v>
      </c>
      <c r="W45" s="126">
        <v>10.8</v>
      </c>
      <c r="X45" s="126">
        <v>9</v>
      </c>
      <c r="Y45" s="126">
        <v>73.599999999999994</v>
      </c>
      <c r="Z45" s="126">
        <v>77.3</v>
      </c>
      <c r="AA45" s="126">
        <v>80.2</v>
      </c>
    </row>
    <row r="46" spans="1:27" x14ac:dyDescent="0.25">
      <c r="A46" t="s">
        <v>26</v>
      </c>
      <c r="B46">
        <v>9</v>
      </c>
      <c r="C46" t="s">
        <v>27</v>
      </c>
      <c r="D46">
        <v>5</v>
      </c>
      <c r="E46" t="s">
        <v>449</v>
      </c>
      <c r="F46" s="125">
        <v>610</v>
      </c>
      <c r="G46" s="126">
        <v>11.4</v>
      </c>
      <c r="H46" s="125">
        <v>540</v>
      </c>
      <c r="I46" s="126">
        <v>9.7000000000000011</v>
      </c>
      <c r="J46" s="126">
        <v>11.1</v>
      </c>
      <c r="K46" s="126">
        <v>55.500000000000007</v>
      </c>
      <c r="L46" s="126">
        <v>69.800000000000011</v>
      </c>
      <c r="M46" s="126">
        <v>79.2</v>
      </c>
      <c r="N46" s="126">
        <v>13.200000000000001</v>
      </c>
      <c r="O46" s="125">
        <v>530</v>
      </c>
      <c r="P46" s="126">
        <v>13.700000000000001</v>
      </c>
      <c r="Q46" s="126">
        <v>10.5</v>
      </c>
      <c r="R46" s="126">
        <v>60.3</v>
      </c>
      <c r="S46" s="126">
        <v>70.100000000000009</v>
      </c>
      <c r="T46" s="126">
        <v>75.7</v>
      </c>
      <c r="U46" s="126">
        <v>13.4</v>
      </c>
      <c r="V46" s="125">
        <v>525</v>
      </c>
      <c r="W46" s="126">
        <v>16.900000000000002</v>
      </c>
      <c r="X46" s="126">
        <v>11.600000000000001</v>
      </c>
      <c r="Y46" s="126">
        <v>63.2</v>
      </c>
      <c r="Z46" s="126">
        <v>68.300000000000011</v>
      </c>
      <c r="AA46" s="126">
        <v>71.5</v>
      </c>
    </row>
    <row r="47" spans="1:27" x14ac:dyDescent="0.25">
      <c r="A47" t="s">
        <v>26</v>
      </c>
      <c r="B47" t="s">
        <v>28</v>
      </c>
      <c r="C47" t="s">
        <v>27</v>
      </c>
      <c r="D47">
        <v>1</v>
      </c>
      <c r="E47" t="s">
        <v>450</v>
      </c>
      <c r="F47" s="125">
        <v>105</v>
      </c>
      <c r="G47" s="126">
        <v>0</v>
      </c>
      <c r="H47" s="125">
        <v>105</v>
      </c>
      <c r="I47" s="126">
        <v>8.1</v>
      </c>
      <c r="J47" s="126">
        <v>8.6000000000000014</v>
      </c>
      <c r="K47" s="126">
        <v>39.6</v>
      </c>
      <c r="L47" s="126">
        <v>61.5</v>
      </c>
      <c r="M47" s="126">
        <v>83.399999999999991</v>
      </c>
      <c r="N47" s="126">
        <v>0</v>
      </c>
      <c r="O47" s="125">
        <v>105</v>
      </c>
      <c r="P47" s="126">
        <v>10</v>
      </c>
      <c r="Q47" s="126">
        <v>2.9000000000000004</v>
      </c>
      <c r="R47" s="126">
        <v>38.200000000000003</v>
      </c>
      <c r="S47" s="126">
        <v>66.7</v>
      </c>
      <c r="T47" s="126">
        <v>87.2</v>
      </c>
      <c r="U47" s="126">
        <v>0</v>
      </c>
      <c r="V47" s="125">
        <v>105</v>
      </c>
      <c r="W47" s="126" t="s">
        <v>408</v>
      </c>
      <c r="X47" s="126" t="s">
        <v>408</v>
      </c>
      <c r="Y47" s="126">
        <v>65.3</v>
      </c>
      <c r="Z47" s="126">
        <v>77.2</v>
      </c>
      <c r="AA47" s="126">
        <v>84.3</v>
      </c>
    </row>
    <row r="48" spans="1:27" x14ac:dyDescent="0.25">
      <c r="A48" t="s">
        <v>26</v>
      </c>
      <c r="B48" t="s">
        <v>28</v>
      </c>
      <c r="C48" t="s">
        <v>27</v>
      </c>
      <c r="D48">
        <v>2</v>
      </c>
      <c r="E48" t="s">
        <v>451</v>
      </c>
      <c r="F48" s="125">
        <v>330</v>
      </c>
      <c r="G48" s="126">
        <v>0</v>
      </c>
      <c r="H48" s="125">
        <v>330</v>
      </c>
      <c r="I48" s="126">
        <v>5.7</v>
      </c>
      <c r="J48" s="126">
        <v>7.3999999999999995</v>
      </c>
      <c r="K48" s="126">
        <v>40.5</v>
      </c>
      <c r="L48" s="126">
        <v>64.2</v>
      </c>
      <c r="M48" s="126">
        <v>86.9</v>
      </c>
      <c r="N48" s="126">
        <v>0</v>
      </c>
      <c r="O48" s="125">
        <v>330</v>
      </c>
      <c r="P48" s="126">
        <v>6.8000000000000007</v>
      </c>
      <c r="Q48" s="126">
        <v>5.3</v>
      </c>
      <c r="R48" s="126">
        <v>43.6</v>
      </c>
      <c r="S48" s="126">
        <v>68.800000000000011</v>
      </c>
      <c r="T48" s="126">
        <v>87.9</v>
      </c>
      <c r="U48" s="126">
        <v>0</v>
      </c>
      <c r="V48" s="125">
        <v>330</v>
      </c>
      <c r="W48" s="126" t="s">
        <v>408</v>
      </c>
      <c r="X48" s="126" t="s">
        <v>408</v>
      </c>
      <c r="Y48" s="126">
        <v>60.9</v>
      </c>
      <c r="Z48" s="126">
        <v>78.900000000000006</v>
      </c>
      <c r="AA48" s="126">
        <v>82.300000000000011</v>
      </c>
    </row>
    <row r="49" spans="1:27" x14ac:dyDescent="0.25">
      <c r="A49" t="s">
        <v>26</v>
      </c>
      <c r="B49" t="s">
        <v>28</v>
      </c>
      <c r="C49" t="s">
        <v>27</v>
      </c>
      <c r="D49">
        <v>3</v>
      </c>
      <c r="E49" t="s">
        <v>452</v>
      </c>
      <c r="F49" s="125">
        <v>295</v>
      </c>
      <c r="G49" s="126">
        <v>0</v>
      </c>
      <c r="H49" s="125">
        <v>295</v>
      </c>
      <c r="I49" s="126">
        <v>5.8000000000000007</v>
      </c>
      <c r="J49" s="126">
        <v>8.3000000000000007</v>
      </c>
      <c r="K49" s="126">
        <v>56.000000000000007</v>
      </c>
      <c r="L49" s="126">
        <v>70.100000000000009</v>
      </c>
      <c r="M49" s="126">
        <v>85.9</v>
      </c>
      <c r="N49" s="126">
        <v>0</v>
      </c>
      <c r="O49" s="125">
        <v>295</v>
      </c>
      <c r="P49" s="126">
        <v>9.7000000000000011</v>
      </c>
      <c r="Q49" s="126">
        <v>9.8000000000000007</v>
      </c>
      <c r="R49" s="126">
        <v>56.000000000000007</v>
      </c>
      <c r="S49" s="126">
        <v>71.599999999999994</v>
      </c>
      <c r="T49" s="126">
        <v>80.5</v>
      </c>
      <c r="U49" s="126">
        <v>0</v>
      </c>
      <c r="V49" s="125">
        <v>295</v>
      </c>
      <c r="W49" s="126">
        <v>12.1</v>
      </c>
      <c r="X49" s="126">
        <v>3.9</v>
      </c>
      <c r="Y49" s="126">
        <v>71.599999999999994</v>
      </c>
      <c r="Z49" s="126">
        <v>81.400000000000006</v>
      </c>
      <c r="AA49" s="126">
        <v>84</v>
      </c>
    </row>
    <row r="50" spans="1:27" x14ac:dyDescent="0.25">
      <c r="A50" t="s">
        <v>26</v>
      </c>
      <c r="B50" t="s">
        <v>28</v>
      </c>
      <c r="C50" t="s">
        <v>27</v>
      </c>
      <c r="D50">
        <v>4</v>
      </c>
      <c r="E50" t="s">
        <v>453</v>
      </c>
      <c r="F50" s="125">
        <v>270</v>
      </c>
      <c r="G50" s="126">
        <v>0</v>
      </c>
      <c r="H50" s="125">
        <v>270</v>
      </c>
      <c r="I50" s="126">
        <v>6.5</v>
      </c>
      <c r="J50" s="126">
        <v>10.100000000000001</v>
      </c>
      <c r="K50" s="126">
        <v>52.900000000000006</v>
      </c>
      <c r="L50" s="126">
        <v>70.599999999999994</v>
      </c>
      <c r="M50" s="126">
        <v>83.399999999999991</v>
      </c>
      <c r="N50" s="126">
        <v>0</v>
      </c>
      <c r="O50" s="125">
        <v>270</v>
      </c>
      <c r="P50" s="126">
        <v>8.7000000000000011</v>
      </c>
      <c r="Q50" s="126">
        <v>7.8</v>
      </c>
      <c r="R50" s="126">
        <v>63.6</v>
      </c>
      <c r="S50" s="126">
        <v>75.2</v>
      </c>
      <c r="T50" s="126">
        <v>83.5</v>
      </c>
      <c r="U50" s="126">
        <v>0</v>
      </c>
      <c r="V50" s="125">
        <v>270</v>
      </c>
      <c r="W50" s="126">
        <v>11.200000000000001</v>
      </c>
      <c r="X50" s="126">
        <v>8.3000000000000007</v>
      </c>
      <c r="Y50" s="126">
        <v>69.2</v>
      </c>
      <c r="Z50" s="126">
        <v>77.900000000000006</v>
      </c>
      <c r="AA50" s="126">
        <v>80.5</v>
      </c>
    </row>
    <row r="51" spans="1:27" x14ac:dyDescent="0.25">
      <c r="A51" t="s">
        <v>26</v>
      </c>
      <c r="B51" t="s">
        <v>28</v>
      </c>
      <c r="C51" t="s">
        <v>27</v>
      </c>
      <c r="D51">
        <v>5</v>
      </c>
      <c r="E51" t="s">
        <v>454</v>
      </c>
      <c r="F51" s="125">
        <v>610</v>
      </c>
      <c r="G51" s="126">
        <v>11.8</v>
      </c>
      <c r="H51" s="125">
        <v>535</v>
      </c>
      <c r="I51" s="126">
        <v>11.1</v>
      </c>
      <c r="J51" s="126">
        <v>9.5</v>
      </c>
      <c r="K51" s="126">
        <v>52.6</v>
      </c>
      <c r="L51" s="126">
        <v>66.8</v>
      </c>
      <c r="M51" s="126">
        <v>79.400000000000006</v>
      </c>
      <c r="N51" s="126">
        <v>12.9</v>
      </c>
      <c r="O51" s="125">
        <v>530</v>
      </c>
      <c r="P51" s="126">
        <v>14.3</v>
      </c>
      <c r="Q51" s="126">
        <v>8.6000000000000014</v>
      </c>
      <c r="R51" s="126">
        <v>59.199999999999996</v>
      </c>
      <c r="S51" s="126">
        <v>69.800000000000011</v>
      </c>
      <c r="T51" s="126">
        <v>77.100000000000009</v>
      </c>
      <c r="U51" s="126">
        <v>13.8</v>
      </c>
      <c r="V51" s="125">
        <v>525</v>
      </c>
      <c r="W51" s="126">
        <v>18.7</v>
      </c>
      <c r="X51" s="126">
        <v>7.3999999999999995</v>
      </c>
      <c r="Y51" s="126">
        <v>64.3</v>
      </c>
      <c r="Z51" s="126">
        <v>71.899999999999991</v>
      </c>
      <c r="AA51" s="126">
        <v>74</v>
      </c>
    </row>
    <row r="52" spans="1:27" x14ac:dyDescent="0.25">
      <c r="A52" t="s">
        <v>26</v>
      </c>
      <c r="B52" t="s">
        <v>29</v>
      </c>
      <c r="C52" t="s">
        <v>27</v>
      </c>
      <c r="D52">
        <v>1</v>
      </c>
      <c r="E52" t="s">
        <v>455</v>
      </c>
      <c r="F52" s="125">
        <v>775</v>
      </c>
      <c r="G52" s="126">
        <v>0</v>
      </c>
      <c r="H52" s="125">
        <v>775</v>
      </c>
      <c r="I52" s="126">
        <v>7.5</v>
      </c>
      <c r="J52" s="126">
        <v>11.3</v>
      </c>
      <c r="K52" s="126">
        <v>43.9</v>
      </c>
      <c r="L52" s="126">
        <v>68.400000000000006</v>
      </c>
      <c r="M52" s="126">
        <v>81.2</v>
      </c>
      <c r="N52" s="126">
        <v>0</v>
      </c>
      <c r="O52" s="125">
        <v>775</v>
      </c>
      <c r="P52" s="126">
        <v>7.6</v>
      </c>
      <c r="Q52" s="126">
        <v>7.3999999999999995</v>
      </c>
      <c r="R52" s="126">
        <v>63.7</v>
      </c>
      <c r="S52" s="126">
        <v>78.8</v>
      </c>
      <c r="T52" s="126">
        <v>85</v>
      </c>
      <c r="U52" s="126">
        <v>0</v>
      </c>
      <c r="V52" s="125">
        <v>775</v>
      </c>
      <c r="W52" s="126">
        <v>10.7</v>
      </c>
      <c r="X52" s="126">
        <v>6.5</v>
      </c>
      <c r="Y52" s="126">
        <v>67.800000000000011</v>
      </c>
      <c r="Z52" s="126">
        <v>78.100000000000009</v>
      </c>
      <c r="AA52" s="126">
        <v>82.800000000000011</v>
      </c>
    </row>
    <row r="53" spans="1:27" x14ac:dyDescent="0.25">
      <c r="A53" t="s">
        <v>26</v>
      </c>
      <c r="B53" t="s">
        <v>29</v>
      </c>
      <c r="C53" t="s">
        <v>27</v>
      </c>
      <c r="D53">
        <v>2</v>
      </c>
      <c r="E53" t="s">
        <v>456</v>
      </c>
      <c r="F53" s="125">
        <v>1890</v>
      </c>
      <c r="G53" s="126">
        <v>0</v>
      </c>
      <c r="H53" s="125">
        <v>1890</v>
      </c>
      <c r="I53" s="126">
        <v>5.4</v>
      </c>
      <c r="J53" s="126">
        <v>10.100000000000001</v>
      </c>
      <c r="K53" s="126">
        <v>52.1</v>
      </c>
      <c r="L53" s="126">
        <v>72.5</v>
      </c>
      <c r="M53" s="126">
        <v>84.5</v>
      </c>
      <c r="N53" s="126">
        <v>0</v>
      </c>
      <c r="O53" s="125">
        <v>1890</v>
      </c>
      <c r="P53" s="126">
        <v>8.2000000000000011</v>
      </c>
      <c r="Q53" s="126">
        <v>7.2000000000000011</v>
      </c>
      <c r="R53" s="126">
        <v>66.100000000000009</v>
      </c>
      <c r="S53" s="126">
        <v>80.300000000000011</v>
      </c>
      <c r="T53" s="126">
        <v>84.6</v>
      </c>
      <c r="U53" s="126">
        <v>0</v>
      </c>
      <c r="V53" s="125">
        <v>1890</v>
      </c>
      <c r="W53" s="126">
        <v>11.4</v>
      </c>
      <c r="X53" s="126">
        <v>6.5</v>
      </c>
      <c r="Y53" s="126">
        <v>70.8</v>
      </c>
      <c r="Z53" s="126">
        <v>79.900000000000006</v>
      </c>
      <c r="AA53" s="126">
        <v>82.2</v>
      </c>
    </row>
    <row r="54" spans="1:27" x14ac:dyDescent="0.25">
      <c r="A54" t="s">
        <v>26</v>
      </c>
      <c r="B54" t="s">
        <v>29</v>
      </c>
      <c r="C54" t="s">
        <v>27</v>
      </c>
      <c r="D54">
        <v>3</v>
      </c>
      <c r="E54" t="s">
        <v>457</v>
      </c>
      <c r="F54" s="125">
        <v>1950</v>
      </c>
      <c r="G54" s="126">
        <v>0</v>
      </c>
      <c r="H54" s="125">
        <v>1950</v>
      </c>
      <c r="I54" s="126">
        <v>5.5</v>
      </c>
      <c r="J54" s="126">
        <v>9.1999999999999993</v>
      </c>
      <c r="K54" s="126">
        <v>58.4</v>
      </c>
      <c r="L54" s="126">
        <v>77.2</v>
      </c>
      <c r="M54" s="126">
        <v>85.3</v>
      </c>
      <c r="N54" s="126">
        <v>0</v>
      </c>
      <c r="O54" s="125">
        <v>1950</v>
      </c>
      <c r="P54" s="126">
        <v>6.4</v>
      </c>
      <c r="Q54" s="126">
        <v>7.6</v>
      </c>
      <c r="R54" s="126">
        <v>69.600000000000009</v>
      </c>
      <c r="S54" s="126">
        <v>81.800000000000011</v>
      </c>
      <c r="T54" s="126">
        <v>86</v>
      </c>
      <c r="U54" s="126">
        <v>0</v>
      </c>
      <c r="V54" s="125">
        <v>1950</v>
      </c>
      <c r="W54" s="126">
        <v>10.200000000000001</v>
      </c>
      <c r="X54" s="126">
        <v>6.5</v>
      </c>
      <c r="Y54" s="126">
        <v>71.899999999999991</v>
      </c>
      <c r="Z54" s="126">
        <v>80.800000000000011</v>
      </c>
      <c r="AA54" s="126">
        <v>83.3</v>
      </c>
    </row>
    <row r="55" spans="1:27" x14ac:dyDescent="0.25">
      <c r="A55" t="s">
        <v>26</v>
      </c>
      <c r="B55" t="s">
        <v>29</v>
      </c>
      <c r="C55" t="s">
        <v>27</v>
      </c>
      <c r="D55">
        <v>4</v>
      </c>
      <c r="E55" t="s">
        <v>458</v>
      </c>
      <c r="F55" s="125">
        <v>2640</v>
      </c>
      <c r="G55" s="126">
        <v>0</v>
      </c>
      <c r="H55" s="125">
        <v>2640</v>
      </c>
      <c r="I55" s="126">
        <v>5.2</v>
      </c>
      <c r="J55" s="126">
        <v>10.3</v>
      </c>
      <c r="K55" s="126">
        <v>62.2</v>
      </c>
      <c r="L55" s="126">
        <v>78.400000000000006</v>
      </c>
      <c r="M55" s="126">
        <v>84.5</v>
      </c>
      <c r="N55" s="126">
        <v>0</v>
      </c>
      <c r="O55" s="125">
        <v>2640</v>
      </c>
      <c r="P55" s="126">
        <v>7.8</v>
      </c>
      <c r="Q55" s="126">
        <v>8.4</v>
      </c>
      <c r="R55" s="126">
        <v>66.900000000000006</v>
      </c>
      <c r="S55" s="126">
        <v>79.800000000000011</v>
      </c>
      <c r="T55" s="126">
        <v>83.8</v>
      </c>
      <c r="U55" s="126">
        <v>0</v>
      </c>
      <c r="V55" s="125">
        <v>2640</v>
      </c>
      <c r="W55" s="126">
        <v>10.8</v>
      </c>
      <c r="X55" s="126">
        <v>7.1000000000000005</v>
      </c>
      <c r="Y55" s="126">
        <v>70.8</v>
      </c>
      <c r="Z55" s="126">
        <v>79.7</v>
      </c>
      <c r="AA55" s="126">
        <v>82.100000000000009</v>
      </c>
    </row>
    <row r="56" spans="1:27" x14ac:dyDescent="0.25">
      <c r="A56" t="s">
        <v>26</v>
      </c>
      <c r="B56" t="s">
        <v>29</v>
      </c>
      <c r="C56" t="s">
        <v>27</v>
      </c>
      <c r="D56">
        <v>5</v>
      </c>
      <c r="E56" t="s">
        <v>459</v>
      </c>
      <c r="F56" s="125">
        <v>6905</v>
      </c>
      <c r="G56" s="126">
        <v>5</v>
      </c>
      <c r="H56" s="125">
        <v>6555</v>
      </c>
      <c r="I56" s="126">
        <v>7.9</v>
      </c>
      <c r="J56" s="126">
        <v>8.4</v>
      </c>
      <c r="K56" s="126">
        <v>57.500000000000007</v>
      </c>
      <c r="L56" s="126">
        <v>76.7</v>
      </c>
      <c r="M56" s="126">
        <v>83.7</v>
      </c>
      <c r="N56" s="126">
        <v>5.5</v>
      </c>
      <c r="O56" s="125">
        <v>6520</v>
      </c>
      <c r="P56" s="126">
        <v>9.7000000000000011</v>
      </c>
      <c r="Q56" s="126">
        <v>7.8</v>
      </c>
      <c r="R56" s="126">
        <v>59</v>
      </c>
      <c r="S56" s="126">
        <v>77.600000000000009</v>
      </c>
      <c r="T56" s="126">
        <v>82.5</v>
      </c>
      <c r="U56" s="126">
        <v>5.9</v>
      </c>
      <c r="V56" s="125">
        <v>6495</v>
      </c>
      <c r="W56" s="126">
        <v>12.5</v>
      </c>
      <c r="X56" s="126">
        <v>8.3000000000000007</v>
      </c>
      <c r="Y56" s="126">
        <v>63.7</v>
      </c>
      <c r="Z56" s="126">
        <v>75.900000000000006</v>
      </c>
      <c r="AA56" s="126">
        <v>79.2</v>
      </c>
    </row>
    <row r="57" spans="1:27" x14ac:dyDescent="0.25">
      <c r="A57" t="s">
        <v>26</v>
      </c>
      <c r="B57" t="s">
        <v>30</v>
      </c>
      <c r="C57" t="s">
        <v>27</v>
      </c>
      <c r="D57">
        <v>1</v>
      </c>
      <c r="E57" t="s">
        <v>460</v>
      </c>
      <c r="F57" s="125">
        <v>835</v>
      </c>
      <c r="G57" s="126">
        <v>0</v>
      </c>
      <c r="H57" s="125">
        <v>835</v>
      </c>
      <c r="I57" s="126">
        <v>10.100000000000001</v>
      </c>
      <c r="J57" s="126">
        <v>16.3</v>
      </c>
      <c r="K57" s="126">
        <v>50</v>
      </c>
      <c r="L57" s="126">
        <v>63.2</v>
      </c>
      <c r="M57" s="126">
        <v>73.599999999999994</v>
      </c>
      <c r="N57" s="126">
        <v>0</v>
      </c>
      <c r="O57" s="125">
        <v>835</v>
      </c>
      <c r="P57" s="126">
        <v>10.3</v>
      </c>
      <c r="Q57" s="126">
        <v>8.2000000000000011</v>
      </c>
      <c r="R57" s="126">
        <v>74.2</v>
      </c>
      <c r="S57" s="126">
        <v>79.2</v>
      </c>
      <c r="T57" s="126">
        <v>81.400000000000006</v>
      </c>
      <c r="U57" s="126">
        <v>0</v>
      </c>
      <c r="V57" s="125">
        <v>835</v>
      </c>
      <c r="W57" s="126">
        <v>14.499999999999998</v>
      </c>
      <c r="X57" s="126">
        <v>6.8000000000000007</v>
      </c>
      <c r="Y57" s="126">
        <v>74</v>
      </c>
      <c r="Z57" s="126">
        <v>77.2</v>
      </c>
      <c r="AA57" s="126">
        <v>78.8</v>
      </c>
    </row>
    <row r="58" spans="1:27" x14ac:dyDescent="0.25">
      <c r="A58" t="s">
        <v>26</v>
      </c>
      <c r="B58" t="s">
        <v>30</v>
      </c>
      <c r="C58" t="s">
        <v>27</v>
      </c>
      <c r="D58">
        <v>2</v>
      </c>
      <c r="E58" t="s">
        <v>461</v>
      </c>
      <c r="F58" s="125">
        <v>1420</v>
      </c>
      <c r="G58" s="126">
        <v>0</v>
      </c>
      <c r="H58" s="125">
        <v>1420</v>
      </c>
      <c r="I58" s="126">
        <v>6.9</v>
      </c>
      <c r="J58" s="126">
        <v>13.5</v>
      </c>
      <c r="K58" s="126">
        <v>54.900000000000006</v>
      </c>
      <c r="L58" s="126">
        <v>72</v>
      </c>
      <c r="M58" s="126">
        <v>79.600000000000009</v>
      </c>
      <c r="N58" s="126">
        <v>0</v>
      </c>
      <c r="O58" s="125">
        <v>1420</v>
      </c>
      <c r="P58" s="126">
        <v>8.7999999999999989</v>
      </c>
      <c r="Q58" s="126">
        <v>9.6</v>
      </c>
      <c r="R58" s="126">
        <v>71.399999999999991</v>
      </c>
      <c r="S58" s="126">
        <v>78.900000000000006</v>
      </c>
      <c r="T58" s="126">
        <v>81.600000000000009</v>
      </c>
      <c r="U58" s="126">
        <v>0</v>
      </c>
      <c r="V58" s="125">
        <v>1420</v>
      </c>
      <c r="W58" s="126">
        <v>12.3</v>
      </c>
      <c r="X58" s="126">
        <v>6.4</v>
      </c>
      <c r="Y58" s="126">
        <v>74.900000000000006</v>
      </c>
      <c r="Z58" s="126">
        <v>79.400000000000006</v>
      </c>
      <c r="AA58" s="126">
        <v>81.300000000000011</v>
      </c>
    </row>
    <row r="59" spans="1:27" x14ac:dyDescent="0.25">
      <c r="A59" t="s">
        <v>26</v>
      </c>
      <c r="B59" t="s">
        <v>30</v>
      </c>
      <c r="C59" t="s">
        <v>27</v>
      </c>
      <c r="D59">
        <v>3</v>
      </c>
      <c r="E59" t="s">
        <v>462</v>
      </c>
      <c r="F59" s="125">
        <v>1140</v>
      </c>
      <c r="G59" s="126">
        <v>0</v>
      </c>
      <c r="H59" s="125">
        <v>1140</v>
      </c>
      <c r="I59" s="126">
        <v>6.5</v>
      </c>
      <c r="J59" s="126">
        <v>14.100000000000001</v>
      </c>
      <c r="K59" s="126">
        <v>52.7</v>
      </c>
      <c r="L59" s="126">
        <v>71.8</v>
      </c>
      <c r="M59" s="126">
        <v>79.400000000000006</v>
      </c>
      <c r="N59" s="126">
        <v>0</v>
      </c>
      <c r="O59" s="125">
        <v>1140</v>
      </c>
      <c r="P59" s="126">
        <v>9.1</v>
      </c>
      <c r="Q59" s="126">
        <v>9</v>
      </c>
      <c r="R59" s="126">
        <v>71.899999999999991</v>
      </c>
      <c r="S59" s="126">
        <v>79.2</v>
      </c>
      <c r="T59" s="126">
        <v>81.900000000000006</v>
      </c>
      <c r="U59" s="126">
        <v>0</v>
      </c>
      <c r="V59" s="125">
        <v>1140</v>
      </c>
      <c r="W59" s="126">
        <v>11.4</v>
      </c>
      <c r="X59" s="126">
        <v>8.3000000000000007</v>
      </c>
      <c r="Y59" s="126">
        <v>74.8</v>
      </c>
      <c r="Z59" s="126">
        <v>78.600000000000009</v>
      </c>
      <c r="AA59" s="126">
        <v>80.300000000000011</v>
      </c>
    </row>
    <row r="60" spans="1:27" x14ac:dyDescent="0.25">
      <c r="A60" t="s">
        <v>26</v>
      </c>
      <c r="B60" t="s">
        <v>30</v>
      </c>
      <c r="C60" t="s">
        <v>27</v>
      </c>
      <c r="D60">
        <v>4</v>
      </c>
      <c r="E60" t="s">
        <v>463</v>
      </c>
      <c r="F60" s="125">
        <v>1330</v>
      </c>
      <c r="G60" s="126">
        <v>0</v>
      </c>
      <c r="H60" s="125">
        <v>1330</v>
      </c>
      <c r="I60" s="126">
        <v>6.4</v>
      </c>
      <c r="J60" s="126">
        <v>14.100000000000001</v>
      </c>
      <c r="K60" s="126">
        <v>53.6</v>
      </c>
      <c r="L60" s="126">
        <v>71.599999999999994</v>
      </c>
      <c r="M60" s="126">
        <v>79.5</v>
      </c>
      <c r="N60" s="126">
        <v>0</v>
      </c>
      <c r="O60" s="125">
        <v>1330</v>
      </c>
      <c r="P60" s="126">
        <v>7.6</v>
      </c>
      <c r="Q60" s="126">
        <v>10.9</v>
      </c>
      <c r="R60" s="126">
        <v>70.2</v>
      </c>
      <c r="S60" s="126">
        <v>78.3</v>
      </c>
      <c r="T60" s="126">
        <v>81.5</v>
      </c>
      <c r="U60" s="126">
        <v>0</v>
      </c>
      <c r="V60" s="125">
        <v>1330</v>
      </c>
      <c r="W60" s="126">
        <v>11.200000000000001</v>
      </c>
      <c r="X60" s="126">
        <v>9.3000000000000007</v>
      </c>
      <c r="Y60" s="126">
        <v>74</v>
      </c>
      <c r="Z60" s="126">
        <v>77.8</v>
      </c>
      <c r="AA60" s="126">
        <v>79.600000000000009</v>
      </c>
    </row>
    <row r="61" spans="1:27" x14ac:dyDescent="0.25">
      <c r="A61" t="s">
        <v>26</v>
      </c>
      <c r="B61" t="s">
        <v>30</v>
      </c>
      <c r="C61" t="s">
        <v>27</v>
      </c>
      <c r="D61">
        <v>5</v>
      </c>
      <c r="E61" t="s">
        <v>464</v>
      </c>
      <c r="F61" s="125">
        <v>1780</v>
      </c>
      <c r="G61" s="126">
        <v>9.1999999999999993</v>
      </c>
      <c r="H61" s="125">
        <v>1615</v>
      </c>
      <c r="I61" s="126">
        <v>10.5</v>
      </c>
      <c r="J61" s="126">
        <v>14.100000000000001</v>
      </c>
      <c r="K61" s="126">
        <v>45.7</v>
      </c>
      <c r="L61" s="126">
        <v>62.4</v>
      </c>
      <c r="M61" s="126">
        <v>75.400000000000006</v>
      </c>
      <c r="N61" s="126">
        <v>11.1</v>
      </c>
      <c r="O61" s="125">
        <v>1580</v>
      </c>
      <c r="P61" s="126">
        <v>12.9</v>
      </c>
      <c r="Q61" s="126">
        <v>12.5</v>
      </c>
      <c r="R61" s="126">
        <v>58.4</v>
      </c>
      <c r="S61" s="126">
        <v>68.100000000000009</v>
      </c>
      <c r="T61" s="126">
        <v>74.599999999999994</v>
      </c>
      <c r="U61" s="126">
        <v>11.8</v>
      </c>
      <c r="V61" s="125">
        <v>1570</v>
      </c>
      <c r="W61" s="126">
        <v>16.100000000000001</v>
      </c>
      <c r="X61" s="126">
        <v>10.9</v>
      </c>
      <c r="Y61" s="126">
        <v>63.6</v>
      </c>
      <c r="Z61" s="126">
        <v>69.900000000000006</v>
      </c>
      <c r="AA61" s="126">
        <v>73</v>
      </c>
    </row>
    <row r="62" spans="1:27" x14ac:dyDescent="0.25">
      <c r="A62" t="s">
        <v>26</v>
      </c>
      <c r="B62" t="s">
        <v>31</v>
      </c>
      <c r="C62" t="s">
        <v>27</v>
      </c>
      <c r="D62">
        <v>1</v>
      </c>
      <c r="E62" t="s">
        <v>465</v>
      </c>
      <c r="F62" s="125">
        <v>350</v>
      </c>
      <c r="G62" s="126">
        <v>0</v>
      </c>
      <c r="H62" s="125">
        <v>350</v>
      </c>
      <c r="I62" s="126">
        <v>9.4</v>
      </c>
      <c r="J62" s="126">
        <v>7.3999999999999995</v>
      </c>
      <c r="K62" s="126">
        <v>71.3</v>
      </c>
      <c r="L62" s="126">
        <v>79.5</v>
      </c>
      <c r="M62" s="126">
        <v>83.2</v>
      </c>
      <c r="N62" s="126">
        <v>0</v>
      </c>
      <c r="O62" s="125">
        <v>350</v>
      </c>
      <c r="P62" s="126">
        <v>10.9</v>
      </c>
      <c r="Q62" s="126">
        <v>4.1000000000000005</v>
      </c>
      <c r="R62" s="126">
        <v>78.600000000000009</v>
      </c>
      <c r="S62" s="126">
        <v>83.2</v>
      </c>
      <c r="T62" s="126">
        <v>85</v>
      </c>
      <c r="U62" s="126">
        <v>0</v>
      </c>
      <c r="V62" s="125">
        <v>350</v>
      </c>
      <c r="W62" s="126">
        <v>13.100000000000001</v>
      </c>
      <c r="X62" s="126">
        <v>9.3000000000000007</v>
      </c>
      <c r="Y62" s="126">
        <v>72.8</v>
      </c>
      <c r="Z62" s="126">
        <v>75.900000000000006</v>
      </c>
      <c r="AA62" s="126">
        <v>77.600000000000009</v>
      </c>
    </row>
    <row r="63" spans="1:27" x14ac:dyDescent="0.25">
      <c r="A63" t="s">
        <v>26</v>
      </c>
      <c r="B63" t="s">
        <v>31</v>
      </c>
      <c r="C63" t="s">
        <v>27</v>
      </c>
      <c r="D63">
        <v>2</v>
      </c>
      <c r="E63" t="s">
        <v>466</v>
      </c>
      <c r="F63" s="125">
        <v>1510</v>
      </c>
      <c r="G63" s="126">
        <v>0</v>
      </c>
      <c r="H63" s="125">
        <v>1510</v>
      </c>
      <c r="I63" s="126">
        <v>5.4</v>
      </c>
      <c r="J63" s="126">
        <v>7.8</v>
      </c>
      <c r="K63" s="126">
        <v>75</v>
      </c>
      <c r="L63" s="126">
        <v>82.5</v>
      </c>
      <c r="M63" s="126">
        <v>86.9</v>
      </c>
      <c r="N63" s="126">
        <v>0</v>
      </c>
      <c r="O63" s="125">
        <v>1510</v>
      </c>
      <c r="P63" s="126">
        <v>8.4</v>
      </c>
      <c r="Q63" s="126">
        <v>6</v>
      </c>
      <c r="R63" s="126">
        <v>80.100000000000009</v>
      </c>
      <c r="S63" s="126">
        <v>84.6</v>
      </c>
      <c r="T63" s="126">
        <v>85.7</v>
      </c>
      <c r="U63" s="126">
        <v>0</v>
      </c>
      <c r="V63" s="125">
        <v>1510</v>
      </c>
      <c r="W63" s="126">
        <v>11.600000000000001</v>
      </c>
      <c r="X63" s="126">
        <v>5.9</v>
      </c>
      <c r="Y63" s="126">
        <v>79.100000000000009</v>
      </c>
      <c r="Z63" s="126">
        <v>82.2</v>
      </c>
      <c r="AA63" s="126">
        <v>82.5</v>
      </c>
    </row>
    <row r="64" spans="1:27" x14ac:dyDescent="0.25">
      <c r="A64" t="s">
        <v>26</v>
      </c>
      <c r="B64" t="s">
        <v>31</v>
      </c>
      <c r="C64" t="s">
        <v>27</v>
      </c>
      <c r="D64">
        <v>3</v>
      </c>
      <c r="E64" t="s">
        <v>467</v>
      </c>
      <c r="F64" s="125">
        <v>1825</v>
      </c>
      <c r="G64" s="126">
        <v>0</v>
      </c>
      <c r="H64" s="125">
        <v>1825</v>
      </c>
      <c r="I64" s="126">
        <v>6.8000000000000007</v>
      </c>
      <c r="J64" s="126">
        <v>8.6000000000000014</v>
      </c>
      <c r="K64" s="126">
        <v>73.900000000000006</v>
      </c>
      <c r="L64" s="126">
        <v>81.100000000000009</v>
      </c>
      <c r="M64" s="126">
        <v>84.6</v>
      </c>
      <c r="N64" s="126">
        <v>0</v>
      </c>
      <c r="O64" s="125">
        <v>1825</v>
      </c>
      <c r="P64" s="126">
        <v>8.7000000000000011</v>
      </c>
      <c r="Q64" s="126">
        <v>8</v>
      </c>
      <c r="R64" s="126">
        <v>77.2</v>
      </c>
      <c r="S64" s="126">
        <v>81.800000000000011</v>
      </c>
      <c r="T64" s="126">
        <v>83.399999999999991</v>
      </c>
      <c r="U64" s="126">
        <v>0</v>
      </c>
      <c r="V64" s="125">
        <v>1825</v>
      </c>
      <c r="W64" s="126">
        <v>11.9</v>
      </c>
      <c r="X64" s="126">
        <v>7.0000000000000009</v>
      </c>
      <c r="Y64" s="126">
        <v>77</v>
      </c>
      <c r="Z64" s="126">
        <v>80.2</v>
      </c>
      <c r="AA64" s="126">
        <v>81.100000000000009</v>
      </c>
    </row>
    <row r="65" spans="1:27" x14ac:dyDescent="0.25">
      <c r="A65" t="s">
        <v>26</v>
      </c>
      <c r="B65" t="s">
        <v>31</v>
      </c>
      <c r="C65" t="s">
        <v>27</v>
      </c>
      <c r="D65">
        <v>4</v>
      </c>
      <c r="E65" t="s">
        <v>468</v>
      </c>
      <c r="F65" s="125">
        <v>3580</v>
      </c>
      <c r="G65" s="126">
        <v>0</v>
      </c>
      <c r="H65" s="125">
        <v>3580</v>
      </c>
      <c r="I65" s="126">
        <v>7.1000000000000005</v>
      </c>
      <c r="J65" s="126">
        <v>10</v>
      </c>
      <c r="K65" s="126">
        <v>71</v>
      </c>
      <c r="L65" s="126">
        <v>78.900000000000006</v>
      </c>
      <c r="M65" s="126">
        <v>82.9</v>
      </c>
      <c r="N65" s="126">
        <v>0</v>
      </c>
      <c r="O65" s="125">
        <v>3580</v>
      </c>
      <c r="P65" s="126">
        <v>8.6000000000000014</v>
      </c>
      <c r="Q65" s="126">
        <v>9</v>
      </c>
      <c r="R65" s="126">
        <v>76.400000000000006</v>
      </c>
      <c r="S65" s="126">
        <v>81</v>
      </c>
      <c r="T65" s="126">
        <v>82.4</v>
      </c>
      <c r="U65" s="126">
        <v>0</v>
      </c>
      <c r="V65" s="125">
        <v>3580</v>
      </c>
      <c r="W65" s="126">
        <v>11.600000000000001</v>
      </c>
      <c r="X65" s="126">
        <v>8.2000000000000011</v>
      </c>
      <c r="Y65" s="126">
        <v>76.8</v>
      </c>
      <c r="Z65" s="126">
        <v>79.5</v>
      </c>
      <c r="AA65" s="126">
        <v>80.100000000000009</v>
      </c>
    </row>
    <row r="66" spans="1:27" x14ac:dyDescent="0.25">
      <c r="A66" t="s">
        <v>26</v>
      </c>
      <c r="B66" t="s">
        <v>31</v>
      </c>
      <c r="C66" t="s">
        <v>27</v>
      </c>
      <c r="D66">
        <v>5</v>
      </c>
      <c r="E66" t="s">
        <v>469</v>
      </c>
      <c r="F66" s="125">
        <v>5550</v>
      </c>
      <c r="G66" s="126">
        <v>9.6</v>
      </c>
      <c r="H66" s="125">
        <v>5020</v>
      </c>
      <c r="I66" s="126">
        <v>9.1</v>
      </c>
      <c r="J66" s="126">
        <v>12.8</v>
      </c>
      <c r="K66" s="126">
        <v>62.3</v>
      </c>
      <c r="L66" s="126">
        <v>71.899999999999991</v>
      </c>
      <c r="M66" s="126">
        <v>78</v>
      </c>
      <c r="N66" s="126">
        <v>10.7</v>
      </c>
      <c r="O66" s="125">
        <v>4955</v>
      </c>
      <c r="P66" s="126">
        <v>13.5</v>
      </c>
      <c r="Q66" s="126">
        <v>11.3</v>
      </c>
      <c r="R66" s="126">
        <v>66.7</v>
      </c>
      <c r="S66" s="126">
        <v>72.3</v>
      </c>
      <c r="T66" s="126">
        <v>75.099999999999994</v>
      </c>
      <c r="U66" s="126">
        <v>10.9</v>
      </c>
      <c r="V66" s="125">
        <v>4940</v>
      </c>
      <c r="W66" s="126">
        <v>17.7</v>
      </c>
      <c r="X66" s="126">
        <v>9.7000000000000011</v>
      </c>
      <c r="Y66" s="126">
        <v>67.600000000000009</v>
      </c>
      <c r="Z66" s="126">
        <v>71.399999999999991</v>
      </c>
      <c r="AA66" s="126">
        <v>72.599999999999994</v>
      </c>
    </row>
    <row r="67" spans="1:27" x14ac:dyDescent="0.25">
      <c r="A67" t="s">
        <v>26</v>
      </c>
      <c r="B67" t="s">
        <v>32</v>
      </c>
      <c r="C67" t="s">
        <v>27</v>
      </c>
      <c r="D67">
        <v>1</v>
      </c>
      <c r="E67" t="s">
        <v>470</v>
      </c>
      <c r="F67" s="125">
        <v>110</v>
      </c>
      <c r="G67" s="126">
        <v>0</v>
      </c>
      <c r="H67" s="125">
        <v>110</v>
      </c>
      <c r="I67" s="126" t="s">
        <v>408</v>
      </c>
      <c r="J67" s="126" t="s">
        <v>408</v>
      </c>
      <c r="K67" s="126">
        <v>69.800000000000011</v>
      </c>
      <c r="L67" s="126">
        <v>79.7</v>
      </c>
      <c r="M67" s="126">
        <v>85.1</v>
      </c>
      <c r="N67" s="126">
        <v>0</v>
      </c>
      <c r="O67" s="125">
        <v>110</v>
      </c>
      <c r="P67" s="126">
        <v>3.2</v>
      </c>
      <c r="Q67" s="126">
        <v>7.3999999999999995</v>
      </c>
      <c r="R67" s="126">
        <v>82.5</v>
      </c>
      <c r="S67" s="126">
        <v>88.3</v>
      </c>
      <c r="T67" s="126">
        <v>89.4</v>
      </c>
      <c r="U67" s="126">
        <v>0</v>
      </c>
      <c r="V67" s="125">
        <v>110</v>
      </c>
      <c r="W67" s="126">
        <v>5.6000000000000005</v>
      </c>
      <c r="X67" s="126">
        <v>8</v>
      </c>
      <c r="Y67" s="126">
        <v>77.3</v>
      </c>
      <c r="Z67" s="126">
        <v>84.3</v>
      </c>
      <c r="AA67" s="126">
        <v>86.4</v>
      </c>
    </row>
    <row r="68" spans="1:27" x14ac:dyDescent="0.25">
      <c r="A68" t="s">
        <v>26</v>
      </c>
      <c r="B68" t="s">
        <v>32</v>
      </c>
      <c r="C68" t="s">
        <v>27</v>
      </c>
      <c r="D68">
        <v>2</v>
      </c>
      <c r="E68" t="s">
        <v>471</v>
      </c>
      <c r="F68" s="125">
        <v>695</v>
      </c>
      <c r="G68" s="126">
        <v>0</v>
      </c>
      <c r="H68" s="125">
        <v>695</v>
      </c>
      <c r="I68" s="126">
        <v>7.9</v>
      </c>
      <c r="J68" s="126">
        <v>11.600000000000001</v>
      </c>
      <c r="K68" s="126">
        <v>69.100000000000009</v>
      </c>
      <c r="L68" s="126">
        <v>76.400000000000006</v>
      </c>
      <c r="M68" s="126">
        <v>80.600000000000009</v>
      </c>
      <c r="N68" s="126">
        <v>0</v>
      </c>
      <c r="O68" s="125">
        <v>695</v>
      </c>
      <c r="P68" s="126">
        <v>9.5</v>
      </c>
      <c r="Q68" s="126">
        <v>9.1</v>
      </c>
      <c r="R68" s="126">
        <v>73.3</v>
      </c>
      <c r="S68" s="126">
        <v>79.3</v>
      </c>
      <c r="T68" s="126">
        <v>81.400000000000006</v>
      </c>
      <c r="U68" s="126">
        <v>0</v>
      </c>
      <c r="V68" s="125">
        <v>695</v>
      </c>
      <c r="W68" s="126">
        <v>12.3</v>
      </c>
      <c r="X68" s="126">
        <v>8</v>
      </c>
      <c r="Y68" s="126">
        <v>75.400000000000006</v>
      </c>
      <c r="Z68" s="126">
        <v>78.900000000000006</v>
      </c>
      <c r="AA68" s="126">
        <v>79.7</v>
      </c>
    </row>
    <row r="69" spans="1:27" x14ac:dyDescent="0.25">
      <c r="A69" t="s">
        <v>26</v>
      </c>
      <c r="B69" t="s">
        <v>32</v>
      </c>
      <c r="C69" t="s">
        <v>27</v>
      </c>
      <c r="D69">
        <v>3</v>
      </c>
      <c r="E69" t="s">
        <v>472</v>
      </c>
      <c r="F69" s="125">
        <v>985</v>
      </c>
      <c r="G69" s="126">
        <v>0</v>
      </c>
      <c r="H69" s="125">
        <v>985</v>
      </c>
      <c r="I69" s="126">
        <v>4.5999999999999996</v>
      </c>
      <c r="J69" s="126">
        <v>12.7</v>
      </c>
      <c r="K69" s="126">
        <v>73</v>
      </c>
      <c r="L69" s="126">
        <v>79.3</v>
      </c>
      <c r="M69" s="126">
        <v>82.7</v>
      </c>
      <c r="N69" s="126">
        <v>0</v>
      </c>
      <c r="O69" s="125">
        <v>985</v>
      </c>
      <c r="P69" s="126">
        <v>7.8</v>
      </c>
      <c r="Q69" s="126">
        <v>9.1</v>
      </c>
      <c r="R69" s="126">
        <v>76.3</v>
      </c>
      <c r="S69" s="126">
        <v>80.800000000000011</v>
      </c>
      <c r="T69" s="126">
        <v>83.100000000000009</v>
      </c>
      <c r="U69" s="126">
        <v>0</v>
      </c>
      <c r="V69" s="125">
        <v>985</v>
      </c>
      <c r="W69" s="126">
        <v>10.4</v>
      </c>
      <c r="X69" s="126">
        <v>8.9</v>
      </c>
      <c r="Y69" s="126">
        <v>75.8</v>
      </c>
      <c r="Z69" s="126">
        <v>79.3</v>
      </c>
      <c r="AA69" s="126">
        <v>80.7</v>
      </c>
    </row>
    <row r="70" spans="1:27" x14ac:dyDescent="0.25">
      <c r="A70" t="s">
        <v>26</v>
      </c>
      <c r="B70" t="s">
        <v>32</v>
      </c>
      <c r="C70" t="s">
        <v>27</v>
      </c>
      <c r="D70">
        <v>4</v>
      </c>
      <c r="E70" t="s">
        <v>473</v>
      </c>
      <c r="F70" s="125">
        <v>1370</v>
      </c>
      <c r="G70" s="126">
        <v>0</v>
      </c>
      <c r="H70" s="125">
        <v>1370</v>
      </c>
      <c r="I70" s="126" t="s">
        <v>408</v>
      </c>
      <c r="J70" s="126" t="s">
        <v>408</v>
      </c>
      <c r="K70" s="126">
        <v>69.7</v>
      </c>
      <c r="L70" s="126">
        <v>76.900000000000006</v>
      </c>
      <c r="M70" s="126">
        <v>81.300000000000011</v>
      </c>
      <c r="N70" s="126">
        <v>0</v>
      </c>
      <c r="O70" s="125">
        <v>1370</v>
      </c>
      <c r="P70" s="126">
        <v>6.2</v>
      </c>
      <c r="Q70" s="126">
        <v>10.4</v>
      </c>
      <c r="R70" s="126">
        <v>76.5</v>
      </c>
      <c r="S70" s="126">
        <v>81.5</v>
      </c>
      <c r="T70" s="126">
        <v>83.399999999999991</v>
      </c>
      <c r="U70" s="126">
        <v>0</v>
      </c>
      <c r="V70" s="125">
        <v>1370</v>
      </c>
      <c r="W70" s="126">
        <v>9.1999999999999993</v>
      </c>
      <c r="X70" s="126">
        <v>9.1</v>
      </c>
      <c r="Y70" s="126">
        <v>76.5</v>
      </c>
      <c r="Z70" s="126">
        <v>80.2</v>
      </c>
      <c r="AA70" s="126">
        <v>81.7</v>
      </c>
    </row>
    <row r="71" spans="1:27" x14ac:dyDescent="0.25">
      <c r="A71" t="s">
        <v>26</v>
      </c>
      <c r="B71" t="s">
        <v>32</v>
      </c>
      <c r="C71" t="s">
        <v>27</v>
      </c>
      <c r="D71">
        <v>5</v>
      </c>
      <c r="E71" t="s">
        <v>474</v>
      </c>
      <c r="F71" s="125">
        <v>1000</v>
      </c>
      <c r="G71" s="126">
        <v>9</v>
      </c>
      <c r="H71" s="125">
        <v>905</v>
      </c>
      <c r="I71" s="126">
        <v>9</v>
      </c>
      <c r="J71" s="126">
        <v>14.6</v>
      </c>
      <c r="K71" s="126">
        <v>62</v>
      </c>
      <c r="L71" s="126">
        <v>69.7</v>
      </c>
      <c r="M71" s="126">
        <v>76.400000000000006</v>
      </c>
      <c r="N71" s="126">
        <v>9.8000000000000007</v>
      </c>
      <c r="O71" s="125">
        <v>900</v>
      </c>
      <c r="P71" s="126">
        <v>12.1</v>
      </c>
      <c r="Q71" s="126">
        <v>13.200000000000001</v>
      </c>
      <c r="R71" s="126">
        <v>66.3</v>
      </c>
      <c r="S71" s="126">
        <v>71.7</v>
      </c>
      <c r="T71" s="126">
        <v>74.7</v>
      </c>
      <c r="U71" s="126">
        <v>9.9</v>
      </c>
      <c r="V71" s="125">
        <v>900</v>
      </c>
      <c r="W71" s="126">
        <v>16.600000000000001</v>
      </c>
      <c r="X71" s="126">
        <v>11.9</v>
      </c>
      <c r="Y71" s="126">
        <v>66.2</v>
      </c>
      <c r="Z71" s="126">
        <v>69.300000000000011</v>
      </c>
      <c r="AA71" s="126">
        <v>71.5</v>
      </c>
    </row>
    <row r="72" spans="1:27" x14ac:dyDescent="0.25">
      <c r="A72" t="s">
        <v>26</v>
      </c>
      <c r="B72" t="s">
        <v>27</v>
      </c>
      <c r="C72" t="s">
        <v>27</v>
      </c>
      <c r="D72">
        <v>1</v>
      </c>
      <c r="E72" t="s">
        <v>475</v>
      </c>
      <c r="F72" s="125">
        <v>2170</v>
      </c>
      <c r="G72" s="126">
        <v>0</v>
      </c>
      <c r="H72" s="125">
        <v>2170</v>
      </c>
      <c r="I72" s="126">
        <v>9</v>
      </c>
      <c r="J72" s="126">
        <v>10.100000000000001</v>
      </c>
      <c r="K72" s="126">
        <v>44.1</v>
      </c>
      <c r="L72" s="126">
        <v>66.2</v>
      </c>
      <c r="M72" s="126">
        <v>80.900000000000006</v>
      </c>
      <c r="N72" s="126">
        <v>0</v>
      </c>
      <c r="O72" s="125">
        <v>2170</v>
      </c>
      <c r="P72" s="126">
        <v>11.200000000000001</v>
      </c>
      <c r="Q72" s="126">
        <v>8.5</v>
      </c>
      <c r="R72" s="126">
        <v>60.199999999999996</v>
      </c>
      <c r="S72" s="126">
        <v>73.8</v>
      </c>
      <c r="T72" s="126">
        <v>80.300000000000011</v>
      </c>
      <c r="U72" s="126">
        <v>0</v>
      </c>
      <c r="V72" s="125">
        <v>2170</v>
      </c>
      <c r="W72" s="126">
        <v>15</v>
      </c>
      <c r="X72" s="126">
        <v>5.9</v>
      </c>
      <c r="Y72" s="126">
        <v>65.2</v>
      </c>
      <c r="Z72" s="126">
        <v>75.599999999999994</v>
      </c>
      <c r="AA72" s="126">
        <v>79.100000000000009</v>
      </c>
    </row>
    <row r="73" spans="1:27" x14ac:dyDescent="0.25">
      <c r="A73" t="s">
        <v>26</v>
      </c>
      <c r="B73" t="s">
        <v>27</v>
      </c>
      <c r="C73" t="s">
        <v>27</v>
      </c>
      <c r="D73">
        <v>2</v>
      </c>
      <c r="E73" t="s">
        <v>476</v>
      </c>
      <c r="F73" s="125">
        <v>3235</v>
      </c>
      <c r="G73" s="126">
        <v>0</v>
      </c>
      <c r="H73" s="125">
        <v>3235</v>
      </c>
      <c r="I73" s="126">
        <v>7.1000000000000005</v>
      </c>
      <c r="J73" s="126">
        <v>11.200000000000001</v>
      </c>
      <c r="K73" s="126">
        <v>49.7</v>
      </c>
      <c r="L73" s="126">
        <v>70.899999999999991</v>
      </c>
      <c r="M73" s="126">
        <v>81.7</v>
      </c>
      <c r="N73" s="126">
        <v>0</v>
      </c>
      <c r="O73" s="125">
        <v>3235</v>
      </c>
      <c r="P73" s="126">
        <v>9.4</v>
      </c>
      <c r="Q73" s="126">
        <v>8</v>
      </c>
      <c r="R73" s="126">
        <v>65.100000000000009</v>
      </c>
      <c r="S73" s="126">
        <v>77.8</v>
      </c>
      <c r="T73" s="126">
        <v>82.5</v>
      </c>
      <c r="U73" s="126">
        <v>0</v>
      </c>
      <c r="V73" s="125">
        <v>3235</v>
      </c>
      <c r="W73" s="126">
        <v>12.5</v>
      </c>
      <c r="X73" s="126">
        <v>7.7</v>
      </c>
      <c r="Y73" s="126">
        <v>69.7</v>
      </c>
      <c r="Z73" s="126">
        <v>77.400000000000006</v>
      </c>
      <c r="AA73" s="126">
        <v>79.800000000000011</v>
      </c>
    </row>
    <row r="74" spans="1:27" x14ac:dyDescent="0.25">
      <c r="A74" t="s">
        <v>26</v>
      </c>
      <c r="B74" t="s">
        <v>27</v>
      </c>
      <c r="C74" t="s">
        <v>27</v>
      </c>
      <c r="D74">
        <v>3</v>
      </c>
      <c r="E74" t="s">
        <v>477</v>
      </c>
      <c r="F74" s="125">
        <v>1920</v>
      </c>
      <c r="G74" s="126">
        <v>0</v>
      </c>
      <c r="H74" s="125">
        <v>1920</v>
      </c>
      <c r="I74" s="126">
        <v>8.3000000000000007</v>
      </c>
      <c r="J74" s="126">
        <v>10</v>
      </c>
      <c r="K74" s="126">
        <v>53.800000000000004</v>
      </c>
      <c r="L74" s="126">
        <v>72.399999999999991</v>
      </c>
      <c r="M74" s="126">
        <v>81.7</v>
      </c>
      <c r="N74" s="126">
        <v>0</v>
      </c>
      <c r="O74" s="125">
        <v>1920</v>
      </c>
      <c r="P74" s="126">
        <v>8.2000000000000011</v>
      </c>
      <c r="Q74" s="126">
        <v>8.7000000000000011</v>
      </c>
      <c r="R74" s="126">
        <v>65.600000000000009</v>
      </c>
      <c r="S74" s="126">
        <v>78.3</v>
      </c>
      <c r="T74" s="126">
        <v>83.100000000000009</v>
      </c>
      <c r="U74" s="126">
        <v>0</v>
      </c>
      <c r="V74" s="125">
        <v>1920</v>
      </c>
      <c r="W74" s="126">
        <v>11.200000000000001</v>
      </c>
      <c r="X74" s="126">
        <v>6.9</v>
      </c>
      <c r="Y74" s="126">
        <v>72.5</v>
      </c>
      <c r="Z74" s="126">
        <v>79.7</v>
      </c>
      <c r="AA74" s="126">
        <v>81.900000000000006</v>
      </c>
    </row>
    <row r="75" spans="1:27" x14ac:dyDescent="0.25">
      <c r="A75" t="s">
        <v>26</v>
      </c>
      <c r="B75" t="s">
        <v>27</v>
      </c>
      <c r="C75" t="s">
        <v>27</v>
      </c>
      <c r="D75">
        <v>4</v>
      </c>
      <c r="E75" t="s">
        <v>478</v>
      </c>
      <c r="F75" s="125">
        <v>1460</v>
      </c>
      <c r="G75" s="126">
        <v>0</v>
      </c>
      <c r="H75" s="125">
        <v>1460</v>
      </c>
      <c r="I75" s="126">
        <v>6.4</v>
      </c>
      <c r="J75" s="126">
        <v>12.9</v>
      </c>
      <c r="K75" s="126">
        <v>54.400000000000006</v>
      </c>
      <c r="L75" s="126">
        <v>73.599999999999994</v>
      </c>
      <c r="M75" s="126">
        <v>80.800000000000011</v>
      </c>
      <c r="N75" s="126">
        <v>0</v>
      </c>
      <c r="O75" s="125">
        <v>1460</v>
      </c>
      <c r="P75" s="126">
        <v>7.7</v>
      </c>
      <c r="Q75" s="126">
        <v>10.200000000000001</v>
      </c>
      <c r="R75" s="126">
        <v>66.900000000000006</v>
      </c>
      <c r="S75" s="126">
        <v>78</v>
      </c>
      <c r="T75" s="126">
        <v>82.100000000000009</v>
      </c>
      <c r="U75" s="126">
        <v>0</v>
      </c>
      <c r="V75" s="125">
        <v>1460</v>
      </c>
      <c r="W75" s="126">
        <v>12.2</v>
      </c>
      <c r="X75" s="126">
        <v>8.7000000000000011</v>
      </c>
      <c r="Y75" s="126">
        <v>70.2</v>
      </c>
      <c r="Z75" s="126">
        <v>76.900000000000006</v>
      </c>
      <c r="AA75" s="126">
        <v>79.100000000000009</v>
      </c>
    </row>
    <row r="76" spans="1:27" x14ac:dyDescent="0.25">
      <c r="A76" t="s">
        <v>26</v>
      </c>
      <c r="B76" t="s">
        <v>27</v>
      </c>
      <c r="C76" t="s">
        <v>27</v>
      </c>
      <c r="D76">
        <v>5</v>
      </c>
      <c r="E76" t="s">
        <v>479</v>
      </c>
      <c r="F76" s="125">
        <v>2645</v>
      </c>
      <c r="G76" s="126">
        <v>9.4</v>
      </c>
      <c r="H76" s="125">
        <v>2395</v>
      </c>
      <c r="I76" s="126">
        <v>11.200000000000001</v>
      </c>
      <c r="J76" s="126">
        <v>8.7999999999999989</v>
      </c>
      <c r="K76" s="126">
        <v>42.1</v>
      </c>
      <c r="L76" s="126">
        <v>63</v>
      </c>
      <c r="M76" s="126">
        <v>80</v>
      </c>
      <c r="N76" s="126">
        <v>11.8</v>
      </c>
      <c r="O76" s="125">
        <v>2335</v>
      </c>
      <c r="P76" s="126">
        <v>14.200000000000001</v>
      </c>
      <c r="Q76" s="126">
        <v>10.8</v>
      </c>
      <c r="R76" s="126">
        <v>56.000000000000007</v>
      </c>
      <c r="S76" s="126">
        <v>67.300000000000011</v>
      </c>
      <c r="T76" s="126">
        <v>75</v>
      </c>
      <c r="U76" s="126">
        <v>12.4</v>
      </c>
      <c r="V76" s="125">
        <v>2315</v>
      </c>
      <c r="W76" s="126">
        <v>18.5</v>
      </c>
      <c r="X76" s="126">
        <v>9.7000000000000011</v>
      </c>
      <c r="Y76" s="126">
        <v>60.099999999999994</v>
      </c>
      <c r="Z76" s="126">
        <v>67.7</v>
      </c>
      <c r="AA76" s="126">
        <v>71.8</v>
      </c>
    </row>
    <row r="77" spans="1:27" x14ac:dyDescent="0.25">
      <c r="A77" t="s">
        <v>26</v>
      </c>
      <c r="B77" t="s">
        <v>33</v>
      </c>
      <c r="C77" t="s">
        <v>27</v>
      </c>
      <c r="D77">
        <v>1</v>
      </c>
      <c r="E77" t="s">
        <v>480</v>
      </c>
      <c r="F77" s="125">
        <v>1255</v>
      </c>
      <c r="G77" s="126">
        <v>0</v>
      </c>
      <c r="H77" s="125">
        <v>1255</v>
      </c>
      <c r="I77" s="126">
        <v>6.9</v>
      </c>
      <c r="J77" s="126">
        <v>10.7</v>
      </c>
      <c r="K77" s="126">
        <v>41.300000000000004</v>
      </c>
      <c r="L77" s="126">
        <v>64.5</v>
      </c>
      <c r="M77" s="126">
        <v>82.300000000000011</v>
      </c>
      <c r="N77" s="126">
        <v>0</v>
      </c>
      <c r="O77" s="125">
        <v>1255</v>
      </c>
      <c r="P77" s="126">
        <v>7.9</v>
      </c>
      <c r="Q77" s="126">
        <v>8.5</v>
      </c>
      <c r="R77" s="126">
        <v>60.699999999999996</v>
      </c>
      <c r="S77" s="126">
        <v>76</v>
      </c>
      <c r="T77" s="126">
        <v>83.6</v>
      </c>
      <c r="U77" s="126">
        <v>0</v>
      </c>
      <c r="V77" s="125">
        <v>1255</v>
      </c>
      <c r="W77" s="126">
        <v>11</v>
      </c>
      <c r="X77" s="126">
        <v>8.7000000000000011</v>
      </c>
      <c r="Y77" s="126">
        <v>64.900000000000006</v>
      </c>
      <c r="Z77" s="126">
        <v>75.599999999999994</v>
      </c>
      <c r="AA77" s="126">
        <v>80.400000000000006</v>
      </c>
    </row>
    <row r="78" spans="1:27" x14ac:dyDescent="0.25">
      <c r="A78" t="s">
        <v>26</v>
      </c>
      <c r="B78" t="s">
        <v>33</v>
      </c>
      <c r="C78" t="s">
        <v>27</v>
      </c>
      <c r="D78">
        <v>2</v>
      </c>
      <c r="E78" t="s">
        <v>481</v>
      </c>
      <c r="F78" s="125">
        <v>1970</v>
      </c>
      <c r="G78" s="126">
        <v>0</v>
      </c>
      <c r="H78" s="125">
        <v>1970</v>
      </c>
      <c r="I78" s="126">
        <v>6.7</v>
      </c>
      <c r="J78" s="126">
        <v>10.7</v>
      </c>
      <c r="K78" s="126">
        <v>48.1</v>
      </c>
      <c r="L78" s="126">
        <v>71.5</v>
      </c>
      <c r="M78" s="126">
        <v>82.7</v>
      </c>
      <c r="N78" s="126">
        <v>0</v>
      </c>
      <c r="O78" s="125">
        <v>1970</v>
      </c>
      <c r="P78" s="126">
        <v>8.4</v>
      </c>
      <c r="Q78" s="126">
        <v>8.1</v>
      </c>
      <c r="R78" s="126">
        <v>63.9</v>
      </c>
      <c r="S78" s="126">
        <v>78.2</v>
      </c>
      <c r="T78" s="126">
        <v>83.6</v>
      </c>
      <c r="U78" s="126">
        <v>0</v>
      </c>
      <c r="V78" s="125">
        <v>1970</v>
      </c>
      <c r="W78" s="126">
        <v>11.700000000000001</v>
      </c>
      <c r="X78" s="126">
        <v>7.9</v>
      </c>
      <c r="Y78" s="126">
        <v>69.100000000000009</v>
      </c>
      <c r="Z78" s="126">
        <v>77</v>
      </c>
      <c r="AA78" s="126">
        <v>80.400000000000006</v>
      </c>
    </row>
    <row r="79" spans="1:27" x14ac:dyDescent="0.25">
      <c r="A79" t="s">
        <v>26</v>
      </c>
      <c r="B79" t="s">
        <v>33</v>
      </c>
      <c r="C79" t="s">
        <v>27</v>
      </c>
      <c r="D79">
        <v>3</v>
      </c>
      <c r="E79" t="s">
        <v>482</v>
      </c>
      <c r="F79" s="125">
        <v>1100</v>
      </c>
      <c r="G79" s="126">
        <v>0</v>
      </c>
      <c r="H79" s="125">
        <v>1100</v>
      </c>
      <c r="I79" s="126">
        <v>6</v>
      </c>
      <c r="J79" s="126">
        <v>9.7000000000000011</v>
      </c>
      <c r="K79" s="126">
        <v>51.9</v>
      </c>
      <c r="L79" s="126">
        <v>73.5</v>
      </c>
      <c r="M79" s="126">
        <v>84.2</v>
      </c>
      <c r="N79" s="126">
        <v>0</v>
      </c>
      <c r="O79" s="125">
        <v>1100</v>
      </c>
      <c r="P79" s="126">
        <v>7.7</v>
      </c>
      <c r="Q79" s="126">
        <v>9.1999999999999993</v>
      </c>
      <c r="R79" s="126">
        <v>66.5</v>
      </c>
      <c r="S79" s="126">
        <v>78.3</v>
      </c>
      <c r="T79" s="126">
        <v>83.100000000000009</v>
      </c>
      <c r="U79" s="126">
        <v>0</v>
      </c>
      <c r="V79" s="125">
        <v>1100</v>
      </c>
      <c r="W79" s="126">
        <v>11.9</v>
      </c>
      <c r="X79" s="126">
        <v>7.0000000000000009</v>
      </c>
      <c r="Y79" s="126">
        <v>71.399999999999991</v>
      </c>
      <c r="Z79" s="126">
        <v>79.3</v>
      </c>
      <c r="AA79" s="126">
        <v>81.2</v>
      </c>
    </row>
    <row r="80" spans="1:27" x14ac:dyDescent="0.25">
      <c r="A80" t="s">
        <v>26</v>
      </c>
      <c r="B80" t="s">
        <v>33</v>
      </c>
      <c r="C80" t="s">
        <v>27</v>
      </c>
      <c r="D80">
        <v>4</v>
      </c>
      <c r="E80" t="s">
        <v>483</v>
      </c>
      <c r="F80" s="125">
        <v>740</v>
      </c>
      <c r="G80" s="126">
        <v>0</v>
      </c>
      <c r="H80" s="125">
        <v>740</v>
      </c>
      <c r="I80" s="126">
        <v>4.9000000000000004</v>
      </c>
      <c r="J80" s="126">
        <v>10.100000000000001</v>
      </c>
      <c r="K80" s="126">
        <v>55.500000000000007</v>
      </c>
      <c r="L80" s="126">
        <v>76.3</v>
      </c>
      <c r="M80" s="126">
        <v>85</v>
      </c>
      <c r="N80" s="126">
        <v>0</v>
      </c>
      <c r="O80" s="125">
        <v>740</v>
      </c>
      <c r="P80" s="126">
        <v>7.5</v>
      </c>
      <c r="Q80" s="126">
        <v>9</v>
      </c>
      <c r="R80" s="126">
        <v>66.600000000000009</v>
      </c>
      <c r="S80" s="126">
        <v>80.100000000000009</v>
      </c>
      <c r="T80" s="126">
        <v>83.5</v>
      </c>
      <c r="U80" s="126">
        <v>0</v>
      </c>
      <c r="V80" s="125">
        <v>740</v>
      </c>
      <c r="W80" s="126">
        <v>11.700000000000001</v>
      </c>
      <c r="X80" s="126">
        <v>7.8</v>
      </c>
      <c r="Y80" s="126">
        <v>69.2</v>
      </c>
      <c r="Z80" s="126">
        <v>77.7</v>
      </c>
      <c r="AA80" s="126">
        <v>80.5</v>
      </c>
    </row>
    <row r="81" spans="1:27" x14ac:dyDescent="0.25">
      <c r="A81" t="s">
        <v>26</v>
      </c>
      <c r="B81" t="s">
        <v>33</v>
      </c>
      <c r="C81" t="s">
        <v>27</v>
      </c>
      <c r="D81">
        <v>5</v>
      </c>
      <c r="E81" t="s">
        <v>484</v>
      </c>
      <c r="F81" s="125">
        <v>1865</v>
      </c>
      <c r="G81" s="126">
        <v>6.9</v>
      </c>
      <c r="H81" s="125">
        <v>1740</v>
      </c>
      <c r="I81" s="126">
        <v>12.3</v>
      </c>
      <c r="J81" s="126">
        <v>8.3000000000000007</v>
      </c>
      <c r="K81" s="126">
        <v>40.1</v>
      </c>
      <c r="L81" s="126">
        <v>62.7</v>
      </c>
      <c r="M81" s="126">
        <v>79.400000000000006</v>
      </c>
      <c r="N81" s="126">
        <v>9.4</v>
      </c>
      <c r="O81" s="125">
        <v>1695</v>
      </c>
      <c r="P81" s="126">
        <v>15.1</v>
      </c>
      <c r="Q81" s="126">
        <v>8.1</v>
      </c>
      <c r="R81" s="126">
        <v>52.800000000000004</v>
      </c>
      <c r="S81" s="126">
        <v>68</v>
      </c>
      <c r="T81" s="126">
        <v>76.8</v>
      </c>
      <c r="U81" s="126">
        <v>9.8000000000000007</v>
      </c>
      <c r="V81" s="125">
        <v>1685</v>
      </c>
      <c r="W81" s="126">
        <v>19.400000000000002</v>
      </c>
      <c r="X81" s="126">
        <v>7.7</v>
      </c>
      <c r="Y81" s="126">
        <v>58.599999999999994</v>
      </c>
      <c r="Z81" s="126">
        <v>67.900000000000006</v>
      </c>
      <c r="AA81" s="126">
        <v>73</v>
      </c>
    </row>
    <row r="82" spans="1:27" x14ac:dyDescent="0.25">
      <c r="A82" t="s">
        <v>26</v>
      </c>
      <c r="B82" t="s">
        <v>34</v>
      </c>
      <c r="C82" t="s">
        <v>27</v>
      </c>
      <c r="D82">
        <v>1</v>
      </c>
      <c r="E82" t="s">
        <v>485</v>
      </c>
      <c r="F82" s="125">
        <v>655</v>
      </c>
      <c r="G82" s="126">
        <v>0</v>
      </c>
      <c r="H82" s="125">
        <v>655</v>
      </c>
      <c r="I82" s="126">
        <v>8.3000000000000007</v>
      </c>
      <c r="J82" s="126">
        <v>12.3</v>
      </c>
      <c r="K82" s="126">
        <v>54.1</v>
      </c>
      <c r="L82" s="126">
        <v>68.400000000000006</v>
      </c>
      <c r="M82" s="126">
        <v>79.400000000000006</v>
      </c>
      <c r="N82" s="126">
        <v>0</v>
      </c>
      <c r="O82" s="125">
        <v>655</v>
      </c>
      <c r="P82" s="126">
        <v>12.4</v>
      </c>
      <c r="Q82" s="126">
        <v>12.2</v>
      </c>
      <c r="R82" s="126">
        <v>62.6</v>
      </c>
      <c r="S82" s="126">
        <v>70.8</v>
      </c>
      <c r="T82" s="126">
        <v>75.3</v>
      </c>
      <c r="U82" s="126">
        <v>0</v>
      </c>
      <c r="V82" s="125">
        <v>655</v>
      </c>
      <c r="W82" s="126">
        <v>20.6</v>
      </c>
      <c r="X82" s="126">
        <v>9.5</v>
      </c>
      <c r="Y82" s="126">
        <v>60.6</v>
      </c>
      <c r="Z82" s="126">
        <v>67.800000000000011</v>
      </c>
      <c r="AA82" s="126">
        <v>69.900000000000006</v>
      </c>
    </row>
    <row r="83" spans="1:27" x14ac:dyDescent="0.25">
      <c r="A83" t="s">
        <v>26</v>
      </c>
      <c r="B83" t="s">
        <v>34</v>
      </c>
      <c r="C83" t="s">
        <v>27</v>
      </c>
      <c r="D83">
        <v>2</v>
      </c>
      <c r="E83" t="s">
        <v>486</v>
      </c>
      <c r="F83" s="125">
        <v>2675</v>
      </c>
      <c r="G83" s="126">
        <v>0</v>
      </c>
      <c r="H83" s="125">
        <v>2675</v>
      </c>
      <c r="I83" s="126">
        <v>7.3</v>
      </c>
      <c r="J83" s="126">
        <v>13.8</v>
      </c>
      <c r="K83" s="126">
        <v>58.8</v>
      </c>
      <c r="L83" s="126">
        <v>72.5</v>
      </c>
      <c r="M83" s="126">
        <v>78.900000000000006</v>
      </c>
      <c r="N83" s="126">
        <v>0</v>
      </c>
      <c r="O83" s="125">
        <v>2675</v>
      </c>
      <c r="P83" s="126">
        <v>11.4</v>
      </c>
      <c r="Q83" s="126">
        <v>10.200000000000001</v>
      </c>
      <c r="R83" s="126">
        <v>66.8</v>
      </c>
      <c r="S83" s="126">
        <v>74.900000000000006</v>
      </c>
      <c r="T83" s="126">
        <v>78.5</v>
      </c>
      <c r="U83" s="126">
        <v>0</v>
      </c>
      <c r="V83" s="125">
        <v>2675</v>
      </c>
      <c r="W83" s="126">
        <v>14.799999999999999</v>
      </c>
      <c r="X83" s="126">
        <v>9.9</v>
      </c>
      <c r="Y83" s="126">
        <v>67.600000000000009</v>
      </c>
      <c r="Z83" s="126">
        <v>73.099999999999994</v>
      </c>
      <c r="AA83" s="126">
        <v>75.3</v>
      </c>
    </row>
    <row r="84" spans="1:27" x14ac:dyDescent="0.25">
      <c r="A84" t="s">
        <v>26</v>
      </c>
      <c r="B84" t="s">
        <v>34</v>
      </c>
      <c r="C84" t="s">
        <v>27</v>
      </c>
      <c r="D84">
        <v>3</v>
      </c>
      <c r="E84" t="s">
        <v>487</v>
      </c>
      <c r="F84" s="125">
        <v>2780</v>
      </c>
      <c r="G84" s="126">
        <v>0</v>
      </c>
      <c r="H84" s="125">
        <v>2780</v>
      </c>
      <c r="I84" s="126">
        <v>6.6000000000000005</v>
      </c>
      <c r="J84" s="126">
        <v>13.3</v>
      </c>
      <c r="K84" s="126">
        <v>64.900000000000006</v>
      </c>
      <c r="L84" s="126">
        <v>75.2</v>
      </c>
      <c r="M84" s="126">
        <v>80.100000000000009</v>
      </c>
      <c r="N84" s="126">
        <v>0</v>
      </c>
      <c r="O84" s="125">
        <v>2780</v>
      </c>
      <c r="P84" s="126">
        <v>10.3</v>
      </c>
      <c r="Q84" s="126">
        <v>9.9</v>
      </c>
      <c r="R84" s="126">
        <v>69.5</v>
      </c>
      <c r="S84" s="126">
        <v>76.900000000000006</v>
      </c>
      <c r="T84" s="126">
        <v>79.800000000000011</v>
      </c>
      <c r="U84" s="126">
        <v>0</v>
      </c>
      <c r="V84" s="125">
        <v>2780</v>
      </c>
      <c r="W84" s="126">
        <v>12.7</v>
      </c>
      <c r="X84" s="126">
        <v>9.1999999999999993</v>
      </c>
      <c r="Y84" s="126">
        <v>71.3</v>
      </c>
      <c r="Z84" s="126">
        <v>76.5</v>
      </c>
      <c r="AA84" s="126">
        <v>78.100000000000009</v>
      </c>
    </row>
    <row r="85" spans="1:27" x14ac:dyDescent="0.25">
      <c r="A85" t="s">
        <v>26</v>
      </c>
      <c r="B85" t="s">
        <v>34</v>
      </c>
      <c r="C85" t="s">
        <v>27</v>
      </c>
      <c r="D85">
        <v>4</v>
      </c>
      <c r="E85" t="s">
        <v>488</v>
      </c>
      <c r="F85" s="125">
        <v>4195</v>
      </c>
      <c r="G85" s="126">
        <v>0</v>
      </c>
      <c r="H85" s="125">
        <v>4195</v>
      </c>
      <c r="I85" s="126">
        <v>7.0000000000000009</v>
      </c>
      <c r="J85" s="126">
        <v>13.700000000000001</v>
      </c>
      <c r="K85" s="126">
        <v>66.900000000000006</v>
      </c>
      <c r="L85" s="126">
        <v>75.8</v>
      </c>
      <c r="M85" s="126">
        <v>79.3</v>
      </c>
      <c r="N85" s="126">
        <v>0</v>
      </c>
      <c r="O85" s="125">
        <v>4195</v>
      </c>
      <c r="P85" s="126">
        <v>9.4</v>
      </c>
      <c r="Q85" s="126">
        <v>12.4</v>
      </c>
      <c r="R85" s="126">
        <v>69.800000000000011</v>
      </c>
      <c r="S85" s="126">
        <v>75.900000000000006</v>
      </c>
      <c r="T85" s="126">
        <v>78.3</v>
      </c>
      <c r="U85" s="126">
        <v>0</v>
      </c>
      <c r="V85" s="125">
        <v>4195</v>
      </c>
      <c r="W85" s="126">
        <v>13.900000000000002</v>
      </c>
      <c r="X85" s="126">
        <v>9.8000000000000007</v>
      </c>
      <c r="Y85" s="126">
        <v>71.3</v>
      </c>
      <c r="Z85" s="126">
        <v>75</v>
      </c>
      <c r="AA85" s="126">
        <v>76.2</v>
      </c>
    </row>
    <row r="86" spans="1:27" x14ac:dyDescent="0.25">
      <c r="A86" t="s">
        <v>26</v>
      </c>
      <c r="B86" t="s">
        <v>34</v>
      </c>
      <c r="C86" t="s">
        <v>27</v>
      </c>
      <c r="D86">
        <v>5</v>
      </c>
      <c r="E86" t="s">
        <v>489</v>
      </c>
      <c r="F86" s="125">
        <v>6385</v>
      </c>
      <c r="G86" s="126">
        <v>6.8000000000000007</v>
      </c>
      <c r="H86" s="125">
        <v>5950</v>
      </c>
      <c r="I86" s="126">
        <v>10.7</v>
      </c>
      <c r="J86" s="126">
        <v>17.100000000000001</v>
      </c>
      <c r="K86" s="126">
        <v>57.400000000000006</v>
      </c>
      <c r="L86" s="126">
        <v>66</v>
      </c>
      <c r="M86" s="126">
        <v>72.2</v>
      </c>
      <c r="N86" s="126">
        <v>7.3</v>
      </c>
      <c r="O86" s="125">
        <v>5920</v>
      </c>
      <c r="P86" s="126">
        <v>14.499999999999998</v>
      </c>
      <c r="Q86" s="126">
        <v>15.1</v>
      </c>
      <c r="R86" s="126">
        <v>61.5</v>
      </c>
      <c r="S86" s="126">
        <v>67</v>
      </c>
      <c r="T86" s="126">
        <v>70.399999999999991</v>
      </c>
      <c r="U86" s="126">
        <v>7.6</v>
      </c>
      <c r="V86" s="125">
        <v>5900</v>
      </c>
      <c r="W86" s="126">
        <v>18.5</v>
      </c>
      <c r="X86" s="126">
        <v>13.200000000000001</v>
      </c>
      <c r="Y86" s="126">
        <v>62.3</v>
      </c>
      <c r="Z86" s="126">
        <v>66.2</v>
      </c>
      <c r="AA86" s="126">
        <v>68.300000000000011</v>
      </c>
    </row>
    <row r="87" spans="1:27" x14ac:dyDescent="0.25">
      <c r="A87" t="s">
        <v>26</v>
      </c>
      <c r="B87" t="s">
        <v>35</v>
      </c>
      <c r="C87" t="s">
        <v>27</v>
      </c>
      <c r="D87">
        <v>1</v>
      </c>
      <c r="E87" t="s">
        <v>490</v>
      </c>
      <c r="F87" s="125">
        <v>55</v>
      </c>
      <c r="G87" s="126">
        <v>0</v>
      </c>
      <c r="H87" s="125">
        <v>55</v>
      </c>
      <c r="I87" s="126" t="s">
        <v>408</v>
      </c>
      <c r="J87" s="126" t="s">
        <v>408</v>
      </c>
      <c r="K87" s="126">
        <v>45.7</v>
      </c>
      <c r="L87" s="126">
        <v>83</v>
      </c>
      <c r="M87" s="126">
        <v>91.5</v>
      </c>
      <c r="N87" s="126">
        <v>0</v>
      </c>
      <c r="O87" s="125">
        <v>55</v>
      </c>
      <c r="P87" s="126" t="s">
        <v>408</v>
      </c>
      <c r="Q87" s="126" t="s">
        <v>408</v>
      </c>
      <c r="R87" s="126">
        <v>64.600000000000009</v>
      </c>
      <c r="S87" s="126">
        <v>81.7</v>
      </c>
      <c r="T87" s="126">
        <v>89.9</v>
      </c>
      <c r="U87" s="126">
        <v>0</v>
      </c>
      <c r="V87" s="125">
        <v>55</v>
      </c>
      <c r="W87" s="126" t="s">
        <v>408</v>
      </c>
      <c r="X87" s="126" t="s">
        <v>408</v>
      </c>
      <c r="Y87" s="126">
        <v>73.2</v>
      </c>
      <c r="Z87" s="126">
        <v>85</v>
      </c>
      <c r="AA87" s="126">
        <v>88.3</v>
      </c>
    </row>
    <row r="88" spans="1:27" x14ac:dyDescent="0.25">
      <c r="A88" t="s">
        <v>26</v>
      </c>
      <c r="B88" t="s">
        <v>35</v>
      </c>
      <c r="C88" t="s">
        <v>27</v>
      </c>
      <c r="D88">
        <v>2</v>
      </c>
      <c r="E88" t="s">
        <v>491</v>
      </c>
      <c r="F88" s="125">
        <v>570</v>
      </c>
      <c r="G88" s="126">
        <v>0</v>
      </c>
      <c r="H88" s="125">
        <v>570</v>
      </c>
      <c r="I88" s="126">
        <v>5.4</v>
      </c>
      <c r="J88" s="126">
        <v>5.3</v>
      </c>
      <c r="K88" s="126">
        <v>59.5</v>
      </c>
      <c r="L88" s="126">
        <v>84.1</v>
      </c>
      <c r="M88" s="126">
        <v>89.3</v>
      </c>
      <c r="N88" s="126">
        <v>0</v>
      </c>
      <c r="O88" s="125">
        <v>570</v>
      </c>
      <c r="P88" s="126" t="s">
        <v>408</v>
      </c>
      <c r="Q88" s="126" t="s">
        <v>408</v>
      </c>
      <c r="R88" s="126">
        <v>72.8</v>
      </c>
      <c r="S88" s="126">
        <v>83.7</v>
      </c>
      <c r="T88" s="126">
        <v>86.7</v>
      </c>
      <c r="U88" s="126">
        <v>0</v>
      </c>
      <c r="V88" s="125">
        <v>570</v>
      </c>
      <c r="W88" s="126" t="s">
        <v>408</v>
      </c>
      <c r="X88" s="126" t="s">
        <v>408</v>
      </c>
      <c r="Y88" s="126">
        <v>74.599999999999994</v>
      </c>
      <c r="Z88" s="126">
        <v>79.2</v>
      </c>
      <c r="AA88" s="126">
        <v>81.7</v>
      </c>
    </row>
    <row r="89" spans="1:27" x14ac:dyDescent="0.25">
      <c r="A89" t="s">
        <v>26</v>
      </c>
      <c r="B89" t="s">
        <v>35</v>
      </c>
      <c r="C89" t="s">
        <v>27</v>
      </c>
      <c r="D89">
        <v>3</v>
      </c>
      <c r="E89" t="s">
        <v>492</v>
      </c>
      <c r="F89" s="125">
        <v>1300</v>
      </c>
      <c r="G89" s="126">
        <v>0</v>
      </c>
      <c r="H89" s="125">
        <v>1300</v>
      </c>
      <c r="I89" s="126">
        <v>6.3</v>
      </c>
      <c r="J89" s="126">
        <v>4.5</v>
      </c>
      <c r="K89" s="126">
        <v>66.600000000000009</v>
      </c>
      <c r="L89" s="126">
        <v>84.6</v>
      </c>
      <c r="M89" s="126">
        <v>89.3</v>
      </c>
      <c r="N89" s="126">
        <v>0</v>
      </c>
      <c r="O89" s="125">
        <v>1300</v>
      </c>
      <c r="P89" s="126">
        <v>8.2000000000000011</v>
      </c>
      <c r="Q89" s="126">
        <v>5.3</v>
      </c>
      <c r="R89" s="126">
        <v>76.3</v>
      </c>
      <c r="S89" s="126">
        <v>84.7</v>
      </c>
      <c r="T89" s="126">
        <v>86.4</v>
      </c>
      <c r="U89" s="126">
        <v>0</v>
      </c>
      <c r="V89" s="125">
        <v>1300</v>
      </c>
      <c r="W89" s="126">
        <v>12.7</v>
      </c>
      <c r="X89" s="126">
        <v>5.9</v>
      </c>
      <c r="Y89" s="126">
        <v>74.5</v>
      </c>
      <c r="Z89" s="126">
        <v>80.400000000000006</v>
      </c>
      <c r="AA89" s="126">
        <v>81.400000000000006</v>
      </c>
    </row>
    <row r="90" spans="1:27" x14ac:dyDescent="0.25">
      <c r="A90" t="s">
        <v>26</v>
      </c>
      <c r="B90" t="s">
        <v>35</v>
      </c>
      <c r="C90" t="s">
        <v>27</v>
      </c>
      <c r="D90">
        <v>4</v>
      </c>
      <c r="E90" t="s">
        <v>493</v>
      </c>
      <c r="F90" s="125">
        <v>2645</v>
      </c>
      <c r="G90" s="126">
        <v>0</v>
      </c>
      <c r="H90" s="125">
        <v>2645</v>
      </c>
      <c r="I90" s="126" t="s">
        <v>408</v>
      </c>
      <c r="J90" s="126" t="s">
        <v>408</v>
      </c>
      <c r="K90" s="126">
        <v>63.800000000000004</v>
      </c>
      <c r="L90" s="126">
        <v>82.800000000000011</v>
      </c>
      <c r="M90" s="126">
        <v>88.1</v>
      </c>
      <c r="N90" s="126">
        <v>0</v>
      </c>
      <c r="O90" s="125">
        <v>2645</v>
      </c>
      <c r="P90" s="126">
        <v>8.5</v>
      </c>
      <c r="Q90" s="126">
        <v>5.5</v>
      </c>
      <c r="R90" s="126">
        <v>75.7</v>
      </c>
      <c r="S90" s="126">
        <v>83.899999999999991</v>
      </c>
      <c r="T90" s="126">
        <v>86.1</v>
      </c>
      <c r="U90" s="126">
        <v>0</v>
      </c>
      <c r="V90" s="125">
        <v>2645</v>
      </c>
      <c r="W90" s="126">
        <v>11.3</v>
      </c>
      <c r="X90" s="126">
        <v>6.2</v>
      </c>
      <c r="Y90" s="126">
        <v>76.900000000000006</v>
      </c>
      <c r="Z90" s="126">
        <v>81.100000000000009</v>
      </c>
      <c r="AA90" s="126">
        <v>82.5</v>
      </c>
    </row>
    <row r="91" spans="1:27" x14ac:dyDescent="0.25">
      <c r="A91" t="s">
        <v>26</v>
      </c>
      <c r="B91" t="s">
        <v>35</v>
      </c>
      <c r="C91" t="s">
        <v>27</v>
      </c>
      <c r="D91">
        <v>5</v>
      </c>
      <c r="E91" t="s">
        <v>494</v>
      </c>
      <c r="F91" s="125">
        <v>5905</v>
      </c>
      <c r="G91" s="126">
        <v>6.3</v>
      </c>
      <c r="H91" s="125">
        <v>5535</v>
      </c>
      <c r="I91" s="126">
        <v>8.1</v>
      </c>
      <c r="J91" s="126">
        <v>6.3</v>
      </c>
      <c r="K91" s="126">
        <v>62.4</v>
      </c>
      <c r="L91" s="126">
        <v>79.800000000000011</v>
      </c>
      <c r="M91" s="126">
        <v>85.6</v>
      </c>
      <c r="N91" s="126">
        <v>7.1000000000000005</v>
      </c>
      <c r="O91" s="125">
        <v>5485</v>
      </c>
      <c r="P91" s="126">
        <v>9.3000000000000007</v>
      </c>
      <c r="Q91" s="126">
        <v>7.1000000000000005</v>
      </c>
      <c r="R91" s="126">
        <v>70.899999999999991</v>
      </c>
      <c r="S91" s="126">
        <v>80.400000000000006</v>
      </c>
      <c r="T91" s="126">
        <v>83.6</v>
      </c>
      <c r="U91" s="126">
        <v>7.3</v>
      </c>
      <c r="V91" s="125">
        <v>5470</v>
      </c>
      <c r="W91" s="126">
        <v>12.9</v>
      </c>
      <c r="X91" s="126">
        <v>6.8000000000000007</v>
      </c>
      <c r="Y91" s="126">
        <v>73.3</v>
      </c>
      <c r="Z91" s="126">
        <v>78.7</v>
      </c>
      <c r="AA91" s="126">
        <v>80.300000000000011</v>
      </c>
    </row>
    <row r="92" spans="1:27" x14ac:dyDescent="0.25">
      <c r="A92" t="s">
        <v>26</v>
      </c>
      <c r="B92" t="s">
        <v>36</v>
      </c>
      <c r="C92" t="s">
        <v>27</v>
      </c>
      <c r="D92">
        <v>1</v>
      </c>
      <c r="E92" t="s">
        <v>495</v>
      </c>
      <c r="F92" s="125">
        <v>60</v>
      </c>
      <c r="G92" s="126">
        <v>0</v>
      </c>
      <c r="H92" s="125">
        <v>60</v>
      </c>
      <c r="I92" s="126" t="s">
        <v>408</v>
      </c>
      <c r="J92" s="126" t="s">
        <v>408</v>
      </c>
      <c r="K92" s="126">
        <v>48.8</v>
      </c>
      <c r="L92" s="126">
        <v>64.2</v>
      </c>
      <c r="M92" s="126">
        <v>83.7</v>
      </c>
      <c r="N92" s="126">
        <v>0</v>
      </c>
      <c r="O92" s="125">
        <v>60</v>
      </c>
      <c r="P92" s="126" t="s">
        <v>408</v>
      </c>
      <c r="Q92" s="126" t="s">
        <v>408</v>
      </c>
      <c r="R92" s="126">
        <v>61.8</v>
      </c>
      <c r="S92" s="126">
        <v>81.300000000000011</v>
      </c>
      <c r="T92" s="126">
        <v>85.399999999999991</v>
      </c>
      <c r="U92" s="126">
        <v>0</v>
      </c>
      <c r="V92" s="125">
        <v>60</v>
      </c>
      <c r="W92" s="126">
        <v>14.6</v>
      </c>
      <c r="X92" s="126">
        <v>0</v>
      </c>
      <c r="Y92" s="126">
        <v>73.2</v>
      </c>
      <c r="Z92" s="126">
        <v>80.5</v>
      </c>
      <c r="AA92" s="126">
        <v>85.399999999999991</v>
      </c>
    </row>
    <row r="93" spans="1:27" x14ac:dyDescent="0.25">
      <c r="A93" t="s">
        <v>26</v>
      </c>
      <c r="B93" t="s">
        <v>36</v>
      </c>
      <c r="C93" t="s">
        <v>27</v>
      </c>
      <c r="D93">
        <v>2</v>
      </c>
      <c r="E93" t="s">
        <v>496</v>
      </c>
      <c r="F93" s="125">
        <v>125</v>
      </c>
      <c r="G93" s="126">
        <v>0</v>
      </c>
      <c r="H93" s="125">
        <v>125</v>
      </c>
      <c r="I93" s="126">
        <v>7.9</v>
      </c>
      <c r="J93" s="126">
        <v>6</v>
      </c>
      <c r="K93" s="126">
        <v>52</v>
      </c>
      <c r="L93" s="126">
        <v>74.2</v>
      </c>
      <c r="M93" s="126">
        <v>86.1</v>
      </c>
      <c r="N93" s="126">
        <v>0</v>
      </c>
      <c r="O93" s="125">
        <v>125</v>
      </c>
      <c r="P93" s="126">
        <v>9.1</v>
      </c>
      <c r="Q93" s="126">
        <v>6.3</v>
      </c>
      <c r="R93" s="126">
        <v>59.9</v>
      </c>
      <c r="S93" s="126">
        <v>79</v>
      </c>
      <c r="T93" s="126">
        <v>84.5</v>
      </c>
      <c r="U93" s="126">
        <v>0</v>
      </c>
      <c r="V93" s="125">
        <v>125</v>
      </c>
      <c r="W93" s="126">
        <v>11.9</v>
      </c>
      <c r="X93" s="126">
        <v>8.7000000000000011</v>
      </c>
      <c r="Y93" s="126">
        <v>63.5</v>
      </c>
      <c r="Z93" s="126">
        <v>75.400000000000006</v>
      </c>
      <c r="AA93" s="126">
        <v>79.400000000000006</v>
      </c>
    </row>
    <row r="94" spans="1:27" x14ac:dyDescent="0.25">
      <c r="A94" t="s">
        <v>26</v>
      </c>
      <c r="B94" t="s">
        <v>36</v>
      </c>
      <c r="C94" t="s">
        <v>27</v>
      </c>
      <c r="D94">
        <v>3</v>
      </c>
      <c r="E94" t="s">
        <v>497</v>
      </c>
      <c r="F94" s="125">
        <v>75</v>
      </c>
      <c r="G94" s="126">
        <v>0</v>
      </c>
      <c r="H94" s="125">
        <v>75</v>
      </c>
      <c r="I94" s="126" t="s">
        <v>408</v>
      </c>
      <c r="J94" s="126" t="s">
        <v>408</v>
      </c>
      <c r="K94" s="126">
        <v>54.400000000000006</v>
      </c>
      <c r="L94" s="126">
        <v>71.8</v>
      </c>
      <c r="M94" s="126">
        <v>79.2</v>
      </c>
      <c r="N94" s="126">
        <v>0</v>
      </c>
      <c r="O94" s="125">
        <v>75</v>
      </c>
      <c r="P94" s="126">
        <v>11.4</v>
      </c>
      <c r="Q94" s="126">
        <v>8.7000000000000011</v>
      </c>
      <c r="R94" s="126">
        <v>61.7</v>
      </c>
      <c r="S94" s="126">
        <v>74.5</v>
      </c>
      <c r="T94" s="126">
        <v>79.900000000000006</v>
      </c>
      <c r="U94" s="126">
        <v>0</v>
      </c>
      <c r="V94" s="125">
        <v>75</v>
      </c>
      <c r="W94" s="126">
        <v>12.8</v>
      </c>
      <c r="X94" s="126">
        <v>16.8</v>
      </c>
      <c r="Y94" s="126">
        <v>61.1</v>
      </c>
      <c r="Z94" s="126">
        <v>65.100000000000009</v>
      </c>
      <c r="AA94" s="126">
        <v>70.5</v>
      </c>
    </row>
    <row r="95" spans="1:27" x14ac:dyDescent="0.25">
      <c r="A95" t="s">
        <v>26</v>
      </c>
      <c r="B95" t="s">
        <v>36</v>
      </c>
      <c r="C95" t="s">
        <v>27</v>
      </c>
      <c r="D95">
        <v>4</v>
      </c>
      <c r="E95" t="s">
        <v>498</v>
      </c>
      <c r="F95" s="125">
        <v>100</v>
      </c>
      <c r="G95" s="126">
        <v>0</v>
      </c>
      <c r="H95" s="125">
        <v>100</v>
      </c>
      <c r="I95" s="126">
        <v>5.9</v>
      </c>
      <c r="J95" s="126">
        <v>13.900000000000002</v>
      </c>
      <c r="K95" s="126">
        <v>56.900000000000006</v>
      </c>
      <c r="L95" s="126">
        <v>74.3</v>
      </c>
      <c r="M95" s="126">
        <v>80.2</v>
      </c>
      <c r="N95" s="126">
        <v>0</v>
      </c>
      <c r="O95" s="125">
        <v>100</v>
      </c>
      <c r="P95" s="126" t="s">
        <v>408</v>
      </c>
      <c r="Q95" s="126" t="s">
        <v>408</v>
      </c>
      <c r="R95" s="126">
        <v>70.599999999999994</v>
      </c>
      <c r="S95" s="126">
        <v>84.399999999999991</v>
      </c>
      <c r="T95" s="126">
        <v>86.7</v>
      </c>
      <c r="U95" s="126">
        <v>0</v>
      </c>
      <c r="V95" s="125">
        <v>100</v>
      </c>
      <c r="W95" s="126">
        <v>9</v>
      </c>
      <c r="X95" s="126">
        <v>7.3999999999999995</v>
      </c>
      <c r="Y95" s="126">
        <v>77.900000000000006</v>
      </c>
      <c r="Z95" s="126">
        <v>83.3</v>
      </c>
      <c r="AA95" s="126">
        <v>83.6</v>
      </c>
    </row>
    <row r="96" spans="1:27" x14ac:dyDescent="0.25">
      <c r="A96" t="s">
        <v>26</v>
      </c>
      <c r="B96" t="s">
        <v>36</v>
      </c>
      <c r="C96" t="s">
        <v>27</v>
      </c>
      <c r="D96">
        <v>5</v>
      </c>
      <c r="E96" t="s">
        <v>499</v>
      </c>
      <c r="F96" s="125">
        <v>2270</v>
      </c>
      <c r="G96" s="126">
        <v>5.5</v>
      </c>
      <c r="H96" s="125">
        <v>2145</v>
      </c>
      <c r="I96" s="126">
        <v>12.4</v>
      </c>
      <c r="J96" s="126">
        <v>5.1000000000000005</v>
      </c>
      <c r="K96" s="126">
        <v>42.6</v>
      </c>
      <c r="L96" s="126">
        <v>69.5</v>
      </c>
      <c r="M96" s="126">
        <v>82.5</v>
      </c>
      <c r="N96" s="126">
        <v>6.6000000000000005</v>
      </c>
      <c r="O96" s="125">
        <v>2120</v>
      </c>
      <c r="P96" s="126">
        <v>16.100000000000001</v>
      </c>
      <c r="Q96" s="126">
        <v>7.5</v>
      </c>
      <c r="R96" s="126">
        <v>53.900000000000006</v>
      </c>
      <c r="S96" s="126">
        <v>69.600000000000009</v>
      </c>
      <c r="T96" s="126">
        <v>76.400000000000006</v>
      </c>
      <c r="U96" s="126">
        <v>7.0000000000000009</v>
      </c>
      <c r="V96" s="125">
        <v>2110</v>
      </c>
      <c r="W96" s="126">
        <v>19.5</v>
      </c>
      <c r="X96" s="126">
        <v>8.4</v>
      </c>
      <c r="Y96" s="126">
        <v>60.4</v>
      </c>
      <c r="Z96" s="126">
        <v>68.800000000000011</v>
      </c>
      <c r="AA96" s="126">
        <v>72.099999999999994</v>
      </c>
    </row>
    <row r="97" spans="1:27" x14ac:dyDescent="0.25">
      <c r="A97" t="s">
        <v>26</v>
      </c>
      <c r="B97" t="s">
        <v>37</v>
      </c>
      <c r="C97" t="s">
        <v>27</v>
      </c>
      <c r="D97">
        <v>1</v>
      </c>
      <c r="E97" t="s">
        <v>500</v>
      </c>
      <c r="F97" s="125">
        <v>285</v>
      </c>
      <c r="G97" s="126">
        <v>0</v>
      </c>
      <c r="H97" s="125">
        <v>285</v>
      </c>
      <c r="I97" s="126">
        <v>8.4</v>
      </c>
      <c r="J97" s="126">
        <v>6.6000000000000005</v>
      </c>
      <c r="K97" s="126">
        <v>63.3</v>
      </c>
      <c r="L97" s="126">
        <v>75.3</v>
      </c>
      <c r="M97" s="126">
        <v>85.1</v>
      </c>
      <c r="N97" s="126">
        <v>0</v>
      </c>
      <c r="O97" s="125">
        <v>285</v>
      </c>
      <c r="P97" s="126">
        <v>11.200000000000001</v>
      </c>
      <c r="Q97" s="126">
        <v>8.5</v>
      </c>
      <c r="R97" s="126">
        <v>71.599999999999994</v>
      </c>
      <c r="S97" s="126">
        <v>77.8</v>
      </c>
      <c r="T97" s="126">
        <v>80.300000000000011</v>
      </c>
      <c r="U97" s="126">
        <v>0</v>
      </c>
      <c r="V97" s="125">
        <v>285</v>
      </c>
      <c r="W97" s="126">
        <v>10.200000000000001</v>
      </c>
      <c r="X97" s="126">
        <v>6.5</v>
      </c>
      <c r="Y97" s="126">
        <v>79.2</v>
      </c>
      <c r="Z97" s="126">
        <v>82</v>
      </c>
      <c r="AA97" s="126">
        <v>83.3</v>
      </c>
    </row>
    <row r="98" spans="1:27" x14ac:dyDescent="0.25">
      <c r="A98" t="s">
        <v>26</v>
      </c>
      <c r="B98" t="s">
        <v>37</v>
      </c>
      <c r="C98" t="s">
        <v>27</v>
      </c>
      <c r="D98">
        <v>2</v>
      </c>
      <c r="E98" t="s">
        <v>501</v>
      </c>
      <c r="F98" s="125">
        <v>300</v>
      </c>
      <c r="G98" s="126">
        <v>0</v>
      </c>
      <c r="H98" s="125">
        <v>300</v>
      </c>
      <c r="I98" s="126">
        <v>7.6</v>
      </c>
      <c r="J98" s="126">
        <v>8.3000000000000007</v>
      </c>
      <c r="K98" s="126">
        <v>64.7</v>
      </c>
      <c r="L98" s="126">
        <v>77.100000000000009</v>
      </c>
      <c r="M98" s="126">
        <v>84.1</v>
      </c>
      <c r="N98" s="126">
        <v>0</v>
      </c>
      <c r="O98" s="125">
        <v>300</v>
      </c>
      <c r="P98" s="126">
        <v>6.9</v>
      </c>
      <c r="Q98" s="126">
        <v>9</v>
      </c>
      <c r="R98" s="126">
        <v>75.599999999999994</v>
      </c>
      <c r="S98" s="126">
        <v>82.100000000000009</v>
      </c>
      <c r="T98" s="126">
        <v>84.1</v>
      </c>
      <c r="U98" s="126">
        <v>0</v>
      </c>
      <c r="V98" s="125">
        <v>300</v>
      </c>
      <c r="W98" s="126">
        <v>11.200000000000001</v>
      </c>
      <c r="X98" s="126">
        <v>5.8000000000000007</v>
      </c>
      <c r="Y98" s="126">
        <v>76</v>
      </c>
      <c r="Z98" s="126">
        <v>80.600000000000009</v>
      </c>
      <c r="AA98" s="126">
        <v>83</v>
      </c>
    </row>
    <row r="99" spans="1:27" x14ac:dyDescent="0.25">
      <c r="A99" t="s">
        <v>26</v>
      </c>
      <c r="B99" t="s">
        <v>37</v>
      </c>
      <c r="C99" t="s">
        <v>27</v>
      </c>
      <c r="D99">
        <v>3</v>
      </c>
      <c r="E99" t="s">
        <v>502</v>
      </c>
      <c r="F99" s="125">
        <v>170</v>
      </c>
      <c r="G99" s="126">
        <v>0</v>
      </c>
      <c r="H99" s="125">
        <v>170</v>
      </c>
      <c r="I99" s="126">
        <v>4.7</v>
      </c>
      <c r="J99" s="126">
        <v>6.5</v>
      </c>
      <c r="K99" s="126">
        <v>67.400000000000006</v>
      </c>
      <c r="L99" s="126">
        <v>80.400000000000006</v>
      </c>
      <c r="M99" s="126">
        <v>88.8</v>
      </c>
      <c r="N99" s="126">
        <v>0</v>
      </c>
      <c r="O99" s="125">
        <v>170</v>
      </c>
      <c r="P99" s="126">
        <v>4.1000000000000005</v>
      </c>
      <c r="Q99" s="126">
        <v>6.8000000000000007</v>
      </c>
      <c r="R99" s="126">
        <v>75</v>
      </c>
      <c r="S99" s="126">
        <v>86.6</v>
      </c>
      <c r="T99" s="126">
        <v>89.1</v>
      </c>
      <c r="U99" s="126">
        <v>0</v>
      </c>
      <c r="V99" s="125">
        <v>170</v>
      </c>
      <c r="W99" s="126">
        <v>6</v>
      </c>
      <c r="X99" s="126">
        <v>8.3000000000000007</v>
      </c>
      <c r="Y99" s="126">
        <v>79.400000000000006</v>
      </c>
      <c r="Z99" s="126">
        <v>83.2</v>
      </c>
      <c r="AA99" s="126">
        <v>85.7</v>
      </c>
    </row>
    <row r="100" spans="1:27" x14ac:dyDescent="0.25">
      <c r="A100" t="s">
        <v>26</v>
      </c>
      <c r="B100" t="s">
        <v>37</v>
      </c>
      <c r="C100" t="s">
        <v>27</v>
      </c>
      <c r="D100">
        <v>4</v>
      </c>
      <c r="E100" t="s">
        <v>503</v>
      </c>
      <c r="F100" s="125">
        <v>115</v>
      </c>
      <c r="G100" s="126">
        <v>0</v>
      </c>
      <c r="H100" s="125">
        <v>115</v>
      </c>
      <c r="I100" s="126">
        <v>7.6</v>
      </c>
      <c r="J100" s="126">
        <v>7.7</v>
      </c>
      <c r="K100" s="126">
        <v>60.5</v>
      </c>
      <c r="L100" s="126">
        <v>78.7</v>
      </c>
      <c r="M100" s="126">
        <v>84.7</v>
      </c>
      <c r="N100" s="126">
        <v>0</v>
      </c>
      <c r="O100" s="125">
        <v>115</v>
      </c>
      <c r="P100" s="126">
        <v>12.6</v>
      </c>
      <c r="Q100" s="126">
        <v>8.5</v>
      </c>
      <c r="R100" s="126">
        <v>72.5</v>
      </c>
      <c r="S100" s="126">
        <v>76.7</v>
      </c>
      <c r="T100" s="126">
        <v>78.900000000000006</v>
      </c>
      <c r="U100" s="126">
        <v>0</v>
      </c>
      <c r="V100" s="125">
        <v>115</v>
      </c>
      <c r="W100" s="126">
        <v>17.599999999999998</v>
      </c>
      <c r="X100" s="126">
        <v>6.6000000000000005</v>
      </c>
      <c r="Y100" s="126">
        <v>73.599999999999994</v>
      </c>
      <c r="Z100" s="126">
        <v>75.5</v>
      </c>
      <c r="AA100" s="126">
        <v>75.900000000000006</v>
      </c>
    </row>
    <row r="101" spans="1:27" x14ac:dyDescent="0.25">
      <c r="A101" t="s">
        <v>26</v>
      </c>
      <c r="B101" t="s">
        <v>37</v>
      </c>
      <c r="C101" t="s">
        <v>27</v>
      </c>
      <c r="D101">
        <v>5</v>
      </c>
      <c r="E101" t="s">
        <v>504</v>
      </c>
      <c r="F101" s="125">
        <v>215</v>
      </c>
      <c r="G101" s="126">
        <v>19.3</v>
      </c>
      <c r="H101" s="125">
        <v>175</v>
      </c>
      <c r="I101" s="126">
        <v>15</v>
      </c>
      <c r="J101" s="126">
        <v>9.3000000000000007</v>
      </c>
      <c r="K101" s="126">
        <v>50.5</v>
      </c>
      <c r="L101" s="126">
        <v>63.9</v>
      </c>
      <c r="M101" s="126">
        <v>75.7</v>
      </c>
      <c r="N101" s="126">
        <v>21.3</v>
      </c>
      <c r="O101" s="125">
        <v>170</v>
      </c>
      <c r="P101" s="126">
        <v>17.899999999999999</v>
      </c>
      <c r="Q101" s="126">
        <v>12.9</v>
      </c>
      <c r="R101" s="126">
        <v>57.100000000000009</v>
      </c>
      <c r="S101" s="126">
        <v>64.2</v>
      </c>
      <c r="T101" s="126">
        <v>69.2</v>
      </c>
      <c r="U101" s="126">
        <v>22.2</v>
      </c>
      <c r="V101" s="125">
        <v>170</v>
      </c>
      <c r="W101" s="126">
        <v>23.1</v>
      </c>
      <c r="X101" s="126">
        <v>10.200000000000001</v>
      </c>
      <c r="Y101" s="126">
        <v>59.199999999999996</v>
      </c>
      <c r="Z101" s="126">
        <v>65</v>
      </c>
      <c r="AA101" s="126">
        <v>66.7</v>
      </c>
    </row>
    <row r="102" spans="1:27" x14ac:dyDescent="0.25">
      <c r="A102" t="s">
        <v>26</v>
      </c>
      <c r="B102">
        <v>1</v>
      </c>
      <c r="C102" t="s">
        <v>38</v>
      </c>
      <c r="D102">
        <v>1</v>
      </c>
      <c r="E102" t="s">
        <v>404</v>
      </c>
      <c r="F102" s="125">
        <v>1115</v>
      </c>
      <c r="G102" s="126">
        <v>0</v>
      </c>
      <c r="H102" s="125">
        <v>1115</v>
      </c>
      <c r="I102" s="126">
        <v>4.8</v>
      </c>
      <c r="J102" s="126">
        <v>6.1</v>
      </c>
      <c r="K102" s="126">
        <v>59.599999999999994</v>
      </c>
      <c r="L102" s="126">
        <v>72.399999999999991</v>
      </c>
      <c r="M102" s="126">
        <v>89.1</v>
      </c>
      <c r="N102" s="126">
        <v>0</v>
      </c>
      <c r="O102" s="125">
        <v>1115</v>
      </c>
      <c r="P102" s="126">
        <v>9.7000000000000011</v>
      </c>
      <c r="Q102" s="126">
        <v>6.6000000000000005</v>
      </c>
      <c r="R102" s="126">
        <v>57.9</v>
      </c>
      <c r="S102" s="126">
        <v>79.100000000000009</v>
      </c>
      <c r="T102" s="126">
        <v>83.7</v>
      </c>
      <c r="U102" s="126">
        <v>0</v>
      </c>
      <c r="V102" s="125">
        <v>1115</v>
      </c>
      <c r="W102" s="126">
        <v>8.9</v>
      </c>
      <c r="X102" s="126">
        <v>11.5</v>
      </c>
      <c r="Y102" s="126">
        <v>60.3</v>
      </c>
      <c r="Z102" s="126">
        <v>74.5</v>
      </c>
      <c r="AA102" s="126">
        <v>79.7</v>
      </c>
    </row>
    <row r="103" spans="1:27" x14ac:dyDescent="0.25">
      <c r="A103" t="s">
        <v>26</v>
      </c>
      <c r="B103">
        <v>1</v>
      </c>
      <c r="C103" t="s">
        <v>38</v>
      </c>
      <c r="D103">
        <v>2</v>
      </c>
      <c r="E103" t="s">
        <v>405</v>
      </c>
      <c r="F103" s="125">
        <v>690</v>
      </c>
      <c r="G103" s="126">
        <v>0</v>
      </c>
      <c r="H103" s="125">
        <v>690</v>
      </c>
      <c r="I103" s="126">
        <v>5.4</v>
      </c>
      <c r="J103" s="126">
        <v>14.100000000000001</v>
      </c>
      <c r="K103" s="126">
        <v>68.7</v>
      </c>
      <c r="L103" s="126">
        <v>76.5</v>
      </c>
      <c r="M103" s="126">
        <v>80.600000000000009</v>
      </c>
      <c r="N103" s="126">
        <v>0</v>
      </c>
      <c r="O103" s="125">
        <v>690</v>
      </c>
      <c r="P103" s="126">
        <v>17.899999999999999</v>
      </c>
      <c r="Q103" s="126">
        <v>8.6000000000000014</v>
      </c>
      <c r="R103" s="126">
        <v>59.699999999999996</v>
      </c>
      <c r="S103" s="126">
        <v>70.5</v>
      </c>
      <c r="T103" s="126">
        <v>73.599999999999994</v>
      </c>
      <c r="U103" s="126">
        <v>0</v>
      </c>
      <c r="V103" s="125">
        <v>690</v>
      </c>
      <c r="W103" s="126">
        <v>16.400000000000002</v>
      </c>
      <c r="X103" s="126">
        <v>11.200000000000001</v>
      </c>
      <c r="Y103" s="126">
        <v>52</v>
      </c>
      <c r="Z103" s="126">
        <v>66.5</v>
      </c>
      <c r="AA103" s="126">
        <v>72.399999999999991</v>
      </c>
    </row>
    <row r="104" spans="1:27" x14ac:dyDescent="0.25">
      <c r="A104" t="s">
        <v>26</v>
      </c>
      <c r="B104">
        <v>1</v>
      </c>
      <c r="C104" t="s">
        <v>38</v>
      </c>
      <c r="D104">
        <v>3</v>
      </c>
      <c r="E104" t="s">
        <v>406</v>
      </c>
      <c r="F104" s="125">
        <v>30</v>
      </c>
      <c r="G104" s="126">
        <v>0</v>
      </c>
      <c r="H104" s="125">
        <v>30</v>
      </c>
      <c r="I104" s="126" t="s">
        <v>408</v>
      </c>
      <c r="J104" s="126" t="s">
        <v>408</v>
      </c>
      <c r="K104" s="126">
        <v>67.7</v>
      </c>
      <c r="L104" s="126">
        <v>71</v>
      </c>
      <c r="M104" s="126">
        <v>71</v>
      </c>
      <c r="N104" s="126">
        <v>0</v>
      </c>
      <c r="O104" s="125">
        <v>30</v>
      </c>
      <c r="P104" s="126" t="s">
        <v>408</v>
      </c>
      <c r="Q104" s="126" t="s">
        <v>408</v>
      </c>
      <c r="R104" s="126">
        <v>64.5</v>
      </c>
      <c r="S104" s="126">
        <v>71</v>
      </c>
      <c r="T104" s="126">
        <v>74.2</v>
      </c>
      <c r="U104" s="126">
        <v>0</v>
      </c>
      <c r="V104" s="125">
        <v>30</v>
      </c>
      <c r="W104" s="126" t="s">
        <v>408</v>
      </c>
      <c r="X104" s="126" t="s">
        <v>408</v>
      </c>
      <c r="Y104" s="126">
        <v>54.800000000000004</v>
      </c>
      <c r="Z104" s="126">
        <v>71</v>
      </c>
      <c r="AA104" s="126">
        <v>77.400000000000006</v>
      </c>
    </row>
    <row r="105" spans="1:27" x14ac:dyDescent="0.25">
      <c r="A105" t="s">
        <v>26</v>
      </c>
      <c r="B105">
        <v>1</v>
      </c>
      <c r="C105" t="s">
        <v>38</v>
      </c>
      <c r="D105">
        <v>4</v>
      </c>
      <c r="E105" t="s">
        <v>407</v>
      </c>
      <c r="F105" s="125">
        <v>15</v>
      </c>
      <c r="G105" s="126" t="s">
        <v>408</v>
      </c>
      <c r="H105" s="125" t="s">
        <v>408</v>
      </c>
      <c r="I105" s="126" t="s">
        <v>408</v>
      </c>
      <c r="J105" s="126" t="s">
        <v>408</v>
      </c>
      <c r="K105" s="126" t="s">
        <v>408</v>
      </c>
      <c r="L105" s="126" t="s">
        <v>408</v>
      </c>
      <c r="M105" s="126" t="s">
        <v>408</v>
      </c>
      <c r="N105" s="126" t="s">
        <v>408</v>
      </c>
      <c r="O105" s="125" t="s">
        <v>408</v>
      </c>
      <c r="P105" s="126" t="s">
        <v>408</v>
      </c>
      <c r="Q105" s="126" t="s">
        <v>408</v>
      </c>
      <c r="R105" s="126" t="s">
        <v>408</v>
      </c>
      <c r="S105" s="126" t="s">
        <v>408</v>
      </c>
      <c r="T105" s="126" t="s">
        <v>408</v>
      </c>
      <c r="U105" s="126" t="s">
        <v>408</v>
      </c>
      <c r="V105" s="125" t="s">
        <v>408</v>
      </c>
      <c r="W105" s="126" t="s">
        <v>408</v>
      </c>
      <c r="X105" s="126" t="s">
        <v>408</v>
      </c>
      <c r="Y105" s="126" t="s">
        <v>408</v>
      </c>
      <c r="Z105" s="126" t="s">
        <v>408</v>
      </c>
      <c r="AA105" s="126" t="s">
        <v>408</v>
      </c>
    </row>
    <row r="106" spans="1:27" x14ac:dyDescent="0.25">
      <c r="A106" t="s">
        <v>26</v>
      </c>
      <c r="B106">
        <v>1</v>
      </c>
      <c r="C106" t="s">
        <v>38</v>
      </c>
      <c r="D106">
        <v>5</v>
      </c>
      <c r="E106" t="s">
        <v>409</v>
      </c>
      <c r="F106" s="125">
        <v>880</v>
      </c>
      <c r="G106" s="126">
        <v>4.3000000000000007</v>
      </c>
      <c r="H106" s="125">
        <v>845</v>
      </c>
      <c r="I106" s="126" t="s">
        <v>408</v>
      </c>
      <c r="J106" s="126" t="s">
        <v>408</v>
      </c>
      <c r="K106" s="126">
        <v>73.400000000000006</v>
      </c>
      <c r="L106" s="126">
        <v>82.300000000000011</v>
      </c>
      <c r="M106" s="126">
        <v>86.7</v>
      </c>
      <c r="N106" s="126">
        <v>4.1000000000000005</v>
      </c>
      <c r="O106" s="125">
        <v>845</v>
      </c>
      <c r="P106" s="126">
        <v>12.7</v>
      </c>
      <c r="Q106" s="126">
        <v>7.7</v>
      </c>
      <c r="R106" s="126">
        <v>64.600000000000009</v>
      </c>
      <c r="S106" s="126">
        <v>76.2</v>
      </c>
      <c r="T106" s="126">
        <v>79.600000000000009</v>
      </c>
      <c r="U106" s="126">
        <v>4.3000000000000007</v>
      </c>
      <c r="V106" s="125">
        <v>845</v>
      </c>
      <c r="W106" s="126">
        <v>11.9</v>
      </c>
      <c r="X106" s="126">
        <v>14.000000000000002</v>
      </c>
      <c r="Y106" s="126">
        <v>57.500000000000007</v>
      </c>
      <c r="Z106" s="126">
        <v>69.5</v>
      </c>
      <c r="AA106" s="126">
        <v>74.099999999999994</v>
      </c>
    </row>
    <row r="107" spans="1:27" x14ac:dyDescent="0.25">
      <c r="A107" t="s">
        <v>26</v>
      </c>
      <c r="B107">
        <v>2</v>
      </c>
      <c r="C107" t="s">
        <v>38</v>
      </c>
      <c r="D107">
        <v>1</v>
      </c>
      <c r="E107" t="s">
        <v>410</v>
      </c>
      <c r="F107" s="125">
        <v>420</v>
      </c>
      <c r="G107" s="126">
        <v>0</v>
      </c>
      <c r="H107" s="125">
        <v>420</v>
      </c>
      <c r="I107" s="126">
        <v>3.5000000000000004</v>
      </c>
      <c r="J107" s="126">
        <v>4.5</v>
      </c>
      <c r="K107" s="126">
        <v>18.3</v>
      </c>
      <c r="L107" s="126">
        <v>49.1</v>
      </c>
      <c r="M107" s="126">
        <v>92</v>
      </c>
      <c r="N107" s="126">
        <v>0</v>
      </c>
      <c r="O107" s="125">
        <v>420</v>
      </c>
      <c r="P107" s="126">
        <v>6.7</v>
      </c>
      <c r="Q107" s="126">
        <v>5</v>
      </c>
      <c r="R107" s="126">
        <v>32.800000000000004</v>
      </c>
      <c r="S107" s="126">
        <v>72.599999999999994</v>
      </c>
      <c r="T107" s="126">
        <v>88.3</v>
      </c>
      <c r="U107" s="126">
        <v>0</v>
      </c>
      <c r="V107" s="125">
        <v>420</v>
      </c>
      <c r="W107" s="126">
        <v>9.4</v>
      </c>
      <c r="X107" s="126">
        <v>11</v>
      </c>
      <c r="Y107" s="126">
        <v>53.7</v>
      </c>
      <c r="Z107" s="126">
        <v>71</v>
      </c>
      <c r="AA107" s="126">
        <v>79.600000000000009</v>
      </c>
    </row>
    <row r="108" spans="1:27" x14ac:dyDescent="0.25">
      <c r="A108" t="s">
        <v>26</v>
      </c>
      <c r="B108">
        <v>2</v>
      </c>
      <c r="C108" t="s">
        <v>38</v>
      </c>
      <c r="D108">
        <v>2</v>
      </c>
      <c r="E108" t="s">
        <v>411</v>
      </c>
      <c r="F108" s="125">
        <v>755</v>
      </c>
      <c r="G108" s="126">
        <v>0</v>
      </c>
      <c r="H108" s="125">
        <v>755</v>
      </c>
      <c r="I108" s="126">
        <v>6.2</v>
      </c>
      <c r="J108" s="126">
        <v>9.5</v>
      </c>
      <c r="K108" s="126">
        <v>42.9</v>
      </c>
      <c r="L108" s="126">
        <v>64.2</v>
      </c>
      <c r="M108" s="126">
        <v>84.2</v>
      </c>
      <c r="N108" s="126">
        <v>0</v>
      </c>
      <c r="O108" s="125">
        <v>755</v>
      </c>
      <c r="P108" s="126">
        <v>9.5</v>
      </c>
      <c r="Q108" s="126">
        <v>6.4</v>
      </c>
      <c r="R108" s="126">
        <v>51.300000000000004</v>
      </c>
      <c r="S108" s="126">
        <v>70.599999999999994</v>
      </c>
      <c r="T108" s="126">
        <v>84.1</v>
      </c>
      <c r="U108" s="126">
        <v>0</v>
      </c>
      <c r="V108" s="125">
        <v>755</v>
      </c>
      <c r="W108" s="126">
        <v>11.8</v>
      </c>
      <c r="X108" s="126">
        <v>8.2000000000000011</v>
      </c>
      <c r="Y108" s="126">
        <v>56.000000000000007</v>
      </c>
      <c r="Z108" s="126">
        <v>72.2</v>
      </c>
      <c r="AA108" s="126">
        <v>80</v>
      </c>
    </row>
    <row r="109" spans="1:27" x14ac:dyDescent="0.25">
      <c r="A109" t="s">
        <v>26</v>
      </c>
      <c r="B109">
        <v>2</v>
      </c>
      <c r="C109" t="s">
        <v>38</v>
      </c>
      <c r="D109">
        <v>3</v>
      </c>
      <c r="E109" t="s">
        <v>412</v>
      </c>
      <c r="F109" s="125">
        <v>590</v>
      </c>
      <c r="G109" s="126">
        <v>0</v>
      </c>
      <c r="H109" s="125">
        <v>590</v>
      </c>
      <c r="I109" s="126">
        <v>7.8</v>
      </c>
      <c r="J109" s="126">
        <v>13.3</v>
      </c>
      <c r="K109" s="126">
        <v>46.6</v>
      </c>
      <c r="L109" s="126">
        <v>65.7</v>
      </c>
      <c r="M109" s="126">
        <v>78.900000000000006</v>
      </c>
      <c r="N109" s="126">
        <v>0</v>
      </c>
      <c r="O109" s="125">
        <v>590</v>
      </c>
      <c r="P109" s="126">
        <v>12.6</v>
      </c>
      <c r="Q109" s="126">
        <v>7.8</v>
      </c>
      <c r="R109" s="126">
        <v>52.2</v>
      </c>
      <c r="S109" s="126">
        <v>68.7</v>
      </c>
      <c r="T109" s="126">
        <v>79.600000000000009</v>
      </c>
      <c r="U109" s="126">
        <v>0</v>
      </c>
      <c r="V109" s="125">
        <v>590</v>
      </c>
      <c r="W109" s="126">
        <v>14.7</v>
      </c>
      <c r="X109" s="126">
        <v>6.7</v>
      </c>
      <c r="Y109" s="126">
        <v>56.900000000000006</v>
      </c>
      <c r="Z109" s="126">
        <v>73</v>
      </c>
      <c r="AA109" s="126">
        <v>78.5</v>
      </c>
    </row>
    <row r="110" spans="1:27" x14ac:dyDescent="0.25">
      <c r="A110" t="s">
        <v>26</v>
      </c>
      <c r="B110">
        <v>2</v>
      </c>
      <c r="C110" t="s">
        <v>38</v>
      </c>
      <c r="D110">
        <v>4</v>
      </c>
      <c r="E110" t="s">
        <v>413</v>
      </c>
      <c r="F110" s="125">
        <v>605</v>
      </c>
      <c r="G110" s="126">
        <v>0</v>
      </c>
      <c r="H110" s="125">
        <v>605</v>
      </c>
      <c r="I110" s="126">
        <v>6.8000000000000007</v>
      </c>
      <c r="J110" s="126">
        <v>10.6</v>
      </c>
      <c r="K110" s="126">
        <v>55.2</v>
      </c>
      <c r="L110" s="126">
        <v>72.5</v>
      </c>
      <c r="M110" s="126">
        <v>82.600000000000009</v>
      </c>
      <c r="N110" s="126">
        <v>0</v>
      </c>
      <c r="O110" s="125">
        <v>605</v>
      </c>
      <c r="P110" s="126">
        <v>10.4</v>
      </c>
      <c r="Q110" s="126">
        <v>8</v>
      </c>
      <c r="R110" s="126">
        <v>56.600000000000009</v>
      </c>
      <c r="S110" s="126">
        <v>75</v>
      </c>
      <c r="T110" s="126">
        <v>81.600000000000009</v>
      </c>
      <c r="U110" s="126">
        <v>0</v>
      </c>
      <c r="V110" s="125">
        <v>605</v>
      </c>
      <c r="W110" s="126">
        <v>10.8</v>
      </c>
      <c r="X110" s="126">
        <v>7.9</v>
      </c>
      <c r="Y110" s="126">
        <v>61.1</v>
      </c>
      <c r="Z110" s="126">
        <v>75.7</v>
      </c>
      <c r="AA110" s="126">
        <v>81.2</v>
      </c>
    </row>
    <row r="111" spans="1:27" x14ac:dyDescent="0.25">
      <c r="A111" t="s">
        <v>26</v>
      </c>
      <c r="B111">
        <v>2</v>
      </c>
      <c r="C111" t="s">
        <v>38</v>
      </c>
      <c r="D111">
        <v>5</v>
      </c>
      <c r="E111" t="s">
        <v>414</v>
      </c>
      <c r="F111" s="125">
        <v>2195</v>
      </c>
      <c r="G111" s="126">
        <v>3.6000000000000005</v>
      </c>
      <c r="H111" s="125">
        <v>2120</v>
      </c>
      <c r="I111" s="126">
        <v>9.8000000000000007</v>
      </c>
      <c r="J111" s="126">
        <v>8.2000000000000011</v>
      </c>
      <c r="K111" s="126">
        <v>56.2</v>
      </c>
      <c r="L111" s="126">
        <v>74.7</v>
      </c>
      <c r="M111" s="126">
        <v>82</v>
      </c>
      <c r="N111" s="126">
        <v>3.8</v>
      </c>
      <c r="O111" s="125">
        <v>2115</v>
      </c>
      <c r="P111" s="126">
        <v>13.700000000000001</v>
      </c>
      <c r="Q111" s="126">
        <v>6.3</v>
      </c>
      <c r="R111" s="126">
        <v>54.7</v>
      </c>
      <c r="S111" s="126">
        <v>73.7</v>
      </c>
      <c r="T111" s="126">
        <v>80</v>
      </c>
      <c r="U111" s="126">
        <v>4</v>
      </c>
      <c r="V111" s="125">
        <v>2110</v>
      </c>
      <c r="W111" s="126">
        <v>16.400000000000002</v>
      </c>
      <c r="X111" s="126">
        <v>7.2000000000000011</v>
      </c>
      <c r="Y111" s="126">
        <v>56.600000000000009</v>
      </c>
      <c r="Z111" s="126">
        <v>71.8</v>
      </c>
      <c r="AA111" s="126">
        <v>76.400000000000006</v>
      </c>
    </row>
    <row r="112" spans="1:27" x14ac:dyDescent="0.25">
      <c r="A112" t="s">
        <v>26</v>
      </c>
      <c r="B112">
        <v>3</v>
      </c>
      <c r="C112" t="s">
        <v>38</v>
      </c>
      <c r="D112">
        <v>1</v>
      </c>
      <c r="E112" t="s">
        <v>415</v>
      </c>
      <c r="F112" s="125">
        <v>520</v>
      </c>
      <c r="G112" s="126">
        <v>0</v>
      </c>
      <c r="H112" s="125">
        <v>520</v>
      </c>
      <c r="I112" s="126">
        <v>5.9</v>
      </c>
      <c r="J112" s="126">
        <v>6.1</v>
      </c>
      <c r="K112" s="126">
        <v>32.6</v>
      </c>
      <c r="L112" s="126">
        <v>59.099999999999994</v>
      </c>
      <c r="M112" s="126">
        <v>88</v>
      </c>
      <c r="N112" s="126">
        <v>0</v>
      </c>
      <c r="O112" s="125">
        <v>520</v>
      </c>
      <c r="P112" s="126">
        <v>8</v>
      </c>
      <c r="Q112" s="126">
        <v>4.3000000000000007</v>
      </c>
      <c r="R112" s="126">
        <v>42.5</v>
      </c>
      <c r="S112" s="126">
        <v>67.5</v>
      </c>
      <c r="T112" s="126">
        <v>87.6</v>
      </c>
      <c r="U112" s="126">
        <v>0</v>
      </c>
      <c r="V112" s="125">
        <v>520</v>
      </c>
      <c r="W112" s="126">
        <v>13.100000000000001</v>
      </c>
      <c r="X112" s="126">
        <v>7.5</v>
      </c>
      <c r="Y112" s="126">
        <v>49.2</v>
      </c>
      <c r="Z112" s="126">
        <v>69.400000000000006</v>
      </c>
      <c r="AA112" s="126">
        <v>79.400000000000006</v>
      </c>
    </row>
    <row r="113" spans="1:27" x14ac:dyDescent="0.25">
      <c r="A113" t="s">
        <v>26</v>
      </c>
      <c r="B113">
        <v>3</v>
      </c>
      <c r="C113" t="s">
        <v>38</v>
      </c>
      <c r="D113">
        <v>2</v>
      </c>
      <c r="E113" t="s">
        <v>416</v>
      </c>
      <c r="F113" s="125">
        <v>1340</v>
      </c>
      <c r="G113" s="126">
        <v>0</v>
      </c>
      <c r="H113" s="125">
        <v>1340</v>
      </c>
      <c r="I113" s="126">
        <v>5.2</v>
      </c>
      <c r="J113" s="126">
        <v>8.5</v>
      </c>
      <c r="K113" s="126">
        <v>42.3</v>
      </c>
      <c r="L113" s="126">
        <v>66.5</v>
      </c>
      <c r="M113" s="126">
        <v>86.3</v>
      </c>
      <c r="N113" s="126">
        <v>0</v>
      </c>
      <c r="O113" s="125">
        <v>1340</v>
      </c>
      <c r="P113" s="126">
        <v>8.1</v>
      </c>
      <c r="Q113" s="126">
        <v>7.3999999999999995</v>
      </c>
      <c r="R113" s="126">
        <v>53.2</v>
      </c>
      <c r="S113" s="126">
        <v>71.3</v>
      </c>
      <c r="T113" s="126">
        <v>84.5</v>
      </c>
      <c r="U113" s="126">
        <v>0</v>
      </c>
      <c r="V113" s="125">
        <v>1340</v>
      </c>
      <c r="W113" s="126">
        <v>11.600000000000001</v>
      </c>
      <c r="X113" s="126">
        <v>7.9</v>
      </c>
      <c r="Y113" s="126">
        <v>55.900000000000006</v>
      </c>
      <c r="Z113" s="126">
        <v>72.399999999999991</v>
      </c>
      <c r="AA113" s="126">
        <v>80.5</v>
      </c>
    </row>
    <row r="114" spans="1:27" x14ac:dyDescent="0.25">
      <c r="A114" t="s">
        <v>26</v>
      </c>
      <c r="B114">
        <v>3</v>
      </c>
      <c r="C114" t="s">
        <v>38</v>
      </c>
      <c r="D114">
        <v>3</v>
      </c>
      <c r="E114" t="s">
        <v>417</v>
      </c>
      <c r="F114" s="125">
        <v>1595</v>
      </c>
      <c r="G114" s="126">
        <v>0</v>
      </c>
      <c r="H114" s="125">
        <v>1595</v>
      </c>
      <c r="I114" s="126">
        <v>5.3</v>
      </c>
      <c r="J114" s="126">
        <v>10.6</v>
      </c>
      <c r="K114" s="126">
        <v>50.2</v>
      </c>
      <c r="L114" s="126">
        <v>71.5</v>
      </c>
      <c r="M114" s="126">
        <v>84.2</v>
      </c>
      <c r="N114" s="126">
        <v>0</v>
      </c>
      <c r="O114" s="125">
        <v>1595</v>
      </c>
      <c r="P114" s="126">
        <v>9.6</v>
      </c>
      <c r="Q114" s="126">
        <v>7.9</v>
      </c>
      <c r="R114" s="126">
        <v>59.4</v>
      </c>
      <c r="S114" s="126">
        <v>75.2</v>
      </c>
      <c r="T114" s="126">
        <v>82.5</v>
      </c>
      <c r="U114" s="126">
        <v>0</v>
      </c>
      <c r="V114" s="125">
        <v>1595</v>
      </c>
      <c r="W114" s="126">
        <v>13.3</v>
      </c>
      <c r="X114" s="126">
        <v>5.6000000000000005</v>
      </c>
      <c r="Y114" s="126">
        <v>64.099999999999994</v>
      </c>
      <c r="Z114" s="126">
        <v>76.3</v>
      </c>
      <c r="AA114" s="126">
        <v>81.2</v>
      </c>
    </row>
    <row r="115" spans="1:27" x14ac:dyDescent="0.25">
      <c r="A115" t="s">
        <v>26</v>
      </c>
      <c r="B115">
        <v>3</v>
      </c>
      <c r="C115" t="s">
        <v>38</v>
      </c>
      <c r="D115">
        <v>4</v>
      </c>
      <c r="E115" t="s">
        <v>418</v>
      </c>
      <c r="F115" s="125">
        <v>2480</v>
      </c>
      <c r="G115" s="126">
        <v>0</v>
      </c>
      <c r="H115" s="125">
        <v>2480</v>
      </c>
      <c r="I115" s="126">
        <v>7.2000000000000011</v>
      </c>
      <c r="J115" s="126">
        <v>11.4</v>
      </c>
      <c r="K115" s="126">
        <v>55.7</v>
      </c>
      <c r="L115" s="126">
        <v>72.7</v>
      </c>
      <c r="M115" s="126">
        <v>81.400000000000006</v>
      </c>
      <c r="N115" s="126">
        <v>0</v>
      </c>
      <c r="O115" s="125">
        <v>2480</v>
      </c>
      <c r="P115" s="126">
        <v>9.3000000000000007</v>
      </c>
      <c r="Q115" s="126">
        <v>9.4</v>
      </c>
      <c r="R115" s="126">
        <v>63.800000000000004</v>
      </c>
      <c r="S115" s="126">
        <v>76.099999999999994</v>
      </c>
      <c r="T115" s="126">
        <v>81.300000000000011</v>
      </c>
      <c r="U115" s="126">
        <v>0</v>
      </c>
      <c r="V115" s="125">
        <v>2480</v>
      </c>
      <c r="W115" s="126">
        <v>13.100000000000001</v>
      </c>
      <c r="X115" s="126">
        <v>6.3</v>
      </c>
      <c r="Y115" s="126">
        <v>67.7</v>
      </c>
      <c r="Z115" s="126">
        <v>77.2</v>
      </c>
      <c r="AA115" s="126">
        <v>80.600000000000009</v>
      </c>
    </row>
    <row r="116" spans="1:27" x14ac:dyDescent="0.25">
      <c r="A116" t="s">
        <v>26</v>
      </c>
      <c r="B116">
        <v>3</v>
      </c>
      <c r="C116" t="s">
        <v>38</v>
      </c>
      <c r="D116">
        <v>5</v>
      </c>
      <c r="E116" t="s">
        <v>419</v>
      </c>
      <c r="F116" s="125">
        <v>2600</v>
      </c>
      <c r="G116" s="126">
        <v>3.3000000000000003</v>
      </c>
      <c r="H116" s="125">
        <v>2515</v>
      </c>
      <c r="I116" s="126">
        <v>8.7999999999999989</v>
      </c>
      <c r="J116" s="126">
        <v>10.6</v>
      </c>
      <c r="K116" s="126">
        <v>51.5</v>
      </c>
      <c r="L116" s="126">
        <v>69.400000000000006</v>
      </c>
      <c r="M116" s="126">
        <v>80.600000000000009</v>
      </c>
      <c r="N116" s="126">
        <v>3.9</v>
      </c>
      <c r="O116" s="125">
        <v>2495</v>
      </c>
      <c r="P116" s="126">
        <v>11.8</v>
      </c>
      <c r="Q116" s="126">
        <v>9.7000000000000011</v>
      </c>
      <c r="R116" s="126">
        <v>56.7</v>
      </c>
      <c r="S116" s="126">
        <v>71</v>
      </c>
      <c r="T116" s="126">
        <v>78.5</v>
      </c>
      <c r="U116" s="126">
        <v>4.2</v>
      </c>
      <c r="V116" s="125">
        <v>2490</v>
      </c>
      <c r="W116" s="126">
        <v>15.6</v>
      </c>
      <c r="X116" s="126">
        <v>9</v>
      </c>
      <c r="Y116" s="126">
        <v>61.4</v>
      </c>
      <c r="Z116" s="126">
        <v>71.2</v>
      </c>
      <c r="AA116" s="126">
        <v>75.5</v>
      </c>
    </row>
    <row r="117" spans="1:27" x14ac:dyDescent="0.25">
      <c r="A117" t="s">
        <v>26</v>
      </c>
      <c r="B117">
        <v>4</v>
      </c>
      <c r="C117" t="s">
        <v>38</v>
      </c>
      <c r="D117">
        <v>1</v>
      </c>
      <c r="E117" t="s">
        <v>420</v>
      </c>
      <c r="F117" s="125">
        <v>65</v>
      </c>
      <c r="G117" s="126">
        <v>0</v>
      </c>
      <c r="H117" s="125">
        <v>65</v>
      </c>
      <c r="I117" s="126">
        <v>6.2</v>
      </c>
      <c r="J117" s="126">
        <v>7.7</v>
      </c>
      <c r="K117" s="126">
        <v>72.3</v>
      </c>
      <c r="L117" s="126">
        <v>83.100000000000009</v>
      </c>
      <c r="M117" s="126">
        <v>86.2</v>
      </c>
      <c r="N117" s="126">
        <v>0</v>
      </c>
      <c r="O117" s="125">
        <v>65</v>
      </c>
      <c r="P117" s="126" t="s">
        <v>408</v>
      </c>
      <c r="Q117" s="126" t="s">
        <v>408</v>
      </c>
      <c r="R117" s="126">
        <v>67.7</v>
      </c>
      <c r="S117" s="126">
        <v>83.100000000000009</v>
      </c>
      <c r="T117" s="126">
        <v>92.300000000000011</v>
      </c>
      <c r="U117" s="126">
        <v>0</v>
      </c>
      <c r="V117" s="125">
        <v>65</v>
      </c>
      <c r="W117" s="126" t="s">
        <v>408</v>
      </c>
      <c r="X117" s="126" t="s">
        <v>408</v>
      </c>
      <c r="Y117" s="126">
        <v>63.1</v>
      </c>
      <c r="Z117" s="126">
        <v>80</v>
      </c>
      <c r="AA117" s="126">
        <v>84.6</v>
      </c>
    </row>
    <row r="118" spans="1:27" x14ac:dyDescent="0.25">
      <c r="A118" t="s">
        <v>26</v>
      </c>
      <c r="B118">
        <v>4</v>
      </c>
      <c r="C118" t="s">
        <v>38</v>
      </c>
      <c r="D118">
        <v>2</v>
      </c>
      <c r="E118" t="s">
        <v>421</v>
      </c>
      <c r="F118" s="125">
        <v>20</v>
      </c>
      <c r="G118" s="126" t="s">
        <v>408</v>
      </c>
      <c r="H118" s="125" t="s">
        <v>408</v>
      </c>
      <c r="I118" s="126" t="s">
        <v>408</v>
      </c>
      <c r="J118" s="126" t="s">
        <v>408</v>
      </c>
      <c r="K118" s="126" t="s">
        <v>408</v>
      </c>
      <c r="L118" s="126" t="s">
        <v>408</v>
      </c>
      <c r="M118" s="126" t="s">
        <v>408</v>
      </c>
      <c r="N118" s="126" t="s">
        <v>408</v>
      </c>
      <c r="O118" s="125" t="s">
        <v>408</v>
      </c>
      <c r="P118" s="126" t="s">
        <v>408</v>
      </c>
      <c r="Q118" s="126" t="s">
        <v>408</v>
      </c>
      <c r="R118" s="126" t="s">
        <v>408</v>
      </c>
      <c r="S118" s="126" t="s">
        <v>408</v>
      </c>
      <c r="T118" s="126" t="s">
        <v>408</v>
      </c>
      <c r="U118" s="126" t="s">
        <v>408</v>
      </c>
      <c r="V118" s="125" t="s">
        <v>408</v>
      </c>
      <c r="W118" s="126" t="s">
        <v>408</v>
      </c>
      <c r="X118" s="126" t="s">
        <v>408</v>
      </c>
      <c r="Y118" s="126" t="s">
        <v>408</v>
      </c>
      <c r="Z118" s="126" t="s">
        <v>408</v>
      </c>
      <c r="AA118" s="126" t="s">
        <v>408</v>
      </c>
    </row>
    <row r="119" spans="1:27" x14ac:dyDescent="0.25">
      <c r="A119" t="s">
        <v>26</v>
      </c>
      <c r="B119">
        <v>4</v>
      </c>
      <c r="C119" t="s">
        <v>38</v>
      </c>
      <c r="D119">
        <v>3</v>
      </c>
      <c r="E119" t="s">
        <v>422</v>
      </c>
      <c r="F119" s="125" t="s">
        <v>408</v>
      </c>
      <c r="G119" s="126" t="s">
        <v>408</v>
      </c>
      <c r="H119" s="125" t="s">
        <v>408</v>
      </c>
      <c r="I119" s="126" t="s">
        <v>408</v>
      </c>
      <c r="J119" s="126" t="s">
        <v>408</v>
      </c>
      <c r="K119" s="126" t="s">
        <v>408</v>
      </c>
      <c r="L119" s="126" t="s">
        <v>408</v>
      </c>
      <c r="M119" s="126" t="s">
        <v>408</v>
      </c>
      <c r="N119" s="126" t="s">
        <v>408</v>
      </c>
      <c r="O119" s="125" t="s">
        <v>408</v>
      </c>
      <c r="P119" s="126" t="s">
        <v>408</v>
      </c>
      <c r="Q119" s="126" t="s">
        <v>408</v>
      </c>
      <c r="R119" s="126" t="s">
        <v>408</v>
      </c>
      <c r="S119" s="126" t="s">
        <v>408</v>
      </c>
      <c r="T119" s="126" t="s">
        <v>408</v>
      </c>
      <c r="U119" s="126" t="s">
        <v>408</v>
      </c>
      <c r="V119" s="125" t="s">
        <v>408</v>
      </c>
      <c r="W119" s="126" t="s">
        <v>408</v>
      </c>
      <c r="X119" s="126" t="s">
        <v>408</v>
      </c>
      <c r="Y119" s="126" t="s">
        <v>408</v>
      </c>
      <c r="Z119" s="126" t="s">
        <v>408</v>
      </c>
      <c r="AA119" s="126" t="s">
        <v>408</v>
      </c>
    </row>
    <row r="120" spans="1:27" x14ac:dyDescent="0.25">
      <c r="A120" t="s">
        <v>26</v>
      </c>
      <c r="B120">
        <v>4</v>
      </c>
      <c r="C120" t="s">
        <v>38</v>
      </c>
      <c r="D120">
        <v>4</v>
      </c>
      <c r="E120" t="s">
        <v>423</v>
      </c>
      <c r="F120" s="125" t="s">
        <v>408</v>
      </c>
      <c r="G120" s="126" t="s">
        <v>408</v>
      </c>
      <c r="H120" s="125" t="s">
        <v>408</v>
      </c>
      <c r="I120" s="126" t="s">
        <v>408</v>
      </c>
      <c r="J120" s="126" t="s">
        <v>408</v>
      </c>
      <c r="K120" s="126" t="s">
        <v>408</v>
      </c>
      <c r="L120" s="126" t="s">
        <v>408</v>
      </c>
      <c r="M120" s="126" t="s">
        <v>408</v>
      </c>
      <c r="N120" s="126" t="s">
        <v>408</v>
      </c>
      <c r="O120" s="125" t="s">
        <v>408</v>
      </c>
      <c r="P120" s="126" t="s">
        <v>408</v>
      </c>
      <c r="Q120" s="126" t="s">
        <v>408</v>
      </c>
      <c r="R120" s="126" t="s">
        <v>408</v>
      </c>
      <c r="S120" s="126" t="s">
        <v>408</v>
      </c>
      <c r="T120" s="126" t="s">
        <v>408</v>
      </c>
      <c r="U120" s="126" t="s">
        <v>408</v>
      </c>
      <c r="V120" s="125" t="s">
        <v>408</v>
      </c>
      <c r="W120" s="126" t="s">
        <v>408</v>
      </c>
      <c r="X120" s="126" t="s">
        <v>408</v>
      </c>
      <c r="Y120" s="126" t="s">
        <v>408</v>
      </c>
      <c r="Z120" s="126" t="s">
        <v>408</v>
      </c>
      <c r="AA120" s="126" t="s">
        <v>408</v>
      </c>
    </row>
    <row r="121" spans="1:27" x14ac:dyDescent="0.25">
      <c r="A121" t="s">
        <v>26</v>
      </c>
      <c r="B121">
        <v>4</v>
      </c>
      <c r="C121" t="s">
        <v>38</v>
      </c>
      <c r="D121">
        <v>5</v>
      </c>
      <c r="E121" t="s">
        <v>424</v>
      </c>
      <c r="F121" s="125">
        <v>25</v>
      </c>
      <c r="G121" s="126">
        <v>3.8</v>
      </c>
      <c r="H121" s="125">
        <v>25</v>
      </c>
      <c r="I121" s="126">
        <v>0</v>
      </c>
      <c r="J121" s="126" t="s">
        <v>408</v>
      </c>
      <c r="K121" s="126">
        <v>80</v>
      </c>
      <c r="L121" s="126">
        <v>92</v>
      </c>
      <c r="M121" s="126" t="s">
        <v>408</v>
      </c>
      <c r="N121" s="126">
        <v>3.8</v>
      </c>
      <c r="O121" s="125">
        <v>25</v>
      </c>
      <c r="P121" s="126">
        <v>12</v>
      </c>
      <c r="Q121" s="126">
        <v>16</v>
      </c>
      <c r="R121" s="126">
        <v>64</v>
      </c>
      <c r="S121" s="126">
        <v>72</v>
      </c>
      <c r="T121" s="126">
        <v>72</v>
      </c>
      <c r="U121" s="126">
        <v>3.8</v>
      </c>
      <c r="V121" s="125">
        <v>25</v>
      </c>
      <c r="W121" s="126" t="s">
        <v>408</v>
      </c>
      <c r="X121" s="126" t="s">
        <v>408</v>
      </c>
      <c r="Y121" s="126">
        <v>56.000000000000007</v>
      </c>
      <c r="Z121" s="126">
        <v>64</v>
      </c>
      <c r="AA121" s="126">
        <v>64</v>
      </c>
    </row>
    <row r="122" spans="1:27" x14ac:dyDescent="0.25">
      <c r="A122" t="s">
        <v>26</v>
      </c>
      <c r="B122">
        <v>5</v>
      </c>
      <c r="C122" t="s">
        <v>38</v>
      </c>
      <c r="D122">
        <v>1</v>
      </c>
      <c r="E122" t="s">
        <v>425</v>
      </c>
      <c r="F122" s="125">
        <v>10</v>
      </c>
      <c r="G122" s="126" t="s">
        <v>408</v>
      </c>
      <c r="H122" s="125" t="s">
        <v>408</v>
      </c>
      <c r="I122" s="126" t="s">
        <v>408</v>
      </c>
      <c r="J122" s="126" t="s">
        <v>408</v>
      </c>
      <c r="K122" s="126" t="s">
        <v>408</v>
      </c>
      <c r="L122" s="126" t="s">
        <v>408</v>
      </c>
      <c r="M122" s="126" t="s">
        <v>408</v>
      </c>
      <c r="N122" s="126" t="s">
        <v>408</v>
      </c>
      <c r="O122" s="125" t="s">
        <v>408</v>
      </c>
      <c r="P122" s="126" t="s">
        <v>408</v>
      </c>
      <c r="Q122" s="126" t="s">
        <v>408</v>
      </c>
      <c r="R122" s="126" t="s">
        <v>408</v>
      </c>
      <c r="S122" s="126" t="s">
        <v>408</v>
      </c>
      <c r="T122" s="126" t="s">
        <v>408</v>
      </c>
      <c r="U122" s="126" t="s">
        <v>408</v>
      </c>
      <c r="V122" s="125" t="s">
        <v>408</v>
      </c>
      <c r="W122" s="126" t="s">
        <v>408</v>
      </c>
      <c r="X122" s="126" t="s">
        <v>408</v>
      </c>
      <c r="Y122" s="126" t="s">
        <v>408</v>
      </c>
      <c r="Z122" s="126" t="s">
        <v>408</v>
      </c>
      <c r="AA122" s="126" t="s">
        <v>408</v>
      </c>
    </row>
    <row r="123" spans="1:27" x14ac:dyDescent="0.25">
      <c r="A123" t="s">
        <v>26</v>
      </c>
      <c r="B123">
        <v>5</v>
      </c>
      <c r="C123" t="s">
        <v>38</v>
      </c>
      <c r="D123">
        <v>2</v>
      </c>
      <c r="E123" t="s">
        <v>426</v>
      </c>
      <c r="F123" s="125">
        <v>50</v>
      </c>
      <c r="G123" s="126">
        <v>0</v>
      </c>
      <c r="H123" s="125">
        <v>50</v>
      </c>
      <c r="I123" s="126" t="s">
        <v>408</v>
      </c>
      <c r="J123" s="126" t="s">
        <v>408</v>
      </c>
      <c r="K123" s="126">
        <v>45.800000000000004</v>
      </c>
      <c r="L123" s="126">
        <v>71.7</v>
      </c>
      <c r="M123" s="126">
        <v>78.5</v>
      </c>
      <c r="N123" s="126">
        <v>0</v>
      </c>
      <c r="O123" s="125">
        <v>50</v>
      </c>
      <c r="P123" s="126">
        <v>24.4</v>
      </c>
      <c r="Q123" s="126">
        <v>5.8000000000000007</v>
      </c>
      <c r="R123" s="126">
        <v>37.200000000000003</v>
      </c>
      <c r="S123" s="126">
        <v>60.199999999999996</v>
      </c>
      <c r="T123" s="126">
        <v>69.800000000000011</v>
      </c>
      <c r="U123" s="126">
        <v>0</v>
      </c>
      <c r="V123" s="125">
        <v>50</v>
      </c>
      <c r="W123" s="126" t="s">
        <v>408</v>
      </c>
      <c r="X123" s="126" t="s">
        <v>408</v>
      </c>
      <c r="Y123" s="126">
        <v>40</v>
      </c>
      <c r="Z123" s="126">
        <v>66.900000000000006</v>
      </c>
      <c r="AA123" s="126">
        <v>72.7</v>
      </c>
    </row>
    <row r="124" spans="1:27" x14ac:dyDescent="0.25">
      <c r="A124" t="s">
        <v>26</v>
      </c>
      <c r="B124">
        <v>5</v>
      </c>
      <c r="C124" t="s">
        <v>38</v>
      </c>
      <c r="D124">
        <v>3</v>
      </c>
      <c r="E124" t="s">
        <v>427</v>
      </c>
      <c r="F124" s="125">
        <v>100</v>
      </c>
      <c r="G124" s="126">
        <v>0</v>
      </c>
      <c r="H124" s="125">
        <v>100</v>
      </c>
      <c r="I124" s="126" t="s">
        <v>408</v>
      </c>
      <c r="J124" s="126" t="s">
        <v>408</v>
      </c>
      <c r="K124" s="126">
        <v>50.1</v>
      </c>
      <c r="L124" s="126">
        <v>67.5</v>
      </c>
      <c r="M124" s="126">
        <v>71.2</v>
      </c>
      <c r="N124" s="126">
        <v>0</v>
      </c>
      <c r="O124" s="125">
        <v>100</v>
      </c>
      <c r="P124" s="126">
        <v>12.3</v>
      </c>
      <c r="Q124" s="126">
        <v>9.1</v>
      </c>
      <c r="R124" s="126">
        <v>64.400000000000006</v>
      </c>
      <c r="S124" s="126">
        <v>76.099999999999994</v>
      </c>
      <c r="T124" s="126">
        <v>78.600000000000009</v>
      </c>
      <c r="U124" s="126">
        <v>0</v>
      </c>
      <c r="V124" s="125">
        <v>100</v>
      </c>
      <c r="W124" s="126">
        <v>13.3</v>
      </c>
      <c r="X124" s="126">
        <v>4.1000000000000005</v>
      </c>
      <c r="Y124" s="126">
        <v>72.2</v>
      </c>
      <c r="Z124" s="126">
        <v>79.100000000000009</v>
      </c>
      <c r="AA124" s="126">
        <v>82.600000000000009</v>
      </c>
    </row>
    <row r="125" spans="1:27" x14ac:dyDescent="0.25">
      <c r="A125" t="s">
        <v>26</v>
      </c>
      <c r="B125">
        <v>5</v>
      </c>
      <c r="C125" t="s">
        <v>38</v>
      </c>
      <c r="D125">
        <v>4</v>
      </c>
      <c r="E125" t="s">
        <v>428</v>
      </c>
      <c r="F125" s="125">
        <v>155</v>
      </c>
      <c r="G125" s="126">
        <v>0</v>
      </c>
      <c r="H125" s="125">
        <v>155</v>
      </c>
      <c r="I125" s="126">
        <v>14.100000000000001</v>
      </c>
      <c r="J125" s="126">
        <v>9.6</v>
      </c>
      <c r="K125" s="126">
        <v>61.1</v>
      </c>
      <c r="L125" s="126">
        <v>74.3</v>
      </c>
      <c r="M125" s="126">
        <v>76.2</v>
      </c>
      <c r="N125" s="126">
        <v>0</v>
      </c>
      <c r="O125" s="125">
        <v>155</v>
      </c>
      <c r="P125" s="126">
        <v>15.9</v>
      </c>
      <c r="Q125" s="126">
        <v>15.299999999999999</v>
      </c>
      <c r="R125" s="126">
        <v>57.699999999999996</v>
      </c>
      <c r="S125" s="126">
        <v>65.2</v>
      </c>
      <c r="T125" s="126">
        <v>68.800000000000011</v>
      </c>
      <c r="U125" s="126">
        <v>0</v>
      </c>
      <c r="V125" s="125">
        <v>155</v>
      </c>
      <c r="W125" s="126">
        <v>20.400000000000002</v>
      </c>
      <c r="X125" s="126">
        <v>8</v>
      </c>
      <c r="Y125" s="126">
        <v>64.5</v>
      </c>
      <c r="Z125" s="126">
        <v>70.300000000000011</v>
      </c>
      <c r="AA125" s="126">
        <v>71.599999999999994</v>
      </c>
    </row>
    <row r="126" spans="1:27" x14ac:dyDescent="0.25">
      <c r="A126" t="s">
        <v>26</v>
      </c>
      <c r="B126">
        <v>5</v>
      </c>
      <c r="C126" t="s">
        <v>38</v>
      </c>
      <c r="D126">
        <v>5</v>
      </c>
      <c r="E126" t="s">
        <v>429</v>
      </c>
      <c r="F126" s="125">
        <v>210</v>
      </c>
      <c r="G126" s="126">
        <v>5.3</v>
      </c>
      <c r="H126" s="125">
        <v>200</v>
      </c>
      <c r="I126" s="126">
        <v>12</v>
      </c>
      <c r="J126" s="126">
        <v>12.9</v>
      </c>
      <c r="K126" s="126">
        <v>61.5</v>
      </c>
      <c r="L126" s="126">
        <v>67.800000000000011</v>
      </c>
      <c r="M126" s="126">
        <v>75.099999999999994</v>
      </c>
      <c r="N126" s="126">
        <v>6.3</v>
      </c>
      <c r="O126" s="125">
        <v>195</v>
      </c>
      <c r="P126" s="126" t="s">
        <v>408</v>
      </c>
      <c r="Q126" s="126" t="s">
        <v>408</v>
      </c>
      <c r="R126" s="126">
        <v>61</v>
      </c>
      <c r="S126" s="126">
        <v>67.7</v>
      </c>
      <c r="T126" s="126">
        <v>72.3</v>
      </c>
      <c r="U126" s="126">
        <v>6.3</v>
      </c>
      <c r="V126" s="125">
        <v>195</v>
      </c>
      <c r="W126" s="126">
        <v>22.6</v>
      </c>
      <c r="X126" s="126">
        <v>6.5</v>
      </c>
      <c r="Y126" s="126">
        <v>65.8</v>
      </c>
      <c r="Z126" s="126">
        <v>69.400000000000006</v>
      </c>
      <c r="AA126" s="126">
        <v>70.899999999999991</v>
      </c>
    </row>
    <row r="127" spans="1:27" x14ac:dyDescent="0.25">
      <c r="A127" t="s">
        <v>26</v>
      </c>
      <c r="B127">
        <v>6</v>
      </c>
      <c r="C127" t="s">
        <v>38</v>
      </c>
      <c r="D127">
        <v>1</v>
      </c>
      <c r="E127" t="s">
        <v>430</v>
      </c>
      <c r="F127" s="125">
        <v>950</v>
      </c>
      <c r="G127" s="126">
        <v>0</v>
      </c>
      <c r="H127" s="125">
        <v>950</v>
      </c>
      <c r="I127" s="126">
        <v>7.2000000000000011</v>
      </c>
      <c r="J127" s="126">
        <v>5.4</v>
      </c>
      <c r="K127" s="126">
        <v>36</v>
      </c>
      <c r="L127" s="126">
        <v>65.7</v>
      </c>
      <c r="M127" s="126">
        <v>87.4</v>
      </c>
      <c r="N127" s="126">
        <v>0</v>
      </c>
      <c r="O127" s="125">
        <v>950</v>
      </c>
      <c r="P127" s="126">
        <v>8.1</v>
      </c>
      <c r="Q127" s="126">
        <v>5.1000000000000005</v>
      </c>
      <c r="R127" s="126">
        <v>44.2</v>
      </c>
      <c r="S127" s="126">
        <v>70.7</v>
      </c>
      <c r="T127" s="126">
        <v>86.8</v>
      </c>
      <c r="U127" s="126">
        <v>0</v>
      </c>
      <c r="V127" s="125">
        <v>950</v>
      </c>
      <c r="W127" s="126">
        <v>12.8</v>
      </c>
      <c r="X127" s="126">
        <v>7.0000000000000009</v>
      </c>
      <c r="Y127" s="126">
        <v>57.999999999999993</v>
      </c>
      <c r="Z127" s="126">
        <v>72.599999999999994</v>
      </c>
      <c r="AA127" s="126">
        <v>80.2</v>
      </c>
    </row>
    <row r="128" spans="1:27" x14ac:dyDescent="0.25">
      <c r="A128" t="s">
        <v>26</v>
      </c>
      <c r="B128">
        <v>6</v>
      </c>
      <c r="C128" t="s">
        <v>38</v>
      </c>
      <c r="D128">
        <v>2</v>
      </c>
      <c r="E128" t="s">
        <v>431</v>
      </c>
      <c r="F128" s="125">
        <v>1350</v>
      </c>
      <c r="G128" s="126">
        <v>0</v>
      </c>
      <c r="H128" s="125">
        <v>1350</v>
      </c>
      <c r="I128" s="126">
        <v>6.2</v>
      </c>
      <c r="J128" s="126">
        <v>9.5</v>
      </c>
      <c r="K128" s="126">
        <v>41.400000000000006</v>
      </c>
      <c r="L128" s="126">
        <v>68.100000000000009</v>
      </c>
      <c r="M128" s="126">
        <v>84.3</v>
      </c>
      <c r="N128" s="126">
        <v>0</v>
      </c>
      <c r="O128" s="125">
        <v>1350</v>
      </c>
      <c r="P128" s="126">
        <v>9.5</v>
      </c>
      <c r="Q128" s="126">
        <v>6.2</v>
      </c>
      <c r="R128" s="126">
        <v>52.800000000000004</v>
      </c>
      <c r="S128" s="126">
        <v>73.099999999999994</v>
      </c>
      <c r="T128" s="126">
        <v>84.3</v>
      </c>
      <c r="U128" s="126">
        <v>0</v>
      </c>
      <c r="V128" s="125">
        <v>1350</v>
      </c>
      <c r="W128" s="126">
        <v>13.100000000000001</v>
      </c>
      <c r="X128" s="126">
        <v>7.3</v>
      </c>
      <c r="Y128" s="126">
        <v>61.6</v>
      </c>
      <c r="Z128" s="126">
        <v>73.599999999999994</v>
      </c>
      <c r="AA128" s="126">
        <v>79.600000000000009</v>
      </c>
    </row>
    <row r="129" spans="1:27" x14ac:dyDescent="0.25">
      <c r="A129" t="s">
        <v>26</v>
      </c>
      <c r="B129">
        <v>6</v>
      </c>
      <c r="C129" t="s">
        <v>38</v>
      </c>
      <c r="D129">
        <v>3</v>
      </c>
      <c r="E129" t="s">
        <v>432</v>
      </c>
      <c r="F129" s="125">
        <v>1185</v>
      </c>
      <c r="G129" s="126">
        <v>0</v>
      </c>
      <c r="H129" s="125">
        <v>1185</v>
      </c>
      <c r="I129" s="126">
        <v>5.2</v>
      </c>
      <c r="J129" s="126">
        <v>11</v>
      </c>
      <c r="K129" s="126">
        <v>44</v>
      </c>
      <c r="L129" s="126">
        <v>67.5</v>
      </c>
      <c r="M129" s="126">
        <v>83.8</v>
      </c>
      <c r="N129" s="126">
        <v>0</v>
      </c>
      <c r="O129" s="125">
        <v>1185</v>
      </c>
      <c r="P129" s="126">
        <v>6.8000000000000007</v>
      </c>
      <c r="Q129" s="126">
        <v>6.6000000000000005</v>
      </c>
      <c r="R129" s="126">
        <v>59.4</v>
      </c>
      <c r="S129" s="126">
        <v>76.7</v>
      </c>
      <c r="T129" s="126">
        <v>86.6</v>
      </c>
      <c r="U129" s="126">
        <v>0</v>
      </c>
      <c r="V129" s="125">
        <v>1185</v>
      </c>
      <c r="W129" s="126">
        <v>10.4</v>
      </c>
      <c r="X129" s="126">
        <v>7.3</v>
      </c>
      <c r="Y129" s="126">
        <v>66.2</v>
      </c>
      <c r="Z129" s="126">
        <v>77.100000000000009</v>
      </c>
      <c r="AA129" s="126">
        <v>82.300000000000011</v>
      </c>
    </row>
    <row r="130" spans="1:27" x14ac:dyDescent="0.25">
      <c r="A130" t="s">
        <v>26</v>
      </c>
      <c r="B130">
        <v>6</v>
      </c>
      <c r="C130" t="s">
        <v>38</v>
      </c>
      <c r="D130">
        <v>4</v>
      </c>
      <c r="E130" t="s">
        <v>433</v>
      </c>
      <c r="F130" s="125">
        <v>1195</v>
      </c>
      <c r="G130" s="126">
        <v>0</v>
      </c>
      <c r="H130" s="125">
        <v>1195</v>
      </c>
      <c r="I130" s="126">
        <v>6.6000000000000005</v>
      </c>
      <c r="J130" s="126">
        <v>12.8</v>
      </c>
      <c r="K130" s="126">
        <v>52.6</v>
      </c>
      <c r="L130" s="126">
        <v>68.600000000000009</v>
      </c>
      <c r="M130" s="126">
        <v>80.7</v>
      </c>
      <c r="N130" s="126">
        <v>0</v>
      </c>
      <c r="O130" s="125">
        <v>1195</v>
      </c>
      <c r="P130" s="126">
        <v>9.9</v>
      </c>
      <c r="Q130" s="126">
        <v>9.1999999999999993</v>
      </c>
      <c r="R130" s="126">
        <v>63.1</v>
      </c>
      <c r="S130" s="126">
        <v>75.400000000000006</v>
      </c>
      <c r="T130" s="126">
        <v>80.900000000000006</v>
      </c>
      <c r="U130" s="126">
        <v>0</v>
      </c>
      <c r="V130" s="125">
        <v>1195</v>
      </c>
      <c r="W130" s="126">
        <v>12.2</v>
      </c>
      <c r="X130" s="126">
        <v>6.9</v>
      </c>
      <c r="Y130" s="126">
        <v>69.300000000000011</v>
      </c>
      <c r="Z130" s="126">
        <v>77.8</v>
      </c>
      <c r="AA130" s="126">
        <v>80.800000000000011</v>
      </c>
    </row>
    <row r="131" spans="1:27" x14ac:dyDescent="0.25">
      <c r="A131" t="s">
        <v>26</v>
      </c>
      <c r="B131">
        <v>6</v>
      </c>
      <c r="C131" t="s">
        <v>38</v>
      </c>
      <c r="D131">
        <v>5</v>
      </c>
      <c r="E131" t="s">
        <v>434</v>
      </c>
      <c r="F131" s="125">
        <v>1145</v>
      </c>
      <c r="G131" s="126">
        <v>3.5000000000000004</v>
      </c>
      <c r="H131" s="125">
        <v>1105</v>
      </c>
      <c r="I131" s="126">
        <v>8.6000000000000014</v>
      </c>
      <c r="J131" s="126">
        <v>7.6</v>
      </c>
      <c r="K131" s="126">
        <v>44.5</v>
      </c>
      <c r="L131" s="126">
        <v>66</v>
      </c>
      <c r="M131" s="126">
        <v>83.899999999999991</v>
      </c>
      <c r="N131" s="126">
        <v>3.9</v>
      </c>
      <c r="O131" s="125">
        <v>1100</v>
      </c>
      <c r="P131" s="126">
        <v>12.2</v>
      </c>
      <c r="Q131" s="126">
        <v>6.9</v>
      </c>
      <c r="R131" s="126">
        <v>52.7</v>
      </c>
      <c r="S131" s="126">
        <v>69.800000000000011</v>
      </c>
      <c r="T131" s="126">
        <v>80.900000000000006</v>
      </c>
      <c r="U131" s="126">
        <v>4.3999999999999995</v>
      </c>
      <c r="V131" s="125">
        <v>1090</v>
      </c>
      <c r="W131" s="126">
        <v>17.400000000000002</v>
      </c>
      <c r="X131" s="126">
        <v>8.3000000000000007</v>
      </c>
      <c r="Y131" s="126">
        <v>57.600000000000009</v>
      </c>
      <c r="Z131" s="126">
        <v>68.400000000000006</v>
      </c>
      <c r="AA131" s="126">
        <v>74.2</v>
      </c>
    </row>
    <row r="132" spans="1:27" x14ac:dyDescent="0.25">
      <c r="A132" t="s">
        <v>26</v>
      </c>
      <c r="B132">
        <v>7</v>
      </c>
      <c r="C132" t="s">
        <v>38</v>
      </c>
      <c r="D132">
        <v>1</v>
      </c>
      <c r="E132" t="s">
        <v>435</v>
      </c>
      <c r="F132" s="125">
        <v>845</v>
      </c>
      <c r="G132" s="126">
        <v>0</v>
      </c>
      <c r="H132" s="125">
        <v>845</v>
      </c>
      <c r="I132" s="126">
        <v>7.2000000000000011</v>
      </c>
      <c r="J132" s="126">
        <v>7.3</v>
      </c>
      <c r="K132" s="126">
        <v>53.300000000000004</v>
      </c>
      <c r="L132" s="126">
        <v>73.7</v>
      </c>
      <c r="M132" s="126">
        <v>85.5</v>
      </c>
      <c r="N132" s="126">
        <v>0</v>
      </c>
      <c r="O132" s="125">
        <v>845</v>
      </c>
      <c r="P132" s="126">
        <v>8.7000000000000011</v>
      </c>
      <c r="Q132" s="126">
        <v>5.4</v>
      </c>
      <c r="R132" s="126">
        <v>63.9</v>
      </c>
      <c r="S132" s="126">
        <v>77.600000000000009</v>
      </c>
      <c r="T132" s="126">
        <v>85.9</v>
      </c>
      <c r="U132" s="126">
        <v>0</v>
      </c>
      <c r="V132" s="125">
        <v>845</v>
      </c>
      <c r="W132" s="126">
        <v>11.8</v>
      </c>
      <c r="X132" s="126">
        <v>6.6000000000000005</v>
      </c>
      <c r="Y132" s="126">
        <v>68</v>
      </c>
      <c r="Z132" s="126">
        <v>77.100000000000009</v>
      </c>
      <c r="AA132" s="126">
        <v>81.600000000000009</v>
      </c>
    </row>
    <row r="133" spans="1:27" x14ac:dyDescent="0.25">
      <c r="A133" t="s">
        <v>26</v>
      </c>
      <c r="B133">
        <v>7</v>
      </c>
      <c r="C133" t="s">
        <v>38</v>
      </c>
      <c r="D133">
        <v>2</v>
      </c>
      <c r="E133" t="s">
        <v>436</v>
      </c>
      <c r="F133" s="125">
        <v>650</v>
      </c>
      <c r="G133" s="126">
        <v>0</v>
      </c>
      <c r="H133" s="125">
        <v>650</v>
      </c>
      <c r="I133" s="126">
        <v>7.1000000000000005</v>
      </c>
      <c r="J133" s="126">
        <v>9.1999999999999993</v>
      </c>
      <c r="K133" s="126">
        <v>52.5</v>
      </c>
      <c r="L133" s="126">
        <v>69.900000000000006</v>
      </c>
      <c r="M133" s="126">
        <v>83.7</v>
      </c>
      <c r="N133" s="126">
        <v>0</v>
      </c>
      <c r="O133" s="125">
        <v>650</v>
      </c>
      <c r="P133" s="126">
        <v>9.4</v>
      </c>
      <c r="Q133" s="126">
        <v>6</v>
      </c>
      <c r="R133" s="126">
        <v>67.2</v>
      </c>
      <c r="S133" s="126">
        <v>79.800000000000011</v>
      </c>
      <c r="T133" s="126">
        <v>84.6</v>
      </c>
      <c r="U133" s="126">
        <v>0</v>
      </c>
      <c r="V133" s="125">
        <v>650</v>
      </c>
      <c r="W133" s="126">
        <v>9.9</v>
      </c>
      <c r="X133" s="126">
        <v>8.4</v>
      </c>
      <c r="Y133" s="126">
        <v>72.2</v>
      </c>
      <c r="Z133" s="126">
        <v>78.7</v>
      </c>
      <c r="AA133" s="126">
        <v>81.7</v>
      </c>
    </row>
    <row r="134" spans="1:27" x14ac:dyDescent="0.25">
      <c r="A134" t="s">
        <v>26</v>
      </c>
      <c r="B134">
        <v>7</v>
      </c>
      <c r="C134" t="s">
        <v>38</v>
      </c>
      <c r="D134">
        <v>3</v>
      </c>
      <c r="E134" t="s">
        <v>437</v>
      </c>
      <c r="F134" s="125">
        <v>320</v>
      </c>
      <c r="G134" s="126">
        <v>0</v>
      </c>
      <c r="H134" s="125">
        <v>320</v>
      </c>
      <c r="I134" s="126">
        <v>6.4</v>
      </c>
      <c r="J134" s="126">
        <v>8.6000000000000014</v>
      </c>
      <c r="K134" s="126">
        <v>49</v>
      </c>
      <c r="L134" s="126">
        <v>73</v>
      </c>
      <c r="M134" s="126">
        <v>85.1</v>
      </c>
      <c r="N134" s="126">
        <v>0</v>
      </c>
      <c r="O134" s="125">
        <v>320</v>
      </c>
      <c r="P134" s="126">
        <v>6.5</v>
      </c>
      <c r="Q134" s="126">
        <v>5.8000000000000007</v>
      </c>
      <c r="R134" s="126">
        <v>72.899999999999991</v>
      </c>
      <c r="S134" s="126">
        <v>82.600000000000009</v>
      </c>
      <c r="T134" s="126">
        <v>87.7</v>
      </c>
      <c r="U134" s="126">
        <v>0</v>
      </c>
      <c r="V134" s="125">
        <v>320</v>
      </c>
      <c r="W134" s="126">
        <v>9.1999999999999993</v>
      </c>
      <c r="X134" s="126">
        <v>10.100000000000001</v>
      </c>
      <c r="Y134" s="126">
        <v>72.8</v>
      </c>
      <c r="Z134" s="126">
        <v>79</v>
      </c>
      <c r="AA134" s="126">
        <v>80.7</v>
      </c>
    </row>
    <row r="135" spans="1:27" x14ac:dyDescent="0.25">
      <c r="A135" t="s">
        <v>26</v>
      </c>
      <c r="B135">
        <v>7</v>
      </c>
      <c r="C135" t="s">
        <v>38</v>
      </c>
      <c r="D135">
        <v>4</v>
      </c>
      <c r="E135" t="s">
        <v>438</v>
      </c>
      <c r="F135" s="125">
        <v>305</v>
      </c>
      <c r="G135" s="126">
        <v>0</v>
      </c>
      <c r="H135" s="125">
        <v>305</v>
      </c>
      <c r="I135" s="126">
        <v>7.8</v>
      </c>
      <c r="J135" s="126">
        <v>10.5</v>
      </c>
      <c r="K135" s="126">
        <v>56.600000000000009</v>
      </c>
      <c r="L135" s="126">
        <v>73.099999999999994</v>
      </c>
      <c r="M135" s="126">
        <v>81.7</v>
      </c>
      <c r="N135" s="126">
        <v>0</v>
      </c>
      <c r="O135" s="125">
        <v>305</v>
      </c>
      <c r="P135" s="126">
        <v>11.3</v>
      </c>
      <c r="Q135" s="126">
        <v>11.9</v>
      </c>
      <c r="R135" s="126">
        <v>66.3</v>
      </c>
      <c r="S135" s="126">
        <v>72.899999999999991</v>
      </c>
      <c r="T135" s="126">
        <v>76.900000000000006</v>
      </c>
      <c r="U135" s="126">
        <v>0</v>
      </c>
      <c r="V135" s="125">
        <v>305</v>
      </c>
      <c r="W135" s="126">
        <v>16</v>
      </c>
      <c r="X135" s="126">
        <v>6.7</v>
      </c>
      <c r="Y135" s="126">
        <v>72</v>
      </c>
      <c r="Z135" s="126">
        <v>76</v>
      </c>
      <c r="AA135" s="126">
        <v>77.2</v>
      </c>
    </row>
    <row r="136" spans="1:27" x14ac:dyDescent="0.25">
      <c r="A136" t="s">
        <v>26</v>
      </c>
      <c r="B136">
        <v>7</v>
      </c>
      <c r="C136" t="s">
        <v>38</v>
      </c>
      <c r="D136">
        <v>5</v>
      </c>
      <c r="E136" t="s">
        <v>439</v>
      </c>
      <c r="F136" s="125">
        <v>430</v>
      </c>
      <c r="G136" s="126">
        <v>6.6000000000000005</v>
      </c>
      <c r="H136" s="125">
        <v>400</v>
      </c>
      <c r="I136" s="126">
        <v>7.0000000000000009</v>
      </c>
      <c r="J136" s="126">
        <v>7.2000000000000011</v>
      </c>
      <c r="K136" s="126">
        <v>39.300000000000004</v>
      </c>
      <c r="L136" s="126">
        <v>63.1</v>
      </c>
      <c r="M136" s="126">
        <v>85.9</v>
      </c>
      <c r="N136" s="126">
        <v>8.7000000000000011</v>
      </c>
      <c r="O136" s="125">
        <v>390</v>
      </c>
      <c r="P136" s="126">
        <v>13.5</v>
      </c>
      <c r="Q136" s="126">
        <v>7.6</v>
      </c>
      <c r="R136" s="126">
        <v>50.4</v>
      </c>
      <c r="S136" s="126">
        <v>68.7</v>
      </c>
      <c r="T136" s="126">
        <v>78.900000000000006</v>
      </c>
      <c r="U136" s="126">
        <v>8.7999999999999989</v>
      </c>
      <c r="V136" s="125">
        <v>390</v>
      </c>
      <c r="W136" s="126">
        <v>16.900000000000002</v>
      </c>
      <c r="X136" s="126">
        <v>11</v>
      </c>
      <c r="Y136" s="126">
        <v>55.900000000000006</v>
      </c>
      <c r="Z136" s="126">
        <v>67.400000000000006</v>
      </c>
      <c r="AA136" s="126">
        <v>72.099999999999994</v>
      </c>
    </row>
    <row r="137" spans="1:27" x14ac:dyDescent="0.25">
      <c r="A137" t="s">
        <v>26</v>
      </c>
      <c r="B137">
        <v>8</v>
      </c>
      <c r="C137" t="s">
        <v>38</v>
      </c>
      <c r="D137">
        <v>1</v>
      </c>
      <c r="E137" t="s">
        <v>440</v>
      </c>
      <c r="F137" s="125">
        <v>210</v>
      </c>
      <c r="G137" s="126">
        <v>0</v>
      </c>
      <c r="H137" s="125">
        <v>210</v>
      </c>
      <c r="I137" s="126" t="s">
        <v>408</v>
      </c>
      <c r="J137" s="126" t="s">
        <v>408</v>
      </c>
      <c r="K137" s="126">
        <v>61.6</v>
      </c>
      <c r="L137" s="126">
        <v>71.5</v>
      </c>
      <c r="M137" s="126">
        <v>80.300000000000011</v>
      </c>
      <c r="N137" s="126">
        <v>0</v>
      </c>
      <c r="O137" s="125">
        <v>210</v>
      </c>
      <c r="P137" s="126" t="s">
        <v>408</v>
      </c>
      <c r="Q137" s="126" t="s">
        <v>408</v>
      </c>
      <c r="R137" s="126">
        <v>66.7</v>
      </c>
      <c r="S137" s="126">
        <v>75.3</v>
      </c>
      <c r="T137" s="126">
        <v>81.2</v>
      </c>
      <c r="U137" s="126">
        <v>0</v>
      </c>
      <c r="V137" s="125">
        <v>210</v>
      </c>
      <c r="W137" s="126" t="s">
        <v>408</v>
      </c>
      <c r="X137" s="126" t="s">
        <v>408</v>
      </c>
      <c r="Y137" s="126">
        <v>66.7</v>
      </c>
      <c r="Z137" s="126">
        <v>73.099999999999994</v>
      </c>
      <c r="AA137" s="126">
        <v>77.3</v>
      </c>
    </row>
    <row r="138" spans="1:27" x14ac:dyDescent="0.25">
      <c r="A138" t="s">
        <v>26</v>
      </c>
      <c r="B138">
        <v>8</v>
      </c>
      <c r="C138" t="s">
        <v>38</v>
      </c>
      <c r="D138">
        <v>2</v>
      </c>
      <c r="E138" t="s">
        <v>441</v>
      </c>
      <c r="F138" s="125">
        <v>530</v>
      </c>
      <c r="G138" s="126">
        <v>0</v>
      </c>
      <c r="H138" s="125">
        <v>530</v>
      </c>
      <c r="I138" s="126">
        <v>12.4</v>
      </c>
      <c r="J138" s="126">
        <v>8.9</v>
      </c>
      <c r="K138" s="126">
        <v>60.5</v>
      </c>
      <c r="L138" s="126">
        <v>72.3</v>
      </c>
      <c r="M138" s="126">
        <v>78.7</v>
      </c>
      <c r="N138" s="126">
        <v>0</v>
      </c>
      <c r="O138" s="125">
        <v>530</v>
      </c>
      <c r="P138" s="126" t="s">
        <v>408</v>
      </c>
      <c r="Q138" s="126" t="s">
        <v>408</v>
      </c>
      <c r="R138" s="126">
        <v>70.5</v>
      </c>
      <c r="S138" s="126">
        <v>77</v>
      </c>
      <c r="T138" s="126">
        <v>79</v>
      </c>
      <c r="U138" s="126">
        <v>0</v>
      </c>
      <c r="V138" s="125">
        <v>530</v>
      </c>
      <c r="W138" s="126">
        <v>15.9</v>
      </c>
      <c r="X138" s="126">
        <v>6.4</v>
      </c>
      <c r="Y138" s="126">
        <v>71.599999999999994</v>
      </c>
      <c r="Z138" s="126">
        <v>76</v>
      </c>
      <c r="AA138" s="126">
        <v>77.7</v>
      </c>
    </row>
    <row r="139" spans="1:27" x14ac:dyDescent="0.25">
      <c r="A139" t="s">
        <v>26</v>
      </c>
      <c r="B139">
        <v>8</v>
      </c>
      <c r="C139" t="s">
        <v>38</v>
      </c>
      <c r="D139">
        <v>3</v>
      </c>
      <c r="E139" t="s">
        <v>442</v>
      </c>
      <c r="F139" s="125">
        <v>835</v>
      </c>
      <c r="G139" s="126">
        <v>0</v>
      </c>
      <c r="H139" s="125">
        <v>835</v>
      </c>
      <c r="I139" s="126" t="s">
        <v>408</v>
      </c>
      <c r="J139" s="126" t="s">
        <v>408</v>
      </c>
      <c r="K139" s="126">
        <v>69.400000000000006</v>
      </c>
      <c r="L139" s="126">
        <v>79.100000000000009</v>
      </c>
      <c r="M139" s="126">
        <v>85.3</v>
      </c>
      <c r="N139" s="126">
        <v>0</v>
      </c>
      <c r="O139" s="125">
        <v>835</v>
      </c>
      <c r="P139" s="126">
        <v>8.4</v>
      </c>
      <c r="Q139" s="126">
        <v>7.6</v>
      </c>
      <c r="R139" s="126">
        <v>76.7</v>
      </c>
      <c r="S139" s="126">
        <v>82.5</v>
      </c>
      <c r="T139" s="126">
        <v>83.899999999999991</v>
      </c>
      <c r="U139" s="126">
        <v>0</v>
      </c>
      <c r="V139" s="125">
        <v>835</v>
      </c>
      <c r="W139" s="126">
        <v>12.2</v>
      </c>
      <c r="X139" s="126">
        <v>9.1999999999999993</v>
      </c>
      <c r="Y139" s="126">
        <v>74.599999999999994</v>
      </c>
      <c r="Z139" s="126">
        <v>77.7</v>
      </c>
      <c r="AA139" s="126">
        <v>78.600000000000009</v>
      </c>
    </row>
    <row r="140" spans="1:27" x14ac:dyDescent="0.25">
      <c r="A140" t="s">
        <v>26</v>
      </c>
      <c r="B140">
        <v>8</v>
      </c>
      <c r="C140" t="s">
        <v>38</v>
      </c>
      <c r="D140">
        <v>4</v>
      </c>
      <c r="E140" t="s">
        <v>443</v>
      </c>
      <c r="F140" s="125">
        <v>2400</v>
      </c>
      <c r="G140" s="126">
        <v>0</v>
      </c>
      <c r="H140" s="125">
        <v>2400</v>
      </c>
      <c r="I140" s="126">
        <v>7.8</v>
      </c>
      <c r="J140" s="126">
        <v>12.4</v>
      </c>
      <c r="K140" s="126">
        <v>67.100000000000009</v>
      </c>
      <c r="L140" s="126">
        <v>74.5</v>
      </c>
      <c r="M140" s="126">
        <v>79.800000000000011</v>
      </c>
      <c r="N140" s="126">
        <v>0</v>
      </c>
      <c r="O140" s="125">
        <v>2400</v>
      </c>
      <c r="P140" s="126">
        <v>9.8000000000000007</v>
      </c>
      <c r="Q140" s="126">
        <v>9.6</v>
      </c>
      <c r="R140" s="126">
        <v>75.5</v>
      </c>
      <c r="S140" s="126">
        <v>79.600000000000009</v>
      </c>
      <c r="T140" s="126">
        <v>80.600000000000009</v>
      </c>
      <c r="U140" s="126">
        <v>0</v>
      </c>
      <c r="V140" s="125">
        <v>2400</v>
      </c>
      <c r="W140" s="126" t="s">
        <v>408</v>
      </c>
      <c r="X140" s="126" t="s">
        <v>408</v>
      </c>
      <c r="Y140" s="126">
        <v>77.2</v>
      </c>
      <c r="Z140" s="126">
        <v>79.3</v>
      </c>
      <c r="AA140" s="126">
        <v>79.800000000000011</v>
      </c>
    </row>
    <row r="141" spans="1:27" x14ac:dyDescent="0.25">
      <c r="A141" t="s">
        <v>26</v>
      </c>
      <c r="B141">
        <v>8</v>
      </c>
      <c r="C141" t="s">
        <v>38</v>
      </c>
      <c r="D141">
        <v>5</v>
      </c>
      <c r="E141" t="s">
        <v>444</v>
      </c>
      <c r="F141" s="125">
        <v>4035</v>
      </c>
      <c r="G141" s="126">
        <v>4.2</v>
      </c>
      <c r="H141" s="125">
        <v>3865</v>
      </c>
      <c r="I141" s="126">
        <v>10.100000000000001</v>
      </c>
      <c r="J141" s="126">
        <v>15.6</v>
      </c>
      <c r="K141" s="126">
        <v>59.099999999999994</v>
      </c>
      <c r="L141" s="126">
        <v>67.600000000000009</v>
      </c>
      <c r="M141" s="126">
        <v>74.3</v>
      </c>
      <c r="N141" s="126">
        <v>4.7</v>
      </c>
      <c r="O141" s="125">
        <v>3845</v>
      </c>
      <c r="P141" s="126">
        <v>14.000000000000002</v>
      </c>
      <c r="Q141" s="126">
        <v>12.2</v>
      </c>
      <c r="R141" s="126">
        <v>67.100000000000009</v>
      </c>
      <c r="S141" s="126">
        <v>71.5</v>
      </c>
      <c r="T141" s="126">
        <v>73.8</v>
      </c>
      <c r="U141" s="126">
        <v>4.9000000000000004</v>
      </c>
      <c r="V141" s="125">
        <v>3840</v>
      </c>
      <c r="W141" s="126">
        <v>17.3</v>
      </c>
      <c r="X141" s="126">
        <v>9.9</v>
      </c>
      <c r="Y141" s="126">
        <v>68.7</v>
      </c>
      <c r="Z141" s="126">
        <v>71.399999999999991</v>
      </c>
      <c r="AA141" s="126">
        <v>72.8</v>
      </c>
    </row>
    <row r="142" spans="1:27" x14ac:dyDescent="0.25">
      <c r="A142" t="s">
        <v>26</v>
      </c>
      <c r="B142">
        <v>9</v>
      </c>
      <c r="C142" t="s">
        <v>38</v>
      </c>
      <c r="D142">
        <v>1</v>
      </c>
      <c r="E142" t="s">
        <v>445</v>
      </c>
      <c r="F142" s="125">
        <v>880</v>
      </c>
      <c r="G142" s="126">
        <v>0</v>
      </c>
      <c r="H142" s="125">
        <v>880</v>
      </c>
      <c r="I142" s="126">
        <v>8.7000000000000011</v>
      </c>
      <c r="J142" s="126">
        <v>6.6000000000000005</v>
      </c>
      <c r="K142" s="126">
        <v>61.3</v>
      </c>
      <c r="L142" s="126">
        <v>74.7</v>
      </c>
      <c r="M142" s="126">
        <v>84.7</v>
      </c>
      <c r="N142" s="126">
        <v>0</v>
      </c>
      <c r="O142" s="125">
        <v>880</v>
      </c>
      <c r="P142" s="126">
        <v>11</v>
      </c>
      <c r="Q142" s="126">
        <v>4.2</v>
      </c>
      <c r="R142" s="126">
        <v>62.8</v>
      </c>
      <c r="S142" s="126">
        <v>77.3</v>
      </c>
      <c r="T142" s="126">
        <v>84.899999999999991</v>
      </c>
      <c r="U142" s="126">
        <v>0</v>
      </c>
      <c r="V142" s="125">
        <v>880</v>
      </c>
      <c r="W142" s="126">
        <v>14.499999999999998</v>
      </c>
      <c r="X142" s="126">
        <v>5.7</v>
      </c>
      <c r="Y142" s="126">
        <v>65.900000000000006</v>
      </c>
      <c r="Z142" s="126">
        <v>76.099999999999994</v>
      </c>
      <c r="AA142" s="126">
        <v>79.800000000000011</v>
      </c>
    </row>
    <row r="143" spans="1:27" x14ac:dyDescent="0.25">
      <c r="A143" t="s">
        <v>26</v>
      </c>
      <c r="B143">
        <v>9</v>
      </c>
      <c r="C143" t="s">
        <v>38</v>
      </c>
      <c r="D143">
        <v>2</v>
      </c>
      <c r="E143" t="s">
        <v>446</v>
      </c>
      <c r="F143" s="125">
        <v>1415</v>
      </c>
      <c r="G143" s="126">
        <v>0</v>
      </c>
      <c r="H143" s="125">
        <v>1415</v>
      </c>
      <c r="I143" s="126">
        <v>9</v>
      </c>
      <c r="J143" s="126">
        <v>7.6</v>
      </c>
      <c r="K143" s="126">
        <v>63.1</v>
      </c>
      <c r="L143" s="126">
        <v>74.7</v>
      </c>
      <c r="M143" s="126">
        <v>83.399999999999991</v>
      </c>
      <c r="N143" s="126">
        <v>0</v>
      </c>
      <c r="O143" s="125">
        <v>1415</v>
      </c>
      <c r="P143" s="126">
        <v>11.700000000000001</v>
      </c>
      <c r="Q143" s="126">
        <v>5.2</v>
      </c>
      <c r="R143" s="126">
        <v>68.600000000000009</v>
      </c>
      <c r="S143" s="126">
        <v>78.2</v>
      </c>
      <c r="T143" s="126">
        <v>83.100000000000009</v>
      </c>
      <c r="U143" s="126">
        <v>0</v>
      </c>
      <c r="V143" s="125">
        <v>1415</v>
      </c>
      <c r="W143" s="126">
        <v>14.7</v>
      </c>
      <c r="X143" s="126">
        <v>6.1</v>
      </c>
      <c r="Y143" s="126">
        <v>68.600000000000009</v>
      </c>
      <c r="Z143" s="126">
        <v>76.099999999999994</v>
      </c>
      <c r="AA143" s="126">
        <v>79.2</v>
      </c>
    </row>
    <row r="144" spans="1:27" x14ac:dyDescent="0.25">
      <c r="A144" t="s">
        <v>26</v>
      </c>
      <c r="B144">
        <v>9</v>
      </c>
      <c r="C144" t="s">
        <v>38</v>
      </c>
      <c r="D144">
        <v>3</v>
      </c>
      <c r="E144" t="s">
        <v>447</v>
      </c>
      <c r="F144" s="125">
        <v>1430</v>
      </c>
      <c r="G144" s="126">
        <v>0</v>
      </c>
      <c r="H144" s="125">
        <v>1430</v>
      </c>
      <c r="I144" s="126">
        <v>7.2000000000000011</v>
      </c>
      <c r="J144" s="126">
        <v>10.200000000000001</v>
      </c>
      <c r="K144" s="126">
        <v>62.2</v>
      </c>
      <c r="L144" s="126">
        <v>74.599999999999994</v>
      </c>
      <c r="M144" s="126">
        <v>82.600000000000009</v>
      </c>
      <c r="N144" s="126">
        <v>0</v>
      </c>
      <c r="O144" s="125">
        <v>1430</v>
      </c>
      <c r="P144" s="126">
        <v>10</v>
      </c>
      <c r="Q144" s="126">
        <v>7.0000000000000009</v>
      </c>
      <c r="R144" s="126">
        <v>69.400000000000006</v>
      </c>
      <c r="S144" s="126">
        <v>79</v>
      </c>
      <c r="T144" s="126">
        <v>82.9</v>
      </c>
      <c r="U144" s="126">
        <v>0</v>
      </c>
      <c r="V144" s="125">
        <v>1430</v>
      </c>
      <c r="W144" s="126">
        <v>14.000000000000002</v>
      </c>
      <c r="X144" s="126">
        <v>7.0000000000000009</v>
      </c>
      <c r="Y144" s="126">
        <v>69.800000000000011</v>
      </c>
      <c r="Z144" s="126">
        <v>77.3</v>
      </c>
      <c r="AA144" s="126">
        <v>79</v>
      </c>
    </row>
    <row r="145" spans="1:27" x14ac:dyDescent="0.25">
      <c r="A145" t="s">
        <v>26</v>
      </c>
      <c r="B145">
        <v>9</v>
      </c>
      <c r="C145" t="s">
        <v>38</v>
      </c>
      <c r="D145">
        <v>4</v>
      </c>
      <c r="E145" t="s">
        <v>448</v>
      </c>
      <c r="F145" s="125">
        <v>2185</v>
      </c>
      <c r="G145" s="126">
        <v>0</v>
      </c>
      <c r="H145" s="125">
        <v>2185</v>
      </c>
      <c r="I145" s="126">
        <v>7.6</v>
      </c>
      <c r="J145" s="126">
        <v>11.3</v>
      </c>
      <c r="K145" s="126">
        <v>62.8</v>
      </c>
      <c r="L145" s="126">
        <v>73.599999999999994</v>
      </c>
      <c r="M145" s="126">
        <v>81.100000000000009</v>
      </c>
      <c r="N145" s="126">
        <v>0</v>
      </c>
      <c r="O145" s="125">
        <v>2185</v>
      </c>
      <c r="P145" s="126">
        <v>10.3</v>
      </c>
      <c r="Q145" s="126">
        <v>8.5</v>
      </c>
      <c r="R145" s="126">
        <v>72.2</v>
      </c>
      <c r="S145" s="126">
        <v>78.600000000000009</v>
      </c>
      <c r="T145" s="126">
        <v>81.2</v>
      </c>
      <c r="U145" s="126">
        <v>0</v>
      </c>
      <c r="V145" s="125">
        <v>2185</v>
      </c>
      <c r="W145" s="126">
        <v>13.700000000000001</v>
      </c>
      <c r="X145" s="126">
        <v>6.5</v>
      </c>
      <c r="Y145" s="126">
        <v>73.5</v>
      </c>
      <c r="Z145" s="126">
        <v>78.3</v>
      </c>
      <c r="AA145" s="126">
        <v>79.800000000000011</v>
      </c>
    </row>
    <row r="146" spans="1:27" x14ac:dyDescent="0.25">
      <c r="A146" t="s">
        <v>26</v>
      </c>
      <c r="B146">
        <v>9</v>
      </c>
      <c r="C146" t="s">
        <v>38</v>
      </c>
      <c r="D146">
        <v>5</v>
      </c>
      <c r="E146" t="s">
        <v>449</v>
      </c>
      <c r="F146" s="125">
        <v>3730</v>
      </c>
      <c r="G146" s="126">
        <v>5</v>
      </c>
      <c r="H146" s="125">
        <v>3545</v>
      </c>
      <c r="I146" s="126">
        <v>9.1</v>
      </c>
      <c r="J146" s="126">
        <v>11.4</v>
      </c>
      <c r="K146" s="126">
        <v>57.699999999999996</v>
      </c>
      <c r="L146" s="126">
        <v>71.099999999999994</v>
      </c>
      <c r="M146" s="126">
        <v>79.5</v>
      </c>
      <c r="N146" s="126">
        <v>5.7</v>
      </c>
      <c r="O146" s="125">
        <v>3515</v>
      </c>
      <c r="P146" s="126">
        <v>12.9</v>
      </c>
      <c r="Q146" s="126">
        <v>9.5</v>
      </c>
      <c r="R146" s="126">
        <v>64.900000000000006</v>
      </c>
      <c r="S146" s="126">
        <v>73.099999999999994</v>
      </c>
      <c r="T146" s="126">
        <v>77.7</v>
      </c>
      <c r="U146" s="126">
        <v>6.1</v>
      </c>
      <c r="V146" s="125">
        <v>3500</v>
      </c>
      <c r="W146" s="126">
        <v>16.8</v>
      </c>
      <c r="X146" s="126">
        <v>7.2000000000000011</v>
      </c>
      <c r="Y146" s="126">
        <v>67.5</v>
      </c>
      <c r="Z146" s="126">
        <v>73.599999999999994</v>
      </c>
      <c r="AA146" s="126">
        <v>76</v>
      </c>
    </row>
    <row r="147" spans="1:27" x14ac:dyDescent="0.25">
      <c r="A147" t="s">
        <v>26</v>
      </c>
      <c r="B147" t="s">
        <v>28</v>
      </c>
      <c r="C147" t="s">
        <v>38</v>
      </c>
      <c r="D147">
        <v>1</v>
      </c>
      <c r="E147" t="s">
        <v>450</v>
      </c>
      <c r="F147" s="125">
        <v>125</v>
      </c>
      <c r="G147" s="126">
        <v>0</v>
      </c>
      <c r="H147" s="125">
        <v>125</v>
      </c>
      <c r="I147" s="126">
        <v>8.9</v>
      </c>
      <c r="J147" s="126">
        <v>8.1</v>
      </c>
      <c r="K147" s="126">
        <v>37.299999999999997</v>
      </c>
      <c r="L147" s="126">
        <v>61.1</v>
      </c>
      <c r="M147" s="126">
        <v>83</v>
      </c>
      <c r="N147" s="126">
        <v>0</v>
      </c>
      <c r="O147" s="125">
        <v>125</v>
      </c>
      <c r="P147" s="126">
        <v>10.9</v>
      </c>
      <c r="Q147" s="126">
        <v>8.4</v>
      </c>
      <c r="R147" s="126">
        <v>32.200000000000003</v>
      </c>
      <c r="S147" s="126">
        <v>55.300000000000004</v>
      </c>
      <c r="T147" s="126">
        <v>80.7</v>
      </c>
      <c r="U147" s="126">
        <v>0</v>
      </c>
      <c r="V147" s="125">
        <v>125</v>
      </c>
      <c r="W147" s="126" t="s">
        <v>408</v>
      </c>
      <c r="X147" s="126" t="s">
        <v>408</v>
      </c>
      <c r="Y147" s="126">
        <v>57.400000000000006</v>
      </c>
      <c r="Z147" s="126">
        <v>78.3</v>
      </c>
      <c r="AA147" s="126">
        <v>84.7</v>
      </c>
    </row>
    <row r="148" spans="1:27" x14ac:dyDescent="0.25">
      <c r="A148" t="s">
        <v>26</v>
      </c>
      <c r="B148" t="s">
        <v>28</v>
      </c>
      <c r="C148" t="s">
        <v>38</v>
      </c>
      <c r="D148">
        <v>2</v>
      </c>
      <c r="E148" t="s">
        <v>451</v>
      </c>
      <c r="F148" s="125">
        <v>500</v>
      </c>
      <c r="G148" s="126">
        <v>0</v>
      </c>
      <c r="H148" s="125">
        <v>500</v>
      </c>
      <c r="I148" s="126">
        <v>6.9</v>
      </c>
      <c r="J148" s="126">
        <v>7.6</v>
      </c>
      <c r="K148" s="126">
        <v>44.3</v>
      </c>
      <c r="L148" s="126">
        <v>63.1</v>
      </c>
      <c r="M148" s="126">
        <v>85.5</v>
      </c>
      <c r="N148" s="126">
        <v>0</v>
      </c>
      <c r="O148" s="125">
        <v>500</v>
      </c>
      <c r="P148" s="126">
        <v>7.7</v>
      </c>
      <c r="Q148" s="126">
        <v>7.8</v>
      </c>
      <c r="R148" s="126">
        <v>49.1</v>
      </c>
      <c r="S148" s="126">
        <v>68.800000000000011</v>
      </c>
      <c r="T148" s="126">
        <v>84.6</v>
      </c>
      <c r="U148" s="126">
        <v>0</v>
      </c>
      <c r="V148" s="125">
        <v>500</v>
      </c>
      <c r="W148" s="126" t="s">
        <v>408</v>
      </c>
      <c r="X148" s="126" t="s">
        <v>408</v>
      </c>
      <c r="Y148" s="126">
        <v>62.1</v>
      </c>
      <c r="Z148" s="126">
        <v>76.2</v>
      </c>
      <c r="AA148" s="126">
        <v>80</v>
      </c>
    </row>
    <row r="149" spans="1:27" x14ac:dyDescent="0.25">
      <c r="A149" t="s">
        <v>26</v>
      </c>
      <c r="B149" t="s">
        <v>28</v>
      </c>
      <c r="C149" t="s">
        <v>38</v>
      </c>
      <c r="D149">
        <v>3</v>
      </c>
      <c r="E149" t="s">
        <v>452</v>
      </c>
      <c r="F149" s="125">
        <v>750</v>
      </c>
      <c r="G149" s="126">
        <v>0</v>
      </c>
      <c r="H149" s="125">
        <v>750</v>
      </c>
      <c r="I149" s="126">
        <v>6.7</v>
      </c>
      <c r="J149" s="126">
        <v>9.6</v>
      </c>
      <c r="K149" s="126">
        <v>58.199999999999996</v>
      </c>
      <c r="L149" s="126">
        <v>72.8</v>
      </c>
      <c r="M149" s="126">
        <v>83.7</v>
      </c>
      <c r="N149" s="126">
        <v>0</v>
      </c>
      <c r="O149" s="125">
        <v>750</v>
      </c>
      <c r="P149" s="126">
        <v>9.9</v>
      </c>
      <c r="Q149" s="126">
        <v>7.0000000000000009</v>
      </c>
      <c r="R149" s="126">
        <v>60.4</v>
      </c>
      <c r="S149" s="126">
        <v>73.7</v>
      </c>
      <c r="T149" s="126">
        <v>83.100000000000009</v>
      </c>
      <c r="U149" s="126">
        <v>0</v>
      </c>
      <c r="V149" s="125">
        <v>750</v>
      </c>
      <c r="W149" s="126">
        <v>13.900000000000002</v>
      </c>
      <c r="X149" s="126">
        <v>5.4</v>
      </c>
      <c r="Y149" s="126">
        <v>69.300000000000011</v>
      </c>
      <c r="Z149" s="126">
        <v>78.600000000000009</v>
      </c>
      <c r="AA149" s="126">
        <v>80.7</v>
      </c>
    </row>
    <row r="150" spans="1:27" x14ac:dyDescent="0.25">
      <c r="A150" t="s">
        <v>26</v>
      </c>
      <c r="B150" t="s">
        <v>28</v>
      </c>
      <c r="C150" t="s">
        <v>38</v>
      </c>
      <c r="D150">
        <v>4</v>
      </c>
      <c r="E150" t="s">
        <v>453</v>
      </c>
      <c r="F150" s="125">
        <v>1190</v>
      </c>
      <c r="G150" s="126">
        <v>0</v>
      </c>
      <c r="H150" s="125">
        <v>1190</v>
      </c>
      <c r="I150" s="126">
        <v>8.2000000000000011</v>
      </c>
      <c r="J150" s="126">
        <v>11.1</v>
      </c>
      <c r="K150" s="126">
        <v>62</v>
      </c>
      <c r="L150" s="126">
        <v>73</v>
      </c>
      <c r="M150" s="126">
        <v>80.600000000000009</v>
      </c>
      <c r="N150" s="126">
        <v>0</v>
      </c>
      <c r="O150" s="125">
        <v>1190</v>
      </c>
      <c r="P150" s="126">
        <v>11.1</v>
      </c>
      <c r="Q150" s="126">
        <v>8.4</v>
      </c>
      <c r="R150" s="126">
        <v>65.8</v>
      </c>
      <c r="S150" s="126">
        <v>74.8</v>
      </c>
      <c r="T150" s="126">
        <v>80.5</v>
      </c>
      <c r="U150" s="126">
        <v>0</v>
      </c>
      <c r="V150" s="125">
        <v>1190</v>
      </c>
      <c r="W150" s="126">
        <v>15.1</v>
      </c>
      <c r="X150" s="126">
        <v>5.5</v>
      </c>
      <c r="Y150" s="126">
        <v>71.3</v>
      </c>
      <c r="Z150" s="126">
        <v>77.8</v>
      </c>
      <c r="AA150" s="126">
        <v>79.400000000000006</v>
      </c>
    </row>
    <row r="151" spans="1:27" x14ac:dyDescent="0.25">
      <c r="A151" t="s">
        <v>26</v>
      </c>
      <c r="B151" t="s">
        <v>28</v>
      </c>
      <c r="C151" t="s">
        <v>38</v>
      </c>
      <c r="D151">
        <v>5</v>
      </c>
      <c r="E151" t="s">
        <v>454</v>
      </c>
      <c r="F151" s="125">
        <v>1840</v>
      </c>
      <c r="G151" s="126">
        <v>4.2</v>
      </c>
      <c r="H151" s="125">
        <v>1760</v>
      </c>
      <c r="I151" s="126">
        <v>9.8000000000000007</v>
      </c>
      <c r="J151" s="126">
        <v>8.7999999999999989</v>
      </c>
      <c r="K151" s="126">
        <v>61.7</v>
      </c>
      <c r="L151" s="126">
        <v>73.3</v>
      </c>
      <c r="M151" s="126">
        <v>81.400000000000006</v>
      </c>
      <c r="N151" s="126">
        <v>4.7</v>
      </c>
      <c r="O151" s="125">
        <v>1750</v>
      </c>
      <c r="P151" s="126">
        <v>13.3</v>
      </c>
      <c r="Q151" s="126">
        <v>9.1999999999999993</v>
      </c>
      <c r="R151" s="126">
        <v>63.2</v>
      </c>
      <c r="S151" s="126">
        <v>72.3</v>
      </c>
      <c r="T151" s="126">
        <v>77.5</v>
      </c>
      <c r="U151" s="126">
        <v>4.5999999999999996</v>
      </c>
      <c r="V151" s="125">
        <v>1755</v>
      </c>
      <c r="W151" s="126">
        <v>17.899999999999999</v>
      </c>
      <c r="X151" s="126">
        <v>6.6000000000000005</v>
      </c>
      <c r="Y151" s="126">
        <v>69</v>
      </c>
      <c r="Z151" s="126">
        <v>73.7</v>
      </c>
      <c r="AA151" s="126">
        <v>75.5</v>
      </c>
    </row>
    <row r="152" spans="1:27" x14ac:dyDescent="0.25">
      <c r="A152" t="s">
        <v>26</v>
      </c>
      <c r="B152" t="s">
        <v>29</v>
      </c>
      <c r="C152" t="s">
        <v>38</v>
      </c>
      <c r="D152">
        <v>1</v>
      </c>
      <c r="E152" t="s">
        <v>455</v>
      </c>
      <c r="F152" s="125">
        <v>535</v>
      </c>
      <c r="G152" s="126">
        <v>0</v>
      </c>
      <c r="H152" s="125">
        <v>535</v>
      </c>
      <c r="I152" s="126">
        <v>10.200000000000001</v>
      </c>
      <c r="J152" s="126">
        <v>10.5</v>
      </c>
      <c r="K152" s="126">
        <v>42.699999999999996</v>
      </c>
      <c r="L152" s="126">
        <v>60.3</v>
      </c>
      <c r="M152" s="126">
        <v>79.3</v>
      </c>
      <c r="N152" s="126">
        <v>0</v>
      </c>
      <c r="O152" s="125">
        <v>535</v>
      </c>
      <c r="P152" s="126">
        <v>12.1</v>
      </c>
      <c r="Q152" s="126">
        <v>10</v>
      </c>
      <c r="R152" s="126">
        <v>63.2</v>
      </c>
      <c r="S152" s="126">
        <v>73.099999999999994</v>
      </c>
      <c r="T152" s="126">
        <v>77.900000000000006</v>
      </c>
      <c r="U152" s="126">
        <v>0</v>
      </c>
      <c r="V152" s="125">
        <v>535</v>
      </c>
      <c r="W152" s="126">
        <v>14.7</v>
      </c>
      <c r="X152" s="126">
        <v>8.1</v>
      </c>
      <c r="Y152" s="126">
        <v>65.7</v>
      </c>
      <c r="Z152" s="126">
        <v>71.7</v>
      </c>
      <c r="AA152" s="126">
        <v>77.100000000000009</v>
      </c>
    </row>
    <row r="153" spans="1:27" x14ac:dyDescent="0.25">
      <c r="A153" t="s">
        <v>26</v>
      </c>
      <c r="B153" t="s">
        <v>29</v>
      </c>
      <c r="C153" t="s">
        <v>38</v>
      </c>
      <c r="D153">
        <v>2</v>
      </c>
      <c r="E153" t="s">
        <v>456</v>
      </c>
      <c r="F153" s="125">
        <v>1250</v>
      </c>
      <c r="G153" s="126">
        <v>0</v>
      </c>
      <c r="H153" s="125">
        <v>1250</v>
      </c>
      <c r="I153" s="126">
        <v>7.7</v>
      </c>
      <c r="J153" s="126">
        <v>12.9</v>
      </c>
      <c r="K153" s="126">
        <v>49.5</v>
      </c>
      <c r="L153" s="126">
        <v>67.300000000000011</v>
      </c>
      <c r="M153" s="126">
        <v>79.400000000000006</v>
      </c>
      <c r="N153" s="126">
        <v>0</v>
      </c>
      <c r="O153" s="125">
        <v>1250</v>
      </c>
      <c r="P153" s="126">
        <v>9.9</v>
      </c>
      <c r="Q153" s="126">
        <v>9.9</v>
      </c>
      <c r="R153" s="126">
        <v>65.3</v>
      </c>
      <c r="S153" s="126">
        <v>75.400000000000006</v>
      </c>
      <c r="T153" s="126">
        <v>80.2</v>
      </c>
      <c r="U153" s="126">
        <v>0</v>
      </c>
      <c r="V153" s="125">
        <v>1250</v>
      </c>
      <c r="W153" s="126">
        <v>13.900000000000002</v>
      </c>
      <c r="X153" s="126">
        <v>7.6</v>
      </c>
      <c r="Y153" s="126">
        <v>70.100000000000009</v>
      </c>
      <c r="Z153" s="126">
        <v>75.8</v>
      </c>
      <c r="AA153" s="126">
        <v>78.5</v>
      </c>
    </row>
    <row r="154" spans="1:27" x14ac:dyDescent="0.25">
      <c r="A154" t="s">
        <v>26</v>
      </c>
      <c r="B154" t="s">
        <v>29</v>
      </c>
      <c r="C154" t="s">
        <v>38</v>
      </c>
      <c r="D154">
        <v>3</v>
      </c>
      <c r="E154" t="s">
        <v>457</v>
      </c>
      <c r="F154" s="125">
        <v>1080</v>
      </c>
      <c r="G154" s="126">
        <v>0</v>
      </c>
      <c r="H154" s="125">
        <v>1080</v>
      </c>
      <c r="I154" s="126">
        <v>6.1</v>
      </c>
      <c r="J154" s="126">
        <v>13.600000000000001</v>
      </c>
      <c r="K154" s="126">
        <v>55.7</v>
      </c>
      <c r="L154" s="126">
        <v>69.800000000000011</v>
      </c>
      <c r="M154" s="126">
        <v>80.300000000000011</v>
      </c>
      <c r="N154" s="126">
        <v>0</v>
      </c>
      <c r="O154" s="125">
        <v>1080</v>
      </c>
      <c r="P154" s="126">
        <v>10</v>
      </c>
      <c r="Q154" s="126">
        <v>10.9</v>
      </c>
      <c r="R154" s="126">
        <v>66.3</v>
      </c>
      <c r="S154" s="126">
        <v>75</v>
      </c>
      <c r="T154" s="126">
        <v>79.100000000000009</v>
      </c>
      <c r="U154" s="126">
        <v>0</v>
      </c>
      <c r="V154" s="125">
        <v>1080</v>
      </c>
      <c r="W154" s="126">
        <v>11.200000000000001</v>
      </c>
      <c r="X154" s="126">
        <v>7.8</v>
      </c>
      <c r="Y154" s="126">
        <v>72.399999999999991</v>
      </c>
      <c r="Z154" s="126">
        <v>78.400000000000006</v>
      </c>
      <c r="AA154" s="126">
        <v>81</v>
      </c>
    </row>
    <row r="155" spans="1:27" x14ac:dyDescent="0.25">
      <c r="A155" t="s">
        <v>26</v>
      </c>
      <c r="B155" t="s">
        <v>29</v>
      </c>
      <c r="C155" t="s">
        <v>38</v>
      </c>
      <c r="D155">
        <v>4</v>
      </c>
      <c r="E155" t="s">
        <v>458</v>
      </c>
      <c r="F155" s="125">
        <v>1120</v>
      </c>
      <c r="G155" s="126">
        <v>0</v>
      </c>
      <c r="H155" s="125">
        <v>1120</v>
      </c>
      <c r="I155" s="126">
        <v>6.8000000000000007</v>
      </c>
      <c r="J155" s="126">
        <v>11.5</v>
      </c>
      <c r="K155" s="126">
        <v>59.3</v>
      </c>
      <c r="L155" s="126">
        <v>71.7</v>
      </c>
      <c r="M155" s="126">
        <v>81.7</v>
      </c>
      <c r="N155" s="126">
        <v>0</v>
      </c>
      <c r="O155" s="125">
        <v>1120</v>
      </c>
      <c r="P155" s="126">
        <v>9.3000000000000007</v>
      </c>
      <c r="Q155" s="126">
        <v>10.6</v>
      </c>
      <c r="R155" s="126">
        <v>67.100000000000009</v>
      </c>
      <c r="S155" s="126">
        <v>76.400000000000006</v>
      </c>
      <c r="T155" s="126">
        <v>80.100000000000009</v>
      </c>
      <c r="U155" s="126">
        <v>0</v>
      </c>
      <c r="V155" s="125">
        <v>1120</v>
      </c>
      <c r="W155" s="126">
        <v>12.3</v>
      </c>
      <c r="X155" s="126">
        <v>7.9</v>
      </c>
      <c r="Y155" s="126">
        <v>69</v>
      </c>
      <c r="Z155" s="126">
        <v>76.7</v>
      </c>
      <c r="AA155" s="126">
        <v>79.900000000000006</v>
      </c>
    </row>
    <row r="156" spans="1:27" x14ac:dyDescent="0.25">
      <c r="A156" t="s">
        <v>26</v>
      </c>
      <c r="B156" t="s">
        <v>29</v>
      </c>
      <c r="C156" t="s">
        <v>38</v>
      </c>
      <c r="D156">
        <v>5</v>
      </c>
      <c r="E156" t="s">
        <v>459</v>
      </c>
      <c r="F156" s="125">
        <v>2240</v>
      </c>
      <c r="G156" s="126">
        <v>4</v>
      </c>
      <c r="H156" s="125">
        <v>2150</v>
      </c>
      <c r="I156" s="126">
        <v>8.9</v>
      </c>
      <c r="J156" s="126">
        <v>10.8</v>
      </c>
      <c r="K156" s="126">
        <v>52.6</v>
      </c>
      <c r="L156" s="126">
        <v>71.5</v>
      </c>
      <c r="M156" s="126">
        <v>80.300000000000011</v>
      </c>
      <c r="N156" s="126">
        <v>4.7</v>
      </c>
      <c r="O156" s="125">
        <v>2135</v>
      </c>
      <c r="P156" s="126">
        <v>11.8</v>
      </c>
      <c r="Q156" s="126">
        <v>10.7</v>
      </c>
      <c r="R156" s="126">
        <v>57.000000000000007</v>
      </c>
      <c r="S156" s="126">
        <v>72.599999999999994</v>
      </c>
      <c r="T156" s="126">
        <v>77.5</v>
      </c>
      <c r="U156" s="126">
        <v>5</v>
      </c>
      <c r="V156" s="125">
        <v>2125</v>
      </c>
      <c r="W156" s="126">
        <v>15.7</v>
      </c>
      <c r="X156" s="126">
        <v>8.7999999999999989</v>
      </c>
      <c r="Y156" s="126">
        <v>61.9</v>
      </c>
      <c r="Z156" s="126">
        <v>72.3</v>
      </c>
      <c r="AA156" s="126">
        <v>75.5</v>
      </c>
    </row>
    <row r="157" spans="1:27" x14ac:dyDescent="0.25">
      <c r="A157" t="s">
        <v>26</v>
      </c>
      <c r="B157" t="s">
        <v>30</v>
      </c>
      <c r="C157" t="s">
        <v>38</v>
      </c>
      <c r="D157">
        <v>1</v>
      </c>
      <c r="E157" t="s">
        <v>460</v>
      </c>
      <c r="F157" s="125">
        <v>585</v>
      </c>
      <c r="G157" s="126">
        <v>0</v>
      </c>
      <c r="H157" s="125">
        <v>585</v>
      </c>
      <c r="I157" s="126">
        <v>14.899999999999999</v>
      </c>
      <c r="J157" s="126">
        <v>17.3</v>
      </c>
      <c r="K157" s="126">
        <v>42.8</v>
      </c>
      <c r="L157" s="126">
        <v>55.800000000000004</v>
      </c>
      <c r="M157" s="126">
        <v>67.900000000000006</v>
      </c>
      <c r="N157" s="126">
        <v>0</v>
      </c>
      <c r="O157" s="125">
        <v>585</v>
      </c>
      <c r="P157" s="126">
        <v>14.200000000000001</v>
      </c>
      <c r="Q157" s="126">
        <v>8.2000000000000011</v>
      </c>
      <c r="R157" s="126">
        <v>69.100000000000009</v>
      </c>
      <c r="S157" s="126">
        <v>74.900000000000006</v>
      </c>
      <c r="T157" s="126">
        <v>77.600000000000009</v>
      </c>
      <c r="U157" s="126">
        <v>0</v>
      </c>
      <c r="V157" s="125">
        <v>585</v>
      </c>
      <c r="W157" s="126">
        <v>19.5</v>
      </c>
      <c r="X157" s="126">
        <v>5.6000000000000005</v>
      </c>
      <c r="Y157" s="126">
        <v>68.400000000000006</v>
      </c>
      <c r="Z157" s="126">
        <v>73.400000000000006</v>
      </c>
      <c r="AA157" s="126">
        <v>74.900000000000006</v>
      </c>
    </row>
    <row r="158" spans="1:27" x14ac:dyDescent="0.25">
      <c r="A158" t="s">
        <v>26</v>
      </c>
      <c r="B158" t="s">
        <v>30</v>
      </c>
      <c r="C158" t="s">
        <v>38</v>
      </c>
      <c r="D158">
        <v>2</v>
      </c>
      <c r="E158" t="s">
        <v>461</v>
      </c>
      <c r="F158" s="125">
        <v>805</v>
      </c>
      <c r="G158" s="126">
        <v>0</v>
      </c>
      <c r="H158" s="125">
        <v>805</v>
      </c>
      <c r="I158" s="126">
        <v>8.9</v>
      </c>
      <c r="J158" s="126">
        <v>16.100000000000001</v>
      </c>
      <c r="K158" s="126">
        <v>48.8</v>
      </c>
      <c r="L158" s="126">
        <v>64</v>
      </c>
      <c r="M158" s="126">
        <v>75</v>
      </c>
      <c r="N158" s="126">
        <v>0</v>
      </c>
      <c r="O158" s="125">
        <v>805</v>
      </c>
      <c r="P158" s="126">
        <v>9.7000000000000011</v>
      </c>
      <c r="Q158" s="126">
        <v>11.3</v>
      </c>
      <c r="R158" s="126">
        <v>70.399999999999991</v>
      </c>
      <c r="S158" s="126">
        <v>77.3</v>
      </c>
      <c r="T158" s="126">
        <v>78.900000000000006</v>
      </c>
      <c r="U158" s="126">
        <v>0</v>
      </c>
      <c r="V158" s="125">
        <v>805</v>
      </c>
      <c r="W158" s="126">
        <v>13.900000000000002</v>
      </c>
      <c r="X158" s="126">
        <v>6.8000000000000007</v>
      </c>
      <c r="Y158" s="126">
        <v>74.900000000000006</v>
      </c>
      <c r="Z158" s="126">
        <v>78.3</v>
      </c>
      <c r="AA158" s="126">
        <v>79.3</v>
      </c>
    </row>
    <row r="159" spans="1:27" x14ac:dyDescent="0.25">
      <c r="A159" t="s">
        <v>26</v>
      </c>
      <c r="B159" t="s">
        <v>30</v>
      </c>
      <c r="C159" t="s">
        <v>38</v>
      </c>
      <c r="D159">
        <v>3</v>
      </c>
      <c r="E159" t="s">
        <v>462</v>
      </c>
      <c r="F159" s="125">
        <v>615</v>
      </c>
      <c r="G159" s="126">
        <v>0</v>
      </c>
      <c r="H159" s="125">
        <v>615</v>
      </c>
      <c r="I159" s="126">
        <v>4.8</v>
      </c>
      <c r="J159" s="126">
        <v>14.799999999999999</v>
      </c>
      <c r="K159" s="126">
        <v>53.7</v>
      </c>
      <c r="L159" s="126">
        <v>72.5</v>
      </c>
      <c r="M159" s="126">
        <v>80.400000000000006</v>
      </c>
      <c r="N159" s="126">
        <v>0</v>
      </c>
      <c r="O159" s="125">
        <v>615</v>
      </c>
      <c r="P159" s="126">
        <v>7.2000000000000011</v>
      </c>
      <c r="Q159" s="126">
        <v>11</v>
      </c>
      <c r="R159" s="126">
        <v>73</v>
      </c>
      <c r="S159" s="126">
        <v>79.900000000000006</v>
      </c>
      <c r="T159" s="126">
        <v>81.800000000000011</v>
      </c>
      <c r="U159" s="126">
        <v>0</v>
      </c>
      <c r="V159" s="125">
        <v>615</v>
      </c>
      <c r="W159" s="126">
        <v>9.4</v>
      </c>
      <c r="X159" s="126">
        <v>8</v>
      </c>
      <c r="Y159" s="126">
        <v>76</v>
      </c>
      <c r="Z159" s="126">
        <v>80.800000000000011</v>
      </c>
      <c r="AA159" s="126">
        <v>82.600000000000009</v>
      </c>
    </row>
    <row r="160" spans="1:27" x14ac:dyDescent="0.25">
      <c r="A160" t="s">
        <v>26</v>
      </c>
      <c r="B160" t="s">
        <v>30</v>
      </c>
      <c r="C160" t="s">
        <v>38</v>
      </c>
      <c r="D160">
        <v>4</v>
      </c>
      <c r="E160" t="s">
        <v>463</v>
      </c>
      <c r="F160" s="125">
        <v>770</v>
      </c>
      <c r="G160" s="126">
        <v>0</v>
      </c>
      <c r="H160" s="125">
        <v>770</v>
      </c>
      <c r="I160" s="126">
        <v>8.6000000000000014</v>
      </c>
      <c r="J160" s="126">
        <v>13.4</v>
      </c>
      <c r="K160" s="126">
        <v>50.8</v>
      </c>
      <c r="L160" s="126">
        <v>67.400000000000006</v>
      </c>
      <c r="M160" s="126">
        <v>78</v>
      </c>
      <c r="N160" s="126">
        <v>0</v>
      </c>
      <c r="O160" s="125">
        <v>770</v>
      </c>
      <c r="P160" s="126">
        <v>9.4</v>
      </c>
      <c r="Q160" s="126">
        <v>12</v>
      </c>
      <c r="R160" s="126">
        <v>67.600000000000009</v>
      </c>
      <c r="S160" s="126">
        <v>75.599999999999994</v>
      </c>
      <c r="T160" s="126">
        <v>78.600000000000009</v>
      </c>
      <c r="U160" s="126">
        <v>0</v>
      </c>
      <c r="V160" s="125">
        <v>770</v>
      </c>
      <c r="W160" s="126">
        <v>11.5</v>
      </c>
      <c r="X160" s="126">
        <v>8.9</v>
      </c>
      <c r="Y160" s="126">
        <v>72.3</v>
      </c>
      <c r="Z160" s="126">
        <v>77.3</v>
      </c>
      <c r="AA160" s="126">
        <v>79.600000000000009</v>
      </c>
    </row>
    <row r="161" spans="1:27" x14ac:dyDescent="0.25">
      <c r="A161" t="s">
        <v>26</v>
      </c>
      <c r="B161" t="s">
        <v>30</v>
      </c>
      <c r="C161" t="s">
        <v>38</v>
      </c>
      <c r="D161">
        <v>5</v>
      </c>
      <c r="E161" t="s">
        <v>464</v>
      </c>
      <c r="F161" s="125">
        <v>1155</v>
      </c>
      <c r="G161" s="126">
        <v>5.6000000000000005</v>
      </c>
      <c r="H161" s="125">
        <v>1090</v>
      </c>
      <c r="I161" s="126">
        <v>11.9</v>
      </c>
      <c r="J161" s="126">
        <v>12.8</v>
      </c>
      <c r="K161" s="126">
        <v>42.5</v>
      </c>
      <c r="L161" s="126">
        <v>60.4</v>
      </c>
      <c r="M161" s="126">
        <v>75.3</v>
      </c>
      <c r="N161" s="126">
        <v>7.0000000000000009</v>
      </c>
      <c r="O161" s="125">
        <v>1075</v>
      </c>
      <c r="P161" s="126">
        <v>16.2</v>
      </c>
      <c r="Q161" s="126">
        <v>11.9</v>
      </c>
      <c r="R161" s="126">
        <v>56.100000000000009</v>
      </c>
      <c r="S161" s="126">
        <v>66.2</v>
      </c>
      <c r="T161" s="126">
        <v>71.899999999999991</v>
      </c>
      <c r="U161" s="126">
        <v>7.1000000000000005</v>
      </c>
      <c r="V161" s="125">
        <v>1070</v>
      </c>
      <c r="W161" s="126">
        <v>18.7</v>
      </c>
      <c r="X161" s="126">
        <v>11</v>
      </c>
      <c r="Y161" s="126">
        <v>59.8</v>
      </c>
      <c r="Z161" s="126">
        <v>66.7</v>
      </c>
      <c r="AA161" s="126">
        <v>70.300000000000011</v>
      </c>
    </row>
    <row r="162" spans="1:27" x14ac:dyDescent="0.25">
      <c r="A162" t="s">
        <v>26</v>
      </c>
      <c r="B162" t="s">
        <v>31</v>
      </c>
      <c r="C162" t="s">
        <v>38</v>
      </c>
      <c r="D162">
        <v>1</v>
      </c>
      <c r="E162" t="s">
        <v>465</v>
      </c>
      <c r="F162" s="125">
        <v>410</v>
      </c>
      <c r="G162" s="126">
        <v>0</v>
      </c>
      <c r="H162" s="125">
        <v>410</v>
      </c>
      <c r="I162" s="126">
        <v>9.1999999999999993</v>
      </c>
      <c r="J162" s="126">
        <v>8.7999999999999989</v>
      </c>
      <c r="K162" s="126">
        <v>70.399999999999991</v>
      </c>
      <c r="L162" s="126">
        <v>78.5</v>
      </c>
      <c r="M162" s="126">
        <v>82</v>
      </c>
      <c r="N162" s="126">
        <v>0</v>
      </c>
      <c r="O162" s="125">
        <v>410</v>
      </c>
      <c r="P162" s="126">
        <v>9.5</v>
      </c>
      <c r="Q162" s="126">
        <v>6.6000000000000005</v>
      </c>
      <c r="R162" s="126">
        <v>77.100000000000009</v>
      </c>
      <c r="S162" s="126">
        <v>82.100000000000009</v>
      </c>
      <c r="T162" s="126">
        <v>83.899999999999991</v>
      </c>
      <c r="U162" s="126">
        <v>0</v>
      </c>
      <c r="V162" s="125">
        <v>410</v>
      </c>
      <c r="W162" s="126">
        <v>10.9</v>
      </c>
      <c r="X162" s="126">
        <v>7.3999999999999995</v>
      </c>
      <c r="Y162" s="126">
        <v>78.5</v>
      </c>
      <c r="Z162" s="126">
        <v>80.600000000000009</v>
      </c>
      <c r="AA162" s="126">
        <v>81.7</v>
      </c>
    </row>
    <row r="163" spans="1:27" x14ac:dyDescent="0.25">
      <c r="A163" t="s">
        <v>26</v>
      </c>
      <c r="B163" t="s">
        <v>31</v>
      </c>
      <c r="C163" t="s">
        <v>38</v>
      </c>
      <c r="D163">
        <v>2</v>
      </c>
      <c r="E163" t="s">
        <v>466</v>
      </c>
      <c r="F163" s="125">
        <v>1710</v>
      </c>
      <c r="G163" s="126">
        <v>0</v>
      </c>
      <c r="H163" s="125">
        <v>1710</v>
      </c>
      <c r="I163" s="126">
        <v>8.7000000000000011</v>
      </c>
      <c r="J163" s="126">
        <v>8.9</v>
      </c>
      <c r="K163" s="126">
        <v>69.300000000000011</v>
      </c>
      <c r="L163" s="126">
        <v>77.5</v>
      </c>
      <c r="M163" s="126">
        <v>82.4</v>
      </c>
      <c r="N163" s="126">
        <v>0</v>
      </c>
      <c r="O163" s="125">
        <v>1710</v>
      </c>
      <c r="P163" s="126">
        <v>10.3</v>
      </c>
      <c r="Q163" s="126">
        <v>7.2000000000000011</v>
      </c>
      <c r="R163" s="126">
        <v>77.100000000000009</v>
      </c>
      <c r="S163" s="126">
        <v>80.600000000000009</v>
      </c>
      <c r="T163" s="126">
        <v>82.4</v>
      </c>
      <c r="U163" s="126">
        <v>0</v>
      </c>
      <c r="V163" s="125">
        <v>1710</v>
      </c>
      <c r="W163" s="126">
        <v>13.700000000000001</v>
      </c>
      <c r="X163" s="126">
        <v>7.5</v>
      </c>
      <c r="Y163" s="126">
        <v>75.599999999999994</v>
      </c>
      <c r="Z163" s="126">
        <v>77.7</v>
      </c>
      <c r="AA163" s="126">
        <v>78.7</v>
      </c>
    </row>
    <row r="164" spans="1:27" x14ac:dyDescent="0.25">
      <c r="A164" t="s">
        <v>26</v>
      </c>
      <c r="B164" t="s">
        <v>31</v>
      </c>
      <c r="C164" t="s">
        <v>38</v>
      </c>
      <c r="D164">
        <v>3</v>
      </c>
      <c r="E164" t="s">
        <v>467</v>
      </c>
      <c r="F164" s="125">
        <v>2235</v>
      </c>
      <c r="G164" s="126">
        <v>0</v>
      </c>
      <c r="H164" s="125">
        <v>2235</v>
      </c>
      <c r="I164" s="126">
        <v>8.5</v>
      </c>
      <c r="J164" s="126">
        <v>12.2</v>
      </c>
      <c r="K164" s="126">
        <v>67.800000000000011</v>
      </c>
      <c r="L164" s="126">
        <v>75.400000000000006</v>
      </c>
      <c r="M164" s="126">
        <v>79.400000000000006</v>
      </c>
      <c r="N164" s="126">
        <v>0</v>
      </c>
      <c r="O164" s="125">
        <v>2235</v>
      </c>
      <c r="P164" s="126">
        <v>10.5</v>
      </c>
      <c r="Q164" s="126">
        <v>8.3000000000000007</v>
      </c>
      <c r="R164" s="126">
        <v>76.5</v>
      </c>
      <c r="S164" s="126">
        <v>79.900000000000006</v>
      </c>
      <c r="T164" s="126">
        <v>81.2</v>
      </c>
      <c r="U164" s="126">
        <v>0</v>
      </c>
      <c r="V164" s="125">
        <v>2235</v>
      </c>
      <c r="W164" s="126">
        <v>12.7</v>
      </c>
      <c r="X164" s="126">
        <v>7.8</v>
      </c>
      <c r="Y164" s="126">
        <v>76.400000000000006</v>
      </c>
      <c r="Z164" s="126">
        <v>79</v>
      </c>
      <c r="AA164" s="126">
        <v>79.5</v>
      </c>
    </row>
    <row r="165" spans="1:27" x14ac:dyDescent="0.25">
      <c r="A165" t="s">
        <v>26</v>
      </c>
      <c r="B165" t="s">
        <v>31</v>
      </c>
      <c r="C165" t="s">
        <v>38</v>
      </c>
      <c r="D165">
        <v>4</v>
      </c>
      <c r="E165" t="s">
        <v>468</v>
      </c>
      <c r="F165" s="125">
        <v>4440</v>
      </c>
      <c r="G165" s="126">
        <v>0</v>
      </c>
      <c r="H165" s="125">
        <v>4440</v>
      </c>
      <c r="I165" s="126">
        <v>8.5</v>
      </c>
      <c r="J165" s="126">
        <v>12.9</v>
      </c>
      <c r="K165" s="126">
        <v>67.7</v>
      </c>
      <c r="L165" s="126">
        <v>74.900000000000006</v>
      </c>
      <c r="M165" s="126">
        <v>78.600000000000009</v>
      </c>
      <c r="N165" s="126">
        <v>0</v>
      </c>
      <c r="O165" s="125">
        <v>4440</v>
      </c>
      <c r="P165" s="126">
        <v>11</v>
      </c>
      <c r="Q165" s="126">
        <v>10.4</v>
      </c>
      <c r="R165" s="126">
        <v>73.8</v>
      </c>
      <c r="S165" s="126">
        <v>77.2</v>
      </c>
      <c r="T165" s="126">
        <v>78.600000000000009</v>
      </c>
      <c r="U165" s="126">
        <v>0</v>
      </c>
      <c r="V165" s="125">
        <v>4440</v>
      </c>
      <c r="W165" s="126">
        <v>13.100000000000001</v>
      </c>
      <c r="X165" s="126">
        <v>8.3000000000000007</v>
      </c>
      <c r="Y165" s="126">
        <v>75.400000000000006</v>
      </c>
      <c r="Z165" s="126">
        <v>77.8</v>
      </c>
      <c r="AA165" s="126">
        <v>78.600000000000009</v>
      </c>
    </row>
    <row r="166" spans="1:27" x14ac:dyDescent="0.25">
      <c r="A166" t="s">
        <v>26</v>
      </c>
      <c r="B166" t="s">
        <v>31</v>
      </c>
      <c r="C166" t="s">
        <v>38</v>
      </c>
      <c r="D166">
        <v>5</v>
      </c>
      <c r="E166" t="s">
        <v>469</v>
      </c>
      <c r="F166" s="125">
        <v>4915</v>
      </c>
      <c r="G166" s="126">
        <v>7.3</v>
      </c>
      <c r="H166" s="125">
        <v>4560</v>
      </c>
      <c r="I166" s="126">
        <v>10.9</v>
      </c>
      <c r="J166" s="126">
        <v>13.8</v>
      </c>
      <c r="K166" s="126">
        <v>59</v>
      </c>
      <c r="L166" s="126">
        <v>68.600000000000009</v>
      </c>
      <c r="M166" s="126">
        <v>75.3</v>
      </c>
      <c r="N166" s="126">
        <v>8.1</v>
      </c>
      <c r="O166" s="125">
        <v>4515</v>
      </c>
      <c r="P166" s="126">
        <v>15.299999999999999</v>
      </c>
      <c r="Q166" s="126">
        <v>12.1</v>
      </c>
      <c r="R166" s="126">
        <v>64.7</v>
      </c>
      <c r="S166" s="126">
        <v>70.300000000000011</v>
      </c>
      <c r="T166" s="126">
        <v>72.599999999999994</v>
      </c>
      <c r="U166" s="126">
        <v>8.3000000000000007</v>
      </c>
      <c r="V166" s="125">
        <v>4505</v>
      </c>
      <c r="W166" s="126">
        <v>18.8</v>
      </c>
      <c r="X166" s="126">
        <v>9.1</v>
      </c>
      <c r="Y166" s="126">
        <v>67.5</v>
      </c>
      <c r="Z166" s="126">
        <v>70.7</v>
      </c>
      <c r="AA166" s="126">
        <v>72.099999999999994</v>
      </c>
    </row>
    <row r="167" spans="1:27" x14ac:dyDescent="0.25">
      <c r="A167" t="s">
        <v>26</v>
      </c>
      <c r="B167" t="s">
        <v>32</v>
      </c>
      <c r="C167" t="s">
        <v>38</v>
      </c>
      <c r="D167">
        <v>1</v>
      </c>
      <c r="E167" t="s">
        <v>470</v>
      </c>
      <c r="F167" s="125">
        <v>60</v>
      </c>
      <c r="G167" s="126">
        <v>0</v>
      </c>
      <c r="H167" s="125">
        <v>60</v>
      </c>
      <c r="I167" s="126" t="s">
        <v>408</v>
      </c>
      <c r="J167" s="126" t="s">
        <v>408</v>
      </c>
      <c r="K167" s="126">
        <v>56.7</v>
      </c>
      <c r="L167" s="126">
        <v>65.100000000000009</v>
      </c>
      <c r="M167" s="126">
        <v>75.3</v>
      </c>
      <c r="N167" s="126">
        <v>0</v>
      </c>
      <c r="O167" s="125">
        <v>60</v>
      </c>
      <c r="P167" s="126">
        <v>9.4</v>
      </c>
      <c r="Q167" s="126">
        <v>10.6</v>
      </c>
      <c r="R167" s="126">
        <v>74.2</v>
      </c>
      <c r="S167" s="126">
        <v>77.400000000000006</v>
      </c>
      <c r="T167" s="126">
        <v>80</v>
      </c>
      <c r="U167" s="126">
        <v>0</v>
      </c>
      <c r="V167" s="125">
        <v>60</v>
      </c>
      <c r="W167" s="126">
        <v>11.9</v>
      </c>
      <c r="X167" s="126">
        <v>5.1000000000000005</v>
      </c>
      <c r="Y167" s="126">
        <v>75.5</v>
      </c>
      <c r="Z167" s="126">
        <v>82.100000000000009</v>
      </c>
      <c r="AA167" s="126">
        <v>83</v>
      </c>
    </row>
    <row r="168" spans="1:27" x14ac:dyDescent="0.25">
      <c r="A168" t="s">
        <v>26</v>
      </c>
      <c r="B168" t="s">
        <v>32</v>
      </c>
      <c r="C168" t="s">
        <v>38</v>
      </c>
      <c r="D168">
        <v>2</v>
      </c>
      <c r="E168" t="s">
        <v>471</v>
      </c>
      <c r="F168" s="125">
        <v>380</v>
      </c>
      <c r="G168" s="126">
        <v>0</v>
      </c>
      <c r="H168" s="125">
        <v>380</v>
      </c>
      <c r="I168" s="126">
        <v>9.8000000000000007</v>
      </c>
      <c r="J168" s="126">
        <v>14.499999999999998</v>
      </c>
      <c r="K168" s="126">
        <v>63</v>
      </c>
      <c r="L168" s="126">
        <v>70.5</v>
      </c>
      <c r="M168" s="126">
        <v>75.7</v>
      </c>
      <c r="N168" s="126">
        <v>0</v>
      </c>
      <c r="O168" s="125">
        <v>380</v>
      </c>
      <c r="P168" s="126">
        <v>12.1</v>
      </c>
      <c r="Q168" s="126">
        <v>10.6</v>
      </c>
      <c r="R168" s="126">
        <v>70.599999999999994</v>
      </c>
      <c r="S168" s="126">
        <v>74.8</v>
      </c>
      <c r="T168" s="126">
        <v>77.2</v>
      </c>
      <c r="U168" s="126">
        <v>0</v>
      </c>
      <c r="V168" s="125">
        <v>380</v>
      </c>
      <c r="W168" s="126">
        <v>14.6</v>
      </c>
      <c r="X168" s="126">
        <v>11.8</v>
      </c>
      <c r="Y168" s="126">
        <v>68.900000000000006</v>
      </c>
      <c r="Z168" s="126">
        <v>72.7</v>
      </c>
      <c r="AA168" s="126">
        <v>73.599999999999994</v>
      </c>
    </row>
    <row r="169" spans="1:27" x14ac:dyDescent="0.25">
      <c r="A169" t="s">
        <v>26</v>
      </c>
      <c r="B169" t="s">
        <v>32</v>
      </c>
      <c r="C169" t="s">
        <v>38</v>
      </c>
      <c r="D169">
        <v>3</v>
      </c>
      <c r="E169" t="s">
        <v>472</v>
      </c>
      <c r="F169" s="125">
        <v>690</v>
      </c>
      <c r="G169" s="126">
        <v>0</v>
      </c>
      <c r="H169" s="125">
        <v>690</v>
      </c>
      <c r="I169" s="126">
        <v>6.5</v>
      </c>
      <c r="J169" s="126">
        <v>14.799999999999999</v>
      </c>
      <c r="K169" s="126">
        <v>67.900000000000006</v>
      </c>
      <c r="L169" s="126">
        <v>75.900000000000006</v>
      </c>
      <c r="M169" s="126">
        <v>78.7</v>
      </c>
      <c r="N169" s="126">
        <v>0</v>
      </c>
      <c r="O169" s="125">
        <v>690</v>
      </c>
      <c r="P169" s="126">
        <v>10.7</v>
      </c>
      <c r="Q169" s="126">
        <v>9.3000000000000007</v>
      </c>
      <c r="R169" s="126">
        <v>74.099999999999994</v>
      </c>
      <c r="S169" s="126">
        <v>78.400000000000006</v>
      </c>
      <c r="T169" s="126">
        <v>80</v>
      </c>
      <c r="U169" s="126">
        <v>0</v>
      </c>
      <c r="V169" s="125">
        <v>690</v>
      </c>
      <c r="W169" s="126">
        <v>13.8</v>
      </c>
      <c r="X169" s="126">
        <v>8.3000000000000007</v>
      </c>
      <c r="Y169" s="126">
        <v>73.400000000000006</v>
      </c>
      <c r="Z169" s="126">
        <v>76.900000000000006</v>
      </c>
      <c r="AA169" s="126">
        <v>77.900000000000006</v>
      </c>
    </row>
    <row r="170" spans="1:27" x14ac:dyDescent="0.25">
      <c r="A170" t="s">
        <v>26</v>
      </c>
      <c r="B170" t="s">
        <v>32</v>
      </c>
      <c r="C170" t="s">
        <v>38</v>
      </c>
      <c r="D170">
        <v>4</v>
      </c>
      <c r="E170" t="s">
        <v>473</v>
      </c>
      <c r="F170" s="125">
        <v>1175</v>
      </c>
      <c r="G170" s="126">
        <v>0</v>
      </c>
      <c r="H170" s="125">
        <v>1175</v>
      </c>
      <c r="I170" s="126" t="s">
        <v>408</v>
      </c>
      <c r="J170" s="126" t="s">
        <v>408</v>
      </c>
      <c r="K170" s="126">
        <v>69.800000000000011</v>
      </c>
      <c r="L170" s="126">
        <v>74.2</v>
      </c>
      <c r="M170" s="126">
        <v>76.900000000000006</v>
      </c>
      <c r="N170" s="126">
        <v>0</v>
      </c>
      <c r="O170" s="125">
        <v>1175</v>
      </c>
      <c r="P170" s="126">
        <v>9.8000000000000007</v>
      </c>
      <c r="Q170" s="126">
        <v>12.6</v>
      </c>
      <c r="R170" s="126">
        <v>73.3</v>
      </c>
      <c r="S170" s="126">
        <v>76.5</v>
      </c>
      <c r="T170" s="126">
        <v>77.600000000000009</v>
      </c>
      <c r="U170" s="126">
        <v>0</v>
      </c>
      <c r="V170" s="125">
        <v>1175</v>
      </c>
      <c r="W170" s="126">
        <v>11.700000000000001</v>
      </c>
      <c r="X170" s="126">
        <v>10.200000000000001</v>
      </c>
      <c r="Y170" s="126">
        <v>74.5</v>
      </c>
      <c r="Z170" s="126">
        <v>76.7</v>
      </c>
      <c r="AA170" s="126">
        <v>78.100000000000009</v>
      </c>
    </row>
    <row r="171" spans="1:27" x14ac:dyDescent="0.25">
      <c r="A171" t="s">
        <v>26</v>
      </c>
      <c r="B171" t="s">
        <v>32</v>
      </c>
      <c r="C171" t="s">
        <v>38</v>
      </c>
      <c r="D171">
        <v>5</v>
      </c>
      <c r="E171" t="s">
        <v>474</v>
      </c>
      <c r="F171" s="125">
        <v>1000</v>
      </c>
      <c r="G171" s="126">
        <v>5</v>
      </c>
      <c r="H171" s="125">
        <v>950</v>
      </c>
      <c r="I171" s="126">
        <v>7.6</v>
      </c>
      <c r="J171" s="126">
        <v>20.5</v>
      </c>
      <c r="K171" s="126">
        <v>59.599999999999994</v>
      </c>
      <c r="L171" s="126">
        <v>66.5</v>
      </c>
      <c r="M171" s="126">
        <v>71.899999999999991</v>
      </c>
      <c r="N171" s="126">
        <v>5</v>
      </c>
      <c r="O171" s="125">
        <v>950</v>
      </c>
      <c r="P171" s="126">
        <v>13.200000000000001</v>
      </c>
      <c r="Q171" s="126">
        <v>16.5</v>
      </c>
      <c r="R171" s="126">
        <v>65.2</v>
      </c>
      <c r="S171" s="126">
        <v>67.800000000000011</v>
      </c>
      <c r="T171" s="126">
        <v>70.300000000000011</v>
      </c>
      <c r="U171" s="126">
        <v>5.1000000000000005</v>
      </c>
      <c r="V171" s="125">
        <v>950</v>
      </c>
      <c r="W171" s="126">
        <v>17</v>
      </c>
      <c r="X171" s="126">
        <v>11.9</v>
      </c>
      <c r="Y171" s="126">
        <v>66.7</v>
      </c>
      <c r="Z171" s="126">
        <v>69.600000000000009</v>
      </c>
      <c r="AA171" s="126">
        <v>71.099999999999994</v>
      </c>
    </row>
    <row r="172" spans="1:27" x14ac:dyDescent="0.25">
      <c r="A172" t="s">
        <v>26</v>
      </c>
      <c r="B172" t="s">
        <v>27</v>
      </c>
      <c r="C172" t="s">
        <v>38</v>
      </c>
      <c r="D172">
        <v>1</v>
      </c>
      <c r="E172" t="s">
        <v>475</v>
      </c>
      <c r="F172" s="125">
        <v>930</v>
      </c>
      <c r="G172" s="126">
        <v>0</v>
      </c>
      <c r="H172" s="125">
        <v>930</v>
      </c>
      <c r="I172" s="126">
        <v>15.299999999999999</v>
      </c>
      <c r="J172" s="126">
        <v>13.3</v>
      </c>
      <c r="K172" s="126">
        <v>42.1</v>
      </c>
      <c r="L172" s="126">
        <v>58.4</v>
      </c>
      <c r="M172" s="126">
        <v>71.399999999999991</v>
      </c>
      <c r="N172" s="126">
        <v>0</v>
      </c>
      <c r="O172" s="125">
        <v>930</v>
      </c>
      <c r="P172" s="126">
        <v>15.7</v>
      </c>
      <c r="Q172" s="126">
        <v>10.100000000000001</v>
      </c>
      <c r="R172" s="126">
        <v>57.8</v>
      </c>
      <c r="S172" s="126">
        <v>67.5</v>
      </c>
      <c r="T172" s="126">
        <v>74.2</v>
      </c>
      <c r="U172" s="126">
        <v>0</v>
      </c>
      <c r="V172" s="125">
        <v>930</v>
      </c>
      <c r="W172" s="126">
        <v>21.3</v>
      </c>
      <c r="X172" s="126">
        <v>7.7</v>
      </c>
      <c r="Y172" s="126">
        <v>57.400000000000006</v>
      </c>
      <c r="Z172" s="126">
        <v>66.900000000000006</v>
      </c>
      <c r="AA172" s="126">
        <v>70.899999999999991</v>
      </c>
    </row>
    <row r="173" spans="1:27" x14ac:dyDescent="0.25">
      <c r="A173" t="s">
        <v>26</v>
      </c>
      <c r="B173" t="s">
        <v>27</v>
      </c>
      <c r="C173" t="s">
        <v>38</v>
      </c>
      <c r="D173">
        <v>2</v>
      </c>
      <c r="E173" t="s">
        <v>476</v>
      </c>
      <c r="F173" s="125">
        <v>1220</v>
      </c>
      <c r="G173" s="126">
        <v>0</v>
      </c>
      <c r="H173" s="125">
        <v>1220</v>
      </c>
      <c r="I173" s="126">
        <v>10.9</v>
      </c>
      <c r="J173" s="126">
        <v>13.200000000000001</v>
      </c>
      <c r="K173" s="126">
        <v>46.5</v>
      </c>
      <c r="L173" s="126">
        <v>62.8</v>
      </c>
      <c r="M173" s="126">
        <v>75.900000000000006</v>
      </c>
      <c r="N173" s="126">
        <v>0</v>
      </c>
      <c r="O173" s="125">
        <v>1220</v>
      </c>
      <c r="P173" s="126">
        <v>13.3</v>
      </c>
      <c r="Q173" s="126">
        <v>11.1</v>
      </c>
      <c r="R173" s="126">
        <v>60.199999999999996</v>
      </c>
      <c r="S173" s="126">
        <v>70.100000000000009</v>
      </c>
      <c r="T173" s="126">
        <v>75.599999999999994</v>
      </c>
      <c r="U173" s="126">
        <v>0</v>
      </c>
      <c r="V173" s="125">
        <v>1220</v>
      </c>
      <c r="W173" s="126">
        <v>17.100000000000001</v>
      </c>
      <c r="X173" s="126">
        <v>8.3000000000000007</v>
      </c>
      <c r="Y173" s="126">
        <v>63.3</v>
      </c>
      <c r="Z173" s="126">
        <v>71.099999999999994</v>
      </c>
      <c r="AA173" s="126">
        <v>74.599999999999994</v>
      </c>
    </row>
    <row r="174" spans="1:27" x14ac:dyDescent="0.25">
      <c r="A174" t="s">
        <v>26</v>
      </c>
      <c r="B174" t="s">
        <v>27</v>
      </c>
      <c r="C174" t="s">
        <v>38</v>
      </c>
      <c r="D174">
        <v>3</v>
      </c>
      <c r="E174" t="s">
        <v>477</v>
      </c>
      <c r="F174" s="125">
        <v>830</v>
      </c>
      <c r="G174" s="126">
        <v>0</v>
      </c>
      <c r="H174" s="125">
        <v>830</v>
      </c>
      <c r="I174" s="126">
        <v>11.8</v>
      </c>
      <c r="J174" s="126">
        <v>15</v>
      </c>
      <c r="K174" s="126">
        <v>49.7</v>
      </c>
      <c r="L174" s="126">
        <v>63.2</v>
      </c>
      <c r="M174" s="126">
        <v>73.2</v>
      </c>
      <c r="N174" s="126">
        <v>0</v>
      </c>
      <c r="O174" s="125">
        <v>830</v>
      </c>
      <c r="P174" s="126">
        <v>13.600000000000001</v>
      </c>
      <c r="Q174" s="126">
        <v>11.4</v>
      </c>
      <c r="R174" s="126">
        <v>62.2</v>
      </c>
      <c r="S174" s="126">
        <v>71.2</v>
      </c>
      <c r="T174" s="126">
        <v>75</v>
      </c>
      <c r="U174" s="126">
        <v>0</v>
      </c>
      <c r="V174" s="125">
        <v>830</v>
      </c>
      <c r="W174" s="126">
        <v>17.5</v>
      </c>
      <c r="X174" s="126">
        <v>9.3000000000000007</v>
      </c>
      <c r="Y174" s="126">
        <v>65.900000000000006</v>
      </c>
      <c r="Z174" s="126">
        <v>71.7</v>
      </c>
      <c r="AA174" s="126">
        <v>73.2</v>
      </c>
    </row>
    <row r="175" spans="1:27" x14ac:dyDescent="0.25">
      <c r="A175" t="s">
        <v>26</v>
      </c>
      <c r="B175" t="s">
        <v>27</v>
      </c>
      <c r="C175" t="s">
        <v>38</v>
      </c>
      <c r="D175">
        <v>4</v>
      </c>
      <c r="E175" t="s">
        <v>478</v>
      </c>
      <c r="F175" s="125">
        <v>635</v>
      </c>
      <c r="G175" s="126">
        <v>0</v>
      </c>
      <c r="H175" s="125">
        <v>635</v>
      </c>
      <c r="I175" s="126">
        <v>8</v>
      </c>
      <c r="J175" s="126">
        <v>14.899999999999999</v>
      </c>
      <c r="K175" s="126">
        <v>53.7</v>
      </c>
      <c r="L175" s="126">
        <v>68</v>
      </c>
      <c r="M175" s="126">
        <v>77.100000000000009</v>
      </c>
      <c r="N175" s="126">
        <v>0</v>
      </c>
      <c r="O175" s="125">
        <v>635</v>
      </c>
      <c r="P175" s="126">
        <v>11.200000000000001</v>
      </c>
      <c r="Q175" s="126">
        <v>11.3</v>
      </c>
      <c r="R175" s="126">
        <v>63.3</v>
      </c>
      <c r="S175" s="126">
        <v>73</v>
      </c>
      <c r="T175" s="126">
        <v>77.5</v>
      </c>
      <c r="U175" s="126">
        <v>0</v>
      </c>
      <c r="V175" s="125">
        <v>635</v>
      </c>
      <c r="W175" s="126">
        <v>12.3</v>
      </c>
      <c r="X175" s="126">
        <v>9.8000000000000007</v>
      </c>
      <c r="Y175" s="126">
        <v>69.7</v>
      </c>
      <c r="Z175" s="126">
        <v>74.900000000000006</v>
      </c>
      <c r="AA175" s="126">
        <v>77.900000000000006</v>
      </c>
    </row>
    <row r="176" spans="1:27" x14ac:dyDescent="0.25">
      <c r="A176" t="s">
        <v>26</v>
      </c>
      <c r="B176" t="s">
        <v>27</v>
      </c>
      <c r="C176" t="s">
        <v>38</v>
      </c>
      <c r="D176">
        <v>5</v>
      </c>
      <c r="E176" t="s">
        <v>479</v>
      </c>
      <c r="F176" s="125">
        <v>945</v>
      </c>
      <c r="G176" s="126">
        <v>6.1</v>
      </c>
      <c r="H176" s="125">
        <v>885</v>
      </c>
      <c r="I176" s="126">
        <v>11.200000000000001</v>
      </c>
      <c r="J176" s="126">
        <v>13.8</v>
      </c>
      <c r="K176" s="126">
        <v>41.2</v>
      </c>
      <c r="L176" s="126">
        <v>61.199999999999996</v>
      </c>
      <c r="M176" s="126">
        <v>75</v>
      </c>
      <c r="N176" s="126">
        <v>7.3999999999999995</v>
      </c>
      <c r="O176" s="125">
        <v>875</v>
      </c>
      <c r="P176" s="126">
        <v>18.5</v>
      </c>
      <c r="Q176" s="126">
        <v>12.3</v>
      </c>
      <c r="R176" s="126">
        <v>51.9</v>
      </c>
      <c r="S176" s="126">
        <v>63.6</v>
      </c>
      <c r="T176" s="126">
        <v>69.2</v>
      </c>
      <c r="U176" s="126">
        <v>7.6</v>
      </c>
      <c r="V176" s="125">
        <v>875</v>
      </c>
      <c r="W176" s="126">
        <v>20.700000000000003</v>
      </c>
      <c r="X176" s="126">
        <v>10.6</v>
      </c>
      <c r="Y176" s="126">
        <v>58.3</v>
      </c>
      <c r="Z176" s="126">
        <v>65.5</v>
      </c>
      <c r="AA176" s="126">
        <v>68.7</v>
      </c>
    </row>
    <row r="177" spans="1:27" x14ac:dyDescent="0.25">
      <c r="A177" t="s">
        <v>26</v>
      </c>
      <c r="B177" t="s">
        <v>33</v>
      </c>
      <c r="C177" t="s">
        <v>38</v>
      </c>
      <c r="D177">
        <v>1</v>
      </c>
      <c r="E177" t="s">
        <v>480</v>
      </c>
      <c r="F177" s="125">
        <v>1055</v>
      </c>
      <c r="G177" s="126">
        <v>0</v>
      </c>
      <c r="H177" s="125">
        <v>1055</v>
      </c>
      <c r="I177" s="126">
        <v>9.5</v>
      </c>
      <c r="J177" s="126">
        <v>11.5</v>
      </c>
      <c r="K177" s="126">
        <v>38.200000000000003</v>
      </c>
      <c r="L177" s="126">
        <v>59.599999999999994</v>
      </c>
      <c r="M177" s="126">
        <v>79.100000000000009</v>
      </c>
      <c r="N177" s="126">
        <v>0</v>
      </c>
      <c r="O177" s="125">
        <v>1055</v>
      </c>
      <c r="P177" s="126">
        <v>10.5</v>
      </c>
      <c r="Q177" s="126">
        <v>8.3000000000000007</v>
      </c>
      <c r="R177" s="126">
        <v>59.9</v>
      </c>
      <c r="S177" s="126">
        <v>74.3</v>
      </c>
      <c r="T177" s="126">
        <v>81.2</v>
      </c>
      <c r="U177" s="126">
        <v>0</v>
      </c>
      <c r="V177" s="125">
        <v>1055</v>
      </c>
      <c r="W177" s="126">
        <v>15.2</v>
      </c>
      <c r="X177" s="126">
        <v>6.3</v>
      </c>
      <c r="Y177" s="126">
        <v>63.3</v>
      </c>
      <c r="Z177" s="126">
        <v>73</v>
      </c>
      <c r="AA177" s="126">
        <v>78.5</v>
      </c>
    </row>
    <row r="178" spans="1:27" x14ac:dyDescent="0.25">
      <c r="A178" t="s">
        <v>26</v>
      </c>
      <c r="B178" t="s">
        <v>33</v>
      </c>
      <c r="C178" t="s">
        <v>38</v>
      </c>
      <c r="D178">
        <v>2</v>
      </c>
      <c r="E178" t="s">
        <v>481</v>
      </c>
      <c r="F178" s="125">
        <v>1545</v>
      </c>
      <c r="G178" s="126">
        <v>0</v>
      </c>
      <c r="H178" s="125">
        <v>1545</v>
      </c>
      <c r="I178" s="126">
        <v>8.9</v>
      </c>
      <c r="J178" s="126">
        <v>13.100000000000001</v>
      </c>
      <c r="K178" s="126">
        <v>43.3</v>
      </c>
      <c r="L178" s="126">
        <v>62.8</v>
      </c>
      <c r="M178" s="126">
        <v>78</v>
      </c>
      <c r="N178" s="126">
        <v>0</v>
      </c>
      <c r="O178" s="125">
        <v>1545</v>
      </c>
      <c r="P178" s="126">
        <v>10.5</v>
      </c>
      <c r="Q178" s="126">
        <v>10.9</v>
      </c>
      <c r="R178" s="126">
        <v>61.7</v>
      </c>
      <c r="S178" s="126">
        <v>72.599999999999994</v>
      </c>
      <c r="T178" s="126">
        <v>78.600000000000009</v>
      </c>
      <c r="U178" s="126">
        <v>0</v>
      </c>
      <c r="V178" s="125">
        <v>1545</v>
      </c>
      <c r="W178" s="126">
        <v>13.4</v>
      </c>
      <c r="X178" s="126">
        <v>8.7999999999999989</v>
      </c>
      <c r="Y178" s="126">
        <v>67.300000000000011</v>
      </c>
      <c r="Z178" s="126">
        <v>74.599999999999994</v>
      </c>
      <c r="AA178" s="126">
        <v>77.900000000000006</v>
      </c>
    </row>
    <row r="179" spans="1:27" x14ac:dyDescent="0.25">
      <c r="A179" t="s">
        <v>26</v>
      </c>
      <c r="B179" t="s">
        <v>33</v>
      </c>
      <c r="C179" t="s">
        <v>38</v>
      </c>
      <c r="D179">
        <v>3</v>
      </c>
      <c r="E179" t="s">
        <v>482</v>
      </c>
      <c r="F179" s="125">
        <v>1005</v>
      </c>
      <c r="G179" s="126">
        <v>0</v>
      </c>
      <c r="H179" s="125">
        <v>1005</v>
      </c>
      <c r="I179" s="126">
        <v>8.5</v>
      </c>
      <c r="J179" s="126">
        <v>15.9</v>
      </c>
      <c r="K179" s="126">
        <v>47.7</v>
      </c>
      <c r="L179" s="126">
        <v>64</v>
      </c>
      <c r="M179" s="126">
        <v>75.599999999999994</v>
      </c>
      <c r="N179" s="126">
        <v>0</v>
      </c>
      <c r="O179" s="125">
        <v>1005</v>
      </c>
      <c r="P179" s="126">
        <v>10.5</v>
      </c>
      <c r="Q179" s="126">
        <v>12.3</v>
      </c>
      <c r="R179" s="126">
        <v>63</v>
      </c>
      <c r="S179" s="126">
        <v>72.2</v>
      </c>
      <c r="T179" s="126">
        <v>77.2</v>
      </c>
      <c r="U179" s="126">
        <v>0</v>
      </c>
      <c r="V179" s="125">
        <v>1005</v>
      </c>
      <c r="W179" s="126">
        <v>13.200000000000001</v>
      </c>
      <c r="X179" s="126">
        <v>11.700000000000001</v>
      </c>
      <c r="Y179" s="126">
        <v>65</v>
      </c>
      <c r="Z179" s="126">
        <v>72.099999999999994</v>
      </c>
      <c r="AA179" s="126">
        <v>75.099999999999994</v>
      </c>
    </row>
    <row r="180" spans="1:27" x14ac:dyDescent="0.25">
      <c r="A180" t="s">
        <v>26</v>
      </c>
      <c r="B180" t="s">
        <v>33</v>
      </c>
      <c r="C180" t="s">
        <v>38</v>
      </c>
      <c r="D180">
        <v>4</v>
      </c>
      <c r="E180" t="s">
        <v>483</v>
      </c>
      <c r="F180" s="125">
        <v>960</v>
      </c>
      <c r="G180" s="126">
        <v>0</v>
      </c>
      <c r="H180" s="125">
        <v>960</v>
      </c>
      <c r="I180" s="126">
        <v>7.0000000000000009</v>
      </c>
      <c r="J180" s="126">
        <v>16</v>
      </c>
      <c r="K180" s="126">
        <v>54.1</v>
      </c>
      <c r="L180" s="126">
        <v>68.400000000000006</v>
      </c>
      <c r="M180" s="126">
        <v>77</v>
      </c>
      <c r="N180" s="126">
        <v>0</v>
      </c>
      <c r="O180" s="125">
        <v>960</v>
      </c>
      <c r="P180" s="126">
        <v>9.8000000000000007</v>
      </c>
      <c r="Q180" s="126">
        <v>11.600000000000001</v>
      </c>
      <c r="R180" s="126">
        <v>64.600000000000009</v>
      </c>
      <c r="S180" s="126">
        <v>75</v>
      </c>
      <c r="T180" s="126">
        <v>78.600000000000009</v>
      </c>
      <c r="U180" s="126">
        <v>0</v>
      </c>
      <c r="V180" s="125">
        <v>960</v>
      </c>
      <c r="W180" s="126">
        <v>12.7</v>
      </c>
      <c r="X180" s="126">
        <v>8.4</v>
      </c>
      <c r="Y180" s="126">
        <v>70.300000000000011</v>
      </c>
      <c r="Z180" s="126">
        <v>76.400000000000006</v>
      </c>
      <c r="AA180" s="126">
        <v>79</v>
      </c>
    </row>
    <row r="181" spans="1:27" x14ac:dyDescent="0.25">
      <c r="A181" t="s">
        <v>26</v>
      </c>
      <c r="B181" t="s">
        <v>33</v>
      </c>
      <c r="C181" t="s">
        <v>38</v>
      </c>
      <c r="D181">
        <v>5</v>
      </c>
      <c r="E181" t="s">
        <v>484</v>
      </c>
      <c r="F181" s="125">
        <v>1465</v>
      </c>
      <c r="G181" s="126">
        <v>4.3999999999999995</v>
      </c>
      <c r="H181" s="125">
        <v>1400</v>
      </c>
      <c r="I181" s="126">
        <v>9.6</v>
      </c>
      <c r="J181" s="126">
        <v>10.3</v>
      </c>
      <c r="K181" s="126">
        <v>42.5</v>
      </c>
      <c r="L181" s="126">
        <v>64.2</v>
      </c>
      <c r="M181" s="126">
        <v>80.100000000000009</v>
      </c>
      <c r="N181" s="126">
        <v>5.4</v>
      </c>
      <c r="O181" s="125">
        <v>1385</v>
      </c>
      <c r="P181" s="126">
        <v>13.8</v>
      </c>
      <c r="Q181" s="126">
        <v>10.6</v>
      </c>
      <c r="R181" s="126">
        <v>52.6</v>
      </c>
      <c r="S181" s="126">
        <v>67.400000000000006</v>
      </c>
      <c r="T181" s="126">
        <v>75.599999999999994</v>
      </c>
      <c r="U181" s="126">
        <v>5.6000000000000005</v>
      </c>
      <c r="V181" s="125">
        <v>1385</v>
      </c>
      <c r="W181" s="126">
        <v>17.3</v>
      </c>
      <c r="X181" s="126">
        <v>9.5</v>
      </c>
      <c r="Y181" s="126">
        <v>58.8</v>
      </c>
      <c r="Z181" s="126">
        <v>68.400000000000006</v>
      </c>
      <c r="AA181" s="126">
        <v>73.3</v>
      </c>
    </row>
    <row r="182" spans="1:27" x14ac:dyDescent="0.25">
      <c r="A182" t="s">
        <v>26</v>
      </c>
      <c r="B182" t="s">
        <v>34</v>
      </c>
      <c r="C182" t="s">
        <v>38</v>
      </c>
      <c r="D182">
        <v>1</v>
      </c>
      <c r="E182" t="s">
        <v>485</v>
      </c>
      <c r="F182" s="125">
        <v>290</v>
      </c>
      <c r="G182" s="126">
        <v>0</v>
      </c>
      <c r="H182" s="125">
        <v>290</v>
      </c>
      <c r="I182" s="126">
        <v>11.200000000000001</v>
      </c>
      <c r="J182" s="126">
        <v>14.100000000000001</v>
      </c>
      <c r="K182" s="126">
        <v>41.699999999999996</v>
      </c>
      <c r="L182" s="126">
        <v>58.699999999999996</v>
      </c>
      <c r="M182" s="126">
        <v>74.599999999999994</v>
      </c>
      <c r="N182" s="126">
        <v>0</v>
      </c>
      <c r="O182" s="125">
        <v>290</v>
      </c>
      <c r="P182" s="126">
        <v>14.499999999999998</v>
      </c>
      <c r="Q182" s="126">
        <v>11.5</v>
      </c>
      <c r="R182" s="126">
        <v>57.400000000000006</v>
      </c>
      <c r="S182" s="126">
        <v>68.600000000000009</v>
      </c>
      <c r="T182" s="126">
        <v>74.099999999999994</v>
      </c>
      <c r="U182" s="126">
        <v>0</v>
      </c>
      <c r="V182" s="125">
        <v>290</v>
      </c>
      <c r="W182" s="126">
        <v>20.3</v>
      </c>
      <c r="X182" s="126">
        <v>15.1</v>
      </c>
      <c r="Y182" s="126">
        <v>52.800000000000004</v>
      </c>
      <c r="Z182" s="126">
        <v>60.4</v>
      </c>
      <c r="AA182" s="126">
        <v>64.5</v>
      </c>
    </row>
    <row r="183" spans="1:27" x14ac:dyDescent="0.25">
      <c r="A183" t="s">
        <v>26</v>
      </c>
      <c r="B183" t="s">
        <v>34</v>
      </c>
      <c r="C183" t="s">
        <v>38</v>
      </c>
      <c r="D183">
        <v>2</v>
      </c>
      <c r="E183" t="s">
        <v>486</v>
      </c>
      <c r="F183" s="125">
        <v>1105</v>
      </c>
      <c r="G183" s="126">
        <v>0</v>
      </c>
      <c r="H183" s="125">
        <v>1105</v>
      </c>
      <c r="I183" s="126">
        <v>10</v>
      </c>
      <c r="J183" s="126">
        <v>14.6</v>
      </c>
      <c r="K183" s="126">
        <v>56.300000000000004</v>
      </c>
      <c r="L183" s="126">
        <v>66.7</v>
      </c>
      <c r="M183" s="126">
        <v>75.3</v>
      </c>
      <c r="N183" s="126">
        <v>0</v>
      </c>
      <c r="O183" s="125">
        <v>1105</v>
      </c>
      <c r="P183" s="126">
        <v>12.9</v>
      </c>
      <c r="Q183" s="126">
        <v>14.3</v>
      </c>
      <c r="R183" s="126">
        <v>63</v>
      </c>
      <c r="S183" s="126">
        <v>69.100000000000009</v>
      </c>
      <c r="T183" s="126">
        <v>72.8</v>
      </c>
      <c r="U183" s="126">
        <v>0</v>
      </c>
      <c r="V183" s="125">
        <v>1105</v>
      </c>
      <c r="W183" s="126">
        <v>19.3</v>
      </c>
      <c r="X183" s="126">
        <v>10.5</v>
      </c>
      <c r="Y183" s="126">
        <v>63.4</v>
      </c>
      <c r="Z183" s="126">
        <v>68.2</v>
      </c>
      <c r="AA183" s="126">
        <v>70.2</v>
      </c>
    </row>
    <row r="184" spans="1:27" x14ac:dyDescent="0.25">
      <c r="A184" t="s">
        <v>26</v>
      </c>
      <c r="B184" t="s">
        <v>34</v>
      </c>
      <c r="C184" t="s">
        <v>38</v>
      </c>
      <c r="D184">
        <v>3</v>
      </c>
      <c r="E184" t="s">
        <v>487</v>
      </c>
      <c r="F184" s="125">
        <v>1590</v>
      </c>
      <c r="G184" s="126">
        <v>0</v>
      </c>
      <c r="H184" s="125">
        <v>1590</v>
      </c>
      <c r="I184" s="126">
        <v>9.1999999999999993</v>
      </c>
      <c r="J184" s="126">
        <v>15.9</v>
      </c>
      <c r="K184" s="126">
        <v>59.8</v>
      </c>
      <c r="L184" s="126">
        <v>68.800000000000011</v>
      </c>
      <c r="M184" s="126">
        <v>74.900000000000006</v>
      </c>
      <c r="N184" s="126">
        <v>0</v>
      </c>
      <c r="O184" s="125">
        <v>1590</v>
      </c>
      <c r="P184" s="126">
        <v>13.8</v>
      </c>
      <c r="Q184" s="126">
        <v>13.4</v>
      </c>
      <c r="R184" s="126">
        <v>65.8</v>
      </c>
      <c r="S184" s="126">
        <v>70.2</v>
      </c>
      <c r="T184" s="126">
        <v>72.8</v>
      </c>
      <c r="U184" s="126">
        <v>0</v>
      </c>
      <c r="V184" s="125">
        <v>1590</v>
      </c>
      <c r="W184" s="126">
        <v>17.3</v>
      </c>
      <c r="X184" s="126">
        <v>11</v>
      </c>
      <c r="Y184" s="126">
        <v>66.8</v>
      </c>
      <c r="Z184" s="126">
        <v>70.2</v>
      </c>
      <c r="AA184" s="126">
        <v>71.7</v>
      </c>
    </row>
    <row r="185" spans="1:27" x14ac:dyDescent="0.25">
      <c r="A185" t="s">
        <v>26</v>
      </c>
      <c r="B185" t="s">
        <v>34</v>
      </c>
      <c r="C185" t="s">
        <v>38</v>
      </c>
      <c r="D185">
        <v>4</v>
      </c>
      <c r="E185" t="s">
        <v>488</v>
      </c>
      <c r="F185" s="125">
        <v>3170</v>
      </c>
      <c r="G185" s="126">
        <v>0</v>
      </c>
      <c r="H185" s="125">
        <v>3170</v>
      </c>
      <c r="I185" s="126">
        <v>8.6000000000000014</v>
      </c>
      <c r="J185" s="126">
        <v>17.7</v>
      </c>
      <c r="K185" s="126">
        <v>63.9</v>
      </c>
      <c r="L185" s="126">
        <v>69.800000000000011</v>
      </c>
      <c r="M185" s="126">
        <v>73.7</v>
      </c>
      <c r="N185" s="126">
        <v>0</v>
      </c>
      <c r="O185" s="125">
        <v>3170</v>
      </c>
      <c r="P185" s="126">
        <v>12</v>
      </c>
      <c r="Q185" s="126">
        <v>15.2</v>
      </c>
      <c r="R185" s="126">
        <v>66.900000000000006</v>
      </c>
      <c r="S185" s="126">
        <v>70.899999999999991</v>
      </c>
      <c r="T185" s="126">
        <v>72.8</v>
      </c>
      <c r="U185" s="126">
        <v>0</v>
      </c>
      <c r="V185" s="125">
        <v>3170</v>
      </c>
      <c r="W185" s="126">
        <v>17.3</v>
      </c>
      <c r="X185" s="126">
        <v>10.8</v>
      </c>
      <c r="Y185" s="126">
        <v>68.600000000000009</v>
      </c>
      <c r="Z185" s="126">
        <v>70.599999999999994</v>
      </c>
      <c r="AA185" s="126">
        <v>71.899999999999991</v>
      </c>
    </row>
    <row r="186" spans="1:27" x14ac:dyDescent="0.25">
      <c r="A186" t="s">
        <v>26</v>
      </c>
      <c r="B186" t="s">
        <v>34</v>
      </c>
      <c r="C186" t="s">
        <v>38</v>
      </c>
      <c r="D186">
        <v>5</v>
      </c>
      <c r="E186" t="s">
        <v>489</v>
      </c>
      <c r="F186" s="125">
        <v>4525</v>
      </c>
      <c r="G186" s="126">
        <v>4.2</v>
      </c>
      <c r="H186" s="125">
        <v>4335</v>
      </c>
      <c r="I186" s="126">
        <v>10.7</v>
      </c>
      <c r="J186" s="126">
        <v>21</v>
      </c>
      <c r="K186" s="126">
        <v>55.000000000000007</v>
      </c>
      <c r="L186" s="126">
        <v>62.7</v>
      </c>
      <c r="M186" s="126">
        <v>68.300000000000011</v>
      </c>
      <c r="N186" s="126">
        <v>4.3000000000000007</v>
      </c>
      <c r="O186" s="125">
        <v>4330</v>
      </c>
      <c r="P186" s="126">
        <v>15.7</v>
      </c>
      <c r="Q186" s="126">
        <v>17.8</v>
      </c>
      <c r="R186" s="126">
        <v>59.5</v>
      </c>
      <c r="S186" s="126">
        <v>63.800000000000004</v>
      </c>
      <c r="T186" s="126">
        <v>66.5</v>
      </c>
      <c r="U186" s="126">
        <v>4.5</v>
      </c>
      <c r="V186" s="125">
        <v>4325</v>
      </c>
      <c r="W186" s="126">
        <v>20.9</v>
      </c>
      <c r="X186" s="126">
        <v>13.5</v>
      </c>
      <c r="Y186" s="126">
        <v>61</v>
      </c>
      <c r="Z186" s="126">
        <v>64.2</v>
      </c>
      <c r="AA186" s="126">
        <v>65.600000000000009</v>
      </c>
    </row>
    <row r="187" spans="1:27" x14ac:dyDescent="0.25">
      <c r="A187" t="s">
        <v>26</v>
      </c>
      <c r="B187" t="s">
        <v>35</v>
      </c>
      <c r="C187" t="s">
        <v>38</v>
      </c>
      <c r="D187">
        <v>1</v>
      </c>
      <c r="E187" t="s">
        <v>490</v>
      </c>
      <c r="F187" s="125">
        <v>10</v>
      </c>
      <c r="G187" s="126" t="s">
        <v>408</v>
      </c>
      <c r="H187" s="125" t="s">
        <v>408</v>
      </c>
      <c r="I187" s="126" t="s">
        <v>408</v>
      </c>
      <c r="J187" s="126" t="s">
        <v>408</v>
      </c>
      <c r="K187" s="126" t="s">
        <v>408</v>
      </c>
      <c r="L187" s="126" t="s">
        <v>408</v>
      </c>
      <c r="M187" s="126" t="s">
        <v>408</v>
      </c>
      <c r="N187" s="126" t="s">
        <v>408</v>
      </c>
      <c r="O187" s="125" t="s">
        <v>408</v>
      </c>
      <c r="P187" s="126" t="s">
        <v>408</v>
      </c>
      <c r="Q187" s="126" t="s">
        <v>408</v>
      </c>
      <c r="R187" s="126" t="s">
        <v>408</v>
      </c>
      <c r="S187" s="126" t="s">
        <v>408</v>
      </c>
      <c r="T187" s="126" t="s">
        <v>408</v>
      </c>
      <c r="U187" s="126" t="s">
        <v>408</v>
      </c>
      <c r="V187" s="125" t="s">
        <v>408</v>
      </c>
      <c r="W187" s="126" t="s">
        <v>408</v>
      </c>
      <c r="X187" s="126" t="s">
        <v>408</v>
      </c>
      <c r="Y187" s="126" t="s">
        <v>408</v>
      </c>
      <c r="Z187" s="126" t="s">
        <v>408</v>
      </c>
      <c r="AA187" s="126" t="s">
        <v>408</v>
      </c>
    </row>
    <row r="188" spans="1:27" x14ac:dyDescent="0.25">
      <c r="A188" t="s">
        <v>26</v>
      </c>
      <c r="B188" t="s">
        <v>35</v>
      </c>
      <c r="C188" t="s">
        <v>38</v>
      </c>
      <c r="D188">
        <v>2</v>
      </c>
      <c r="E188" t="s">
        <v>491</v>
      </c>
      <c r="F188" s="125">
        <v>75</v>
      </c>
      <c r="G188" s="126">
        <v>0</v>
      </c>
      <c r="H188" s="125">
        <v>75</v>
      </c>
      <c r="I188" s="126">
        <v>9.4</v>
      </c>
      <c r="J188" s="126">
        <v>5.4</v>
      </c>
      <c r="K188" s="126">
        <v>56.500000000000007</v>
      </c>
      <c r="L188" s="126">
        <v>82.600000000000009</v>
      </c>
      <c r="M188" s="126">
        <v>85.3</v>
      </c>
      <c r="N188" s="126">
        <v>0</v>
      </c>
      <c r="O188" s="125">
        <v>75</v>
      </c>
      <c r="P188" s="126" t="s">
        <v>408</v>
      </c>
      <c r="Q188" s="126" t="s">
        <v>408</v>
      </c>
      <c r="R188" s="126">
        <v>74.900000000000006</v>
      </c>
      <c r="S188" s="126">
        <v>83.2</v>
      </c>
      <c r="T188" s="126">
        <v>85.9</v>
      </c>
      <c r="U188" s="126">
        <v>0</v>
      </c>
      <c r="V188" s="125">
        <v>75</v>
      </c>
      <c r="W188" s="126" t="s">
        <v>408</v>
      </c>
      <c r="X188" s="126" t="s">
        <v>408</v>
      </c>
      <c r="Y188" s="126">
        <v>73.5</v>
      </c>
      <c r="Z188" s="126">
        <v>77.900000000000006</v>
      </c>
      <c r="AA188" s="126">
        <v>82.600000000000009</v>
      </c>
    </row>
    <row r="189" spans="1:27" x14ac:dyDescent="0.25">
      <c r="A189" t="s">
        <v>26</v>
      </c>
      <c r="B189" t="s">
        <v>35</v>
      </c>
      <c r="C189" t="s">
        <v>38</v>
      </c>
      <c r="D189">
        <v>3</v>
      </c>
      <c r="E189" t="s">
        <v>492</v>
      </c>
      <c r="F189" s="125">
        <v>205</v>
      </c>
      <c r="G189" s="126">
        <v>0</v>
      </c>
      <c r="H189" s="125">
        <v>205</v>
      </c>
      <c r="I189" s="126">
        <v>4.3999999999999995</v>
      </c>
      <c r="J189" s="126">
        <v>8.1</v>
      </c>
      <c r="K189" s="126">
        <v>65.400000000000006</v>
      </c>
      <c r="L189" s="126">
        <v>82.2</v>
      </c>
      <c r="M189" s="126">
        <v>87.5</v>
      </c>
      <c r="N189" s="126">
        <v>0</v>
      </c>
      <c r="O189" s="125">
        <v>205</v>
      </c>
      <c r="P189" s="126">
        <v>8.1</v>
      </c>
      <c r="Q189" s="126">
        <v>8.7999999999999989</v>
      </c>
      <c r="R189" s="126">
        <v>73.400000000000006</v>
      </c>
      <c r="S189" s="126">
        <v>81.800000000000011</v>
      </c>
      <c r="T189" s="126">
        <v>83</v>
      </c>
      <c r="U189" s="126">
        <v>0</v>
      </c>
      <c r="V189" s="125">
        <v>205</v>
      </c>
      <c r="W189" s="126">
        <v>14.799999999999999</v>
      </c>
      <c r="X189" s="126">
        <v>4.9000000000000004</v>
      </c>
      <c r="Y189" s="126">
        <v>70</v>
      </c>
      <c r="Z189" s="126">
        <v>77.7</v>
      </c>
      <c r="AA189" s="126">
        <v>80.300000000000011</v>
      </c>
    </row>
    <row r="190" spans="1:27" x14ac:dyDescent="0.25">
      <c r="A190" t="s">
        <v>26</v>
      </c>
      <c r="B190" t="s">
        <v>35</v>
      </c>
      <c r="C190" t="s">
        <v>38</v>
      </c>
      <c r="D190">
        <v>4</v>
      </c>
      <c r="E190" t="s">
        <v>493</v>
      </c>
      <c r="F190" s="125">
        <v>485</v>
      </c>
      <c r="G190" s="126">
        <v>0</v>
      </c>
      <c r="H190" s="125">
        <v>485</v>
      </c>
      <c r="I190" s="126" t="s">
        <v>408</v>
      </c>
      <c r="J190" s="126" t="s">
        <v>408</v>
      </c>
      <c r="K190" s="126">
        <v>61.6</v>
      </c>
      <c r="L190" s="126">
        <v>80.800000000000011</v>
      </c>
      <c r="M190" s="126">
        <v>86.7</v>
      </c>
      <c r="N190" s="126">
        <v>0</v>
      </c>
      <c r="O190" s="125">
        <v>485</v>
      </c>
      <c r="P190" s="126">
        <v>9</v>
      </c>
      <c r="Q190" s="126">
        <v>6.5</v>
      </c>
      <c r="R190" s="126">
        <v>73.8</v>
      </c>
      <c r="S190" s="126">
        <v>82.600000000000009</v>
      </c>
      <c r="T190" s="126">
        <v>84.399999999999991</v>
      </c>
      <c r="U190" s="126">
        <v>0</v>
      </c>
      <c r="V190" s="125">
        <v>485</v>
      </c>
      <c r="W190" s="126">
        <v>14.3</v>
      </c>
      <c r="X190" s="126">
        <v>5.7</v>
      </c>
      <c r="Y190" s="126">
        <v>74.5</v>
      </c>
      <c r="Z190" s="126">
        <v>79.3</v>
      </c>
      <c r="AA190" s="126">
        <v>79.900000000000006</v>
      </c>
    </row>
    <row r="191" spans="1:27" x14ac:dyDescent="0.25">
      <c r="A191" t="s">
        <v>26</v>
      </c>
      <c r="B191" t="s">
        <v>35</v>
      </c>
      <c r="C191" t="s">
        <v>38</v>
      </c>
      <c r="D191">
        <v>5</v>
      </c>
      <c r="E191" t="s">
        <v>494</v>
      </c>
      <c r="F191" s="125">
        <v>765</v>
      </c>
      <c r="G191" s="126">
        <v>2.9000000000000004</v>
      </c>
      <c r="H191" s="125">
        <v>745</v>
      </c>
      <c r="I191" s="126">
        <v>5.5</v>
      </c>
      <c r="J191" s="126">
        <v>6.4</v>
      </c>
      <c r="K191" s="126">
        <v>65.7</v>
      </c>
      <c r="L191" s="126">
        <v>83.5</v>
      </c>
      <c r="M191" s="126">
        <v>88.1</v>
      </c>
      <c r="N191" s="126">
        <v>3.3000000000000003</v>
      </c>
      <c r="O191" s="125">
        <v>740</v>
      </c>
      <c r="P191" s="126">
        <v>8.6000000000000014</v>
      </c>
      <c r="Q191" s="126">
        <v>8</v>
      </c>
      <c r="R191" s="126">
        <v>69.300000000000011</v>
      </c>
      <c r="S191" s="126">
        <v>80.7</v>
      </c>
      <c r="T191" s="126">
        <v>83.399999999999991</v>
      </c>
      <c r="U191" s="126">
        <v>3.3000000000000003</v>
      </c>
      <c r="V191" s="125">
        <v>740</v>
      </c>
      <c r="W191" s="126">
        <v>14.799999999999999</v>
      </c>
      <c r="X191" s="126">
        <v>6.7</v>
      </c>
      <c r="Y191" s="126">
        <v>70.2</v>
      </c>
      <c r="Z191" s="126">
        <v>77.600000000000009</v>
      </c>
      <c r="AA191" s="126">
        <v>78.600000000000009</v>
      </c>
    </row>
    <row r="192" spans="1:27" x14ac:dyDescent="0.25">
      <c r="A192" t="s">
        <v>26</v>
      </c>
      <c r="B192" t="s">
        <v>36</v>
      </c>
      <c r="C192" t="s">
        <v>38</v>
      </c>
      <c r="D192">
        <v>1</v>
      </c>
      <c r="E192" t="s">
        <v>495</v>
      </c>
      <c r="F192" s="125">
        <v>20</v>
      </c>
      <c r="G192" s="126" t="s">
        <v>408</v>
      </c>
      <c r="H192" s="125" t="s">
        <v>408</v>
      </c>
      <c r="I192" s="126" t="s">
        <v>408</v>
      </c>
      <c r="J192" s="126" t="s">
        <v>408</v>
      </c>
      <c r="K192" s="126" t="s">
        <v>408</v>
      </c>
      <c r="L192" s="126" t="s">
        <v>408</v>
      </c>
      <c r="M192" s="126" t="s">
        <v>408</v>
      </c>
      <c r="N192" s="126" t="s">
        <v>408</v>
      </c>
      <c r="O192" s="125" t="s">
        <v>408</v>
      </c>
      <c r="P192" s="126" t="s">
        <v>408</v>
      </c>
      <c r="Q192" s="126" t="s">
        <v>408</v>
      </c>
      <c r="R192" s="126" t="s">
        <v>408</v>
      </c>
      <c r="S192" s="126" t="s">
        <v>408</v>
      </c>
      <c r="T192" s="126" t="s">
        <v>408</v>
      </c>
      <c r="U192" s="126" t="s">
        <v>408</v>
      </c>
      <c r="V192" s="125" t="s">
        <v>408</v>
      </c>
      <c r="W192" s="126" t="s">
        <v>408</v>
      </c>
      <c r="X192" s="126" t="s">
        <v>408</v>
      </c>
      <c r="Y192" s="126" t="s">
        <v>408</v>
      </c>
      <c r="Z192" s="126" t="s">
        <v>408</v>
      </c>
      <c r="AA192" s="126" t="s">
        <v>408</v>
      </c>
    </row>
    <row r="193" spans="1:27" x14ac:dyDescent="0.25">
      <c r="A193" t="s">
        <v>26</v>
      </c>
      <c r="B193" t="s">
        <v>36</v>
      </c>
      <c r="C193" t="s">
        <v>38</v>
      </c>
      <c r="D193">
        <v>2</v>
      </c>
      <c r="E193" t="s">
        <v>496</v>
      </c>
      <c r="F193" s="125">
        <v>55</v>
      </c>
      <c r="G193" s="126">
        <v>0</v>
      </c>
      <c r="H193" s="125">
        <v>55</v>
      </c>
      <c r="I193" s="126">
        <v>7.6</v>
      </c>
      <c r="J193" s="126">
        <v>13.3</v>
      </c>
      <c r="K193" s="126">
        <v>37.1</v>
      </c>
      <c r="L193" s="126">
        <v>67.600000000000009</v>
      </c>
      <c r="M193" s="126">
        <v>79</v>
      </c>
      <c r="N193" s="126">
        <v>0</v>
      </c>
      <c r="O193" s="125">
        <v>55</v>
      </c>
      <c r="P193" s="126">
        <v>13.3</v>
      </c>
      <c r="Q193" s="126">
        <v>17.100000000000001</v>
      </c>
      <c r="R193" s="126">
        <v>48.6</v>
      </c>
      <c r="S193" s="126">
        <v>61.9</v>
      </c>
      <c r="T193" s="126">
        <v>69.5</v>
      </c>
      <c r="U193" s="126">
        <v>0</v>
      </c>
      <c r="V193" s="125">
        <v>55</v>
      </c>
      <c r="W193" s="126">
        <v>9.5</v>
      </c>
      <c r="X193" s="126">
        <v>7.6</v>
      </c>
      <c r="Y193" s="126">
        <v>67.600000000000009</v>
      </c>
      <c r="Z193" s="126">
        <v>81</v>
      </c>
      <c r="AA193" s="126">
        <v>82.9</v>
      </c>
    </row>
    <row r="194" spans="1:27" x14ac:dyDescent="0.25">
      <c r="A194" t="s">
        <v>26</v>
      </c>
      <c r="B194" t="s">
        <v>36</v>
      </c>
      <c r="C194" t="s">
        <v>38</v>
      </c>
      <c r="D194">
        <v>3</v>
      </c>
      <c r="E194" t="s">
        <v>497</v>
      </c>
      <c r="F194" s="125">
        <v>40</v>
      </c>
      <c r="G194" s="126">
        <v>0</v>
      </c>
      <c r="H194" s="125">
        <v>40</v>
      </c>
      <c r="I194" s="126" t="s">
        <v>408</v>
      </c>
      <c r="J194" s="126" t="s">
        <v>408</v>
      </c>
      <c r="K194" s="126">
        <v>42.6</v>
      </c>
      <c r="L194" s="126">
        <v>52.6</v>
      </c>
      <c r="M194" s="126">
        <v>65</v>
      </c>
      <c r="N194" s="126">
        <v>0</v>
      </c>
      <c r="O194" s="125">
        <v>40</v>
      </c>
      <c r="P194" s="126">
        <v>15</v>
      </c>
      <c r="Q194" s="126">
        <v>15</v>
      </c>
      <c r="R194" s="126">
        <v>57.600000000000009</v>
      </c>
      <c r="S194" s="126">
        <v>65</v>
      </c>
      <c r="T194" s="126">
        <v>70</v>
      </c>
      <c r="U194" s="126">
        <v>0</v>
      </c>
      <c r="V194" s="125">
        <v>40</v>
      </c>
      <c r="W194" s="126" t="s">
        <v>408</v>
      </c>
      <c r="X194" s="126" t="s">
        <v>408</v>
      </c>
      <c r="Y194" s="126">
        <v>70</v>
      </c>
      <c r="Z194" s="126">
        <v>80</v>
      </c>
      <c r="AA194" s="126">
        <v>85</v>
      </c>
    </row>
    <row r="195" spans="1:27" x14ac:dyDescent="0.25">
      <c r="A195" t="s">
        <v>26</v>
      </c>
      <c r="B195" t="s">
        <v>36</v>
      </c>
      <c r="C195" t="s">
        <v>38</v>
      </c>
      <c r="D195">
        <v>4</v>
      </c>
      <c r="E195" t="s">
        <v>498</v>
      </c>
      <c r="F195" s="125">
        <v>65</v>
      </c>
      <c r="G195" s="126">
        <v>0</v>
      </c>
      <c r="H195" s="125">
        <v>65</v>
      </c>
      <c r="I195" s="126">
        <v>5.5</v>
      </c>
      <c r="J195" s="126">
        <v>12.3</v>
      </c>
      <c r="K195" s="126">
        <v>49.5</v>
      </c>
      <c r="L195" s="126">
        <v>68.800000000000011</v>
      </c>
      <c r="M195" s="126">
        <v>82.2</v>
      </c>
      <c r="N195" s="126">
        <v>0</v>
      </c>
      <c r="O195" s="125">
        <v>65</v>
      </c>
      <c r="P195" s="126" t="s">
        <v>408</v>
      </c>
      <c r="Q195" s="126" t="s">
        <v>408</v>
      </c>
      <c r="R195" s="126">
        <v>64.900000000000006</v>
      </c>
      <c r="S195" s="126">
        <v>71.2</v>
      </c>
      <c r="T195" s="126">
        <v>74.400000000000006</v>
      </c>
      <c r="U195" s="126">
        <v>0</v>
      </c>
      <c r="V195" s="125">
        <v>65</v>
      </c>
      <c r="W195" s="126">
        <v>19.7</v>
      </c>
      <c r="X195" s="126">
        <v>11</v>
      </c>
      <c r="Y195" s="126">
        <v>61.4</v>
      </c>
      <c r="Z195" s="126">
        <v>66.100000000000009</v>
      </c>
      <c r="AA195" s="126">
        <v>69.300000000000011</v>
      </c>
    </row>
    <row r="196" spans="1:27" x14ac:dyDescent="0.25">
      <c r="A196" t="s">
        <v>26</v>
      </c>
      <c r="B196" t="s">
        <v>36</v>
      </c>
      <c r="C196" t="s">
        <v>38</v>
      </c>
      <c r="D196">
        <v>5</v>
      </c>
      <c r="E196" t="s">
        <v>499</v>
      </c>
      <c r="F196" s="125">
        <v>1555</v>
      </c>
      <c r="G196" s="126">
        <v>2.9000000000000004</v>
      </c>
      <c r="H196" s="125">
        <v>1510</v>
      </c>
      <c r="I196" s="126">
        <v>11.600000000000001</v>
      </c>
      <c r="J196" s="126">
        <v>5.1000000000000005</v>
      </c>
      <c r="K196" s="126">
        <v>43.7</v>
      </c>
      <c r="L196" s="126">
        <v>71.3</v>
      </c>
      <c r="M196" s="126">
        <v>83.3</v>
      </c>
      <c r="N196" s="126">
        <v>4.1000000000000005</v>
      </c>
      <c r="O196" s="125">
        <v>1495</v>
      </c>
      <c r="P196" s="126">
        <v>15.2</v>
      </c>
      <c r="Q196" s="126">
        <v>5.5</v>
      </c>
      <c r="R196" s="126">
        <v>54.900000000000006</v>
      </c>
      <c r="S196" s="126">
        <v>73.599999999999994</v>
      </c>
      <c r="T196" s="126">
        <v>79.3</v>
      </c>
      <c r="U196" s="126">
        <v>4.3000000000000007</v>
      </c>
      <c r="V196" s="125">
        <v>1490</v>
      </c>
      <c r="W196" s="126">
        <v>17.7</v>
      </c>
      <c r="X196" s="126">
        <v>7.0000000000000009</v>
      </c>
      <c r="Y196" s="126">
        <v>61.6</v>
      </c>
      <c r="Z196" s="126">
        <v>71.599999999999994</v>
      </c>
      <c r="AA196" s="126">
        <v>75.3</v>
      </c>
    </row>
    <row r="197" spans="1:27" x14ac:dyDescent="0.25">
      <c r="A197" t="s">
        <v>26</v>
      </c>
      <c r="B197" t="s">
        <v>37</v>
      </c>
      <c r="C197" t="s">
        <v>38</v>
      </c>
      <c r="D197">
        <v>1</v>
      </c>
      <c r="E197" t="s">
        <v>500</v>
      </c>
      <c r="F197" s="125">
        <v>700</v>
      </c>
      <c r="G197" s="126">
        <v>0</v>
      </c>
      <c r="H197" s="125">
        <v>700</v>
      </c>
      <c r="I197" s="126">
        <v>8.9</v>
      </c>
      <c r="J197" s="126">
        <v>7.7</v>
      </c>
      <c r="K197" s="126">
        <v>62.3</v>
      </c>
      <c r="L197" s="126">
        <v>73</v>
      </c>
      <c r="M197" s="126">
        <v>83.399999999999991</v>
      </c>
      <c r="N197" s="126">
        <v>0</v>
      </c>
      <c r="O197" s="125">
        <v>700</v>
      </c>
      <c r="P197" s="126">
        <v>10.6</v>
      </c>
      <c r="Q197" s="126">
        <v>6.4</v>
      </c>
      <c r="R197" s="126">
        <v>74.099999999999994</v>
      </c>
      <c r="S197" s="126">
        <v>79.400000000000006</v>
      </c>
      <c r="T197" s="126">
        <v>83</v>
      </c>
      <c r="U197" s="126">
        <v>0</v>
      </c>
      <c r="V197" s="125">
        <v>700</v>
      </c>
      <c r="W197" s="126">
        <v>14.000000000000002</v>
      </c>
      <c r="X197" s="126">
        <v>7.3999999999999995</v>
      </c>
      <c r="Y197" s="126">
        <v>73</v>
      </c>
      <c r="Z197" s="126">
        <v>76.400000000000006</v>
      </c>
      <c r="AA197" s="126">
        <v>78.5</v>
      </c>
    </row>
    <row r="198" spans="1:27" x14ac:dyDescent="0.25">
      <c r="A198" t="s">
        <v>26</v>
      </c>
      <c r="B198" t="s">
        <v>37</v>
      </c>
      <c r="C198" t="s">
        <v>38</v>
      </c>
      <c r="D198">
        <v>2</v>
      </c>
      <c r="E198" t="s">
        <v>501</v>
      </c>
      <c r="F198" s="125">
        <v>815</v>
      </c>
      <c r="G198" s="126">
        <v>0</v>
      </c>
      <c r="H198" s="125">
        <v>815</v>
      </c>
      <c r="I198" s="126">
        <v>6.9</v>
      </c>
      <c r="J198" s="126">
        <v>9.6</v>
      </c>
      <c r="K198" s="126">
        <v>62.2</v>
      </c>
      <c r="L198" s="126">
        <v>75.900000000000006</v>
      </c>
      <c r="M198" s="126">
        <v>83.5</v>
      </c>
      <c r="N198" s="126">
        <v>0</v>
      </c>
      <c r="O198" s="125">
        <v>815</v>
      </c>
      <c r="P198" s="126">
        <v>9.8000000000000007</v>
      </c>
      <c r="Q198" s="126">
        <v>9.4</v>
      </c>
      <c r="R198" s="126">
        <v>73.8</v>
      </c>
      <c r="S198" s="126">
        <v>79.100000000000009</v>
      </c>
      <c r="T198" s="126">
        <v>80.800000000000011</v>
      </c>
      <c r="U198" s="126">
        <v>0</v>
      </c>
      <c r="V198" s="125">
        <v>815</v>
      </c>
      <c r="W198" s="126">
        <v>13.600000000000001</v>
      </c>
      <c r="X198" s="126">
        <v>6.1</v>
      </c>
      <c r="Y198" s="126">
        <v>75.400000000000006</v>
      </c>
      <c r="Z198" s="126">
        <v>78.8</v>
      </c>
      <c r="AA198" s="126">
        <v>80.300000000000011</v>
      </c>
    </row>
    <row r="199" spans="1:27" x14ac:dyDescent="0.25">
      <c r="A199" t="s">
        <v>26</v>
      </c>
      <c r="B199" t="s">
        <v>37</v>
      </c>
      <c r="C199" t="s">
        <v>38</v>
      </c>
      <c r="D199">
        <v>3</v>
      </c>
      <c r="E199" t="s">
        <v>502</v>
      </c>
      <c r="F199" s="125">
        <v>440</v>
      </c>
      <c r="G199" s="126">
        <v>0</v>
      </c>
      <c r="H199" s="125">
        <v>440</v>
      </c>
      <c r="I199" s="126">
        <v>6.3</v>
      </c>
      <c r="J199" s="126">
        <v>12.1</v>
      </c>
      <c r="K199" s="126">
        <v>60</v>
      </c>
      <c r="L199" s="126">
        <v>72.8</v>
      </c>
      <c r="M199" s="126">
        <v>81.600000000000009</v>
      </c>
      <c r="N199" s="126">
        <v>0</v>
      </c>
      <c r="O199" s="125">
        <v>440</v>
      </c>
      <c r="P199" s="126">
        <v>9.4</v>
      </c>
      <c r="Q199" s="126">
        <v>9.3000000000000007</v>
      </c>
      <c r="R199" s="126">
        <v>75.7</v>
      </c>
      <c r="S199" s="126">
        <v>79.800000000000011</v>
      </c>
      <c r="T199" s="126">
        <v>81.300000000000011</v>
      </c>
      <c r="U199" s="126">
        <v>0</v>
      </c>
      <c r="V199" s="125">
        <v>440</v>
      </c>
      <c r="W199" s="126">
        <v>13.700000000000001</v>
      </c>
      <c r="X199" s="126">
        <v>7.5</v>
      </c>
      <c r="Y199" s="126">
        <v>74.599999999999994</v>
      </c>
      <c r="Z199" s="126">
        <v>77.5</v>
      </c>
      <c r="AA199" s="126">
        <v>78.8</v>
      </c>
    </row>
    <row r="200" spans="1:27" x14ac:dyDescent="0.25">
      <c r="A200" t="s">
        <v>26</v>
      </c>
      <c r="B200" t="s">
        <v>37</v>
      </c>
      <c r="C200" t="s">
        <v>38</v>
      </c>
      <c r="D200">
        <v>4</v>
      </c>
      <c r="E200" t="s">
        <v>503</v>
      </c>
      <c r="F200" s="125">
        <v>360</v>
      </c>
      <c r="G200" s="126">
        <v>0</v>
      </c>
      <c r="H200" s="125">
        <v>360</v>
      </c>
      <c r="I200" s="126">
        <v>7.2000000000000011</v>
      </c>
      <c r="J200" s="126">
        <v>14.3</v>
      </c>
      <c r="K200" s="126">
        <v>58.8</v>
      </c>
      <c r="L200" s="126">
        <v>69.5</v>
      </c>
      <c r="M200" s="126">
        <v>78.600000000000009</v>
      </c>
      <c r="N200" s="126">
        <v>0</v>
      </c>
      <c r="O200" s="125">
        <v>360</v>
      </c>
      <c r="P200" s="126">
        <v>12.3</v>
      </c>
      <c r="Q200" s="126">
        <v>14.7</v>
      </c>
      <c r="R200" s="126">
        <v>69.300000000000011</v>
      </c>
      <c r="S200" s="126">
        <v>71.7</v>
      </c>
      <c r="T200" s="126">
        <v>73</v>
      </c>
      <c r="U200" s="126">
        <v>0</v>
      </c>
      <c r="V200" s="125">
        <v>360</v>
      </c>
      <c r="W200" s="126">
        <v>14.100000000000001</v>
      </c>
      <c r="X200" s="126">
        <v>6.9</v>
      </c>
      <c r="Y200" s="126">
        <v>75.3</v>
      </c>
      <c r="Z200" s="126">
        <v>78.2</v>
      </c>
      <c r="AA200" s="126">
        <v>79</v>
      </c>
    </row>
    <row r="201" spans="1:27" x14ac:dyDescent="0.25">
      <c r="A201" t="s">
        <v>26</v>
      </c>
      <c r="B201" t="s">
        <v>37</v>
      </c>
      <c r="C201" t="s">
        <v>38</v>
      </c>
      <c r="D201">
        <v>5</v>
      </c>
      <c r="E201" t="s">
        <v>504</v>
      </c>
      <c r="F201" s="125">
        <v>390</v>
      </c>
      <c r="G201" s="126">
        <v>10.5</v>
      </c>
      <c r="H201" s="125">
        <v>345</v>
      </c>
      <c r="I201" s="126">
        <v>11</v>
      </c>
      <c r="J201" s="126">
        <v>11.700000000000001</v>
      </c>
      <c r="K201" s="126">
        <v>46.300000000000004</v>
      </c>
      <c r="L201" s="126">
        <v>61.5</v>
      </c>
      <c r="M201" s="126">
        <v>77.3</v>
      </c>
      <c r="N201" s="126">
        <v>11.9</v>
      </c>
      <c r="O201" s="125">
        <v>340</v>
      </c>
      <c r="P201" s="126">
        <v>16.2</v>
      </c>
      <c r="Q201" s="126">
        <v>12.4</v>
      </c>
      <c r="R201" s="126">
        <v>61.199999999999996</v>
      </c>
      <c r="S201" s="126">
        <v>68</v>
      </c>
      <c r="T201" s="126">
        <v>71.399999999999991</v>
      </c>
      <c r="U201" s="126">
        <v>11.9</v>
      </c>
      <c r="V201" s="125">
        <v>340</v>
      </c>
      <c r="W201" s="126">
        <v>21.5</v>
      </c>
      <c r="X201" s="126">
        <v>8</v>
      </c>
      <c r="Y201" s="126">
        <v>62.8</v>
      </c>
      <c r="Z201" s="126">
        <v>66.7</v>
      </c>
      <c r="AA201" s="126">
        <v>70.5</v>
      </c>
    </row>
    <row r="202" spans="1:27" x14ac:dyDescent="0.25">
      <c r="A202" t="s">
        <v>26</v>
      </c>
      <c r="B202">
        <v>1</v>
      </c>
      <c r="C202" t="s">
        <v>39</v>
      </c>
      <c r="D202">
        <v>1</v>
      </c>
      <c r="E202" t="s">
        <v>404</v>
      </c>
      <c r="F202" s="125">
        <v>2740</v>
      </c>
      <c r="G202" s="126">
        <v>0</v>
      </c>
      <c r="H202" s="125">
        <v>2740</v>
      </c>
      <c r="I202" s="126">
        <v>5.5</v>
      </c>
      <c r="J202" s="126">
        <v>6.4</v>
      </c>
      <c r="K202" s="126">
        <v>62.8</v>
      </c>
      <c r="L202" s="126">
        <v>74.2</v>
      </c>
      <c r="M202" s="126">
        <v>88.1</v>
      </c>
      <c r="N202" s="126">
        <v>0</v>
      </c>
      <c r="O202" s="125">
        <v>2740</v>
      </c>
      <c r="P202" s="126">
        <v>10</v>
      </c>
      <c r="Q202" s="126">
        <v>7.9</v>
      </c>
      <c r="R202" s="126">
        <v>60.699999999999996</v>
      </c>
      <c r="S202" s="126">
        <v>78.5</v>
      </c>
      <c r="T202" s="126">
        <v>82.100000000000009</v>
      </c>
      <c r="U202" s="126">
        <v>0</v>
      </c>
      <c r="V202" s="125">
        <v>2740</v>
      </c>
      <c r="W202" s="126">
        <v>10</v>
      </c>
      <c r="X202" s="126">
        <v>11.8</v>
      </c>
      <c r="Y202" s="126">
        <v>61.9</v>
      </c>
      <c r="Z202" s="126">
        <v>74.2</v>
      </c>
      <c r="AA202" s="126">
        <v>78.2</v>
      </c>
    </row>
    <row r="203" spans="1:27" x14ac:dyDescent="0.25">
      <c r="A203" t="s">
        <v>26</v>
      </c>
      <c r="B203">
        <v>1</v>
      </c>
      <c r="C203" t="s">
        <v>39</v>
      </c>
      <c r="D203">
        <v>2</v>
      </c>
      <c r="E203" t="s">
        <v>405</v>
      </c>
      <c r="F203" s="125">
        <v>1705</v>
      </c>
      <c r="G203" s="126">
        <v>0</v>
      </c>
      <c r="H203" s="125">
        <v>1705</v>
      </c>
      <c r="I203" s="126">
        <v>5.9</v>
      </c>
      <c r="J203" s="126">
        <v>12</v>
      </c>
      <c r="K203" s="126">
        <v>71.3</v>
      </c>
      <c r="L203" s="126">
        <v>77.900000000000006</v>
      </c>
      <c r="M203" s="126">
        <v>82.100000000000009</v>
      </c>
      <c r="N203" s="126">
        <v>0</v>
      </c>
      <c r="O203" s="125">
        <v>1705</v>
      </c>
      <c r="P203" s="126">
        <v>17.100000000000001</v>
      </c>
      <c r="Q203" s="126">
        <v>9.6</v>
      </c>
      <c r="R203" s="126">
        <v>63.7</v>
      </c>
      <c r="S203" s="126">
        <v>71.3</v>
      </c>
      <c r="T203" s="126">
        <v>73.400000000000006</v>
      </c>
      <c r="U203" s="126">
        <v>0</v>
      </c>
      <c r="V203" s="125">
        <v>1705</v>
      </c>
      <c r="W203" s="126">
        <v>14.799999999999999</v>
      </c>
      <c r="X203" s="126">
        <v>13.4</v>
      </c>
      <c r="Y203" s="126">
        <v>56.100000000000009</v>
      </c>
      <c r="Z203" s="126">
        <v>67.2</v>
      </c>
      <c r="AA203" s="126">
        <v>71.7</v>
      </c>
    </row>
    <row r="204" spans="1:27" x14ac:dyDescent="0.25">
      <c r="A204" t="s">
        <v>26</v>
      </c>
      <c r="B204">
        <v>1</v>
      </c>
      <c r="C204" t="s">
        <v>39</v>
      </c>
      <c r="D204">
        <v>3</v>
      </c>
      <c r="E204" t="s">
        <v>406</v>
      </c>
      <c r="F204" s="125">
        <v>80</v>
      </c>
      <c r="G204" s="126">
        <v>0</v>
      </c>
      <c r="H204" s="125">
        <v>80</v>
      </c>
      <c r="I204" s="126" t="s">
        <v>408</v>
      </c>
      <c r="J204" s="126" t="s">
        <v>408</v>
      </c>
      <c r="K204" s="126">
        <v>76.2</v>
      </c>
      <c r="L204" s="126">
        <v>82.5</v>
      </c>
      <c r="M204" s="126">
        <v>83.8</v>
      </c>
      <c r="N204" s="126">
        <v>0</v>
      </c>
      <c r="O204" s="125">
        <v>80</v>
      </c>
      <c r="P204" s="126" t="s">
        <v>408</v>
      </c>
      <c r="Q204" s="126" t="s">
        <v>408</v>
      </c>
      <c r="R204" s="126">
        <v>72.5</v>
      </c>
      <c r="S204" s="126">
        <v>76.2</v>
      </c>
      <c r="T204" s="126">
        <v>78.8</v>
      </c>
      <c r="U204" s="126">
        <v>0</v>
      </c>
      <c r="V204" s="125">
        <v>80</v>
      </c>
      <c r="W204" s="126">
        <v>12.5</v>
      </c>
      <c r="X204" s="126">
        <v>12.5</v>
      </c>
      <c r="Y204" s="126">
        <v>60</v>
      </c>
      <c r="Z204" s="126">
        <v>70</v>
      </c>
      <c r="AA204" s="126">
        <v>75</v>
      </c>
    </row>
    <row r="205" spans="1:27" x14ac:dyDescent="0.25">
      <c r="A205" t="s">
        <v>26</v>
      </c>
      <c r="B205">
        <v>1</v>
      </c>
      <c r="C205" t="s">
        <v>39</v>
      </c>
      <c r="D205">
        <v>4</v>
      </c>
      <c r="E205" t="s">
        <v>407</v>
      </c>
      <c r="F205" s="125">
        <v>45</v>
      </c>
      <c r="G205" s="126">
        <v>0</v>
      </c>
      <c r="H205" s="125">
        <v>45</v>
      </c>
      <c r="I205" s="126" t="s">
        <v>408</v>
      </c>
      <c r="J205" s="126" t="s">
        <v>408</v>
      </c>
      <c r="K205" s="126">
        <v>69.800000000000011</v>
      </c>
      <c r="L205" s="126">
        <v>74.400000000000006</v>
      </c>
      <c r="M205" s="126">
        <v>79.100000000000009</v>
      </c>
      <c r="N205" s="126">
        <v>0</v>
      </c>
      <c r="O205" s="125">
        <v>45</v>
      </c>
      <c r="P205" s="126" t="s">
        <v>408</v>
      </c>
      <c r="Q205" s="126" t="s">
        <v>408</v>
      </c>
      <c r="R205" s="126">
        <v>62.8</v>
      </c>
      <c r="S205" s="126">
        <v>69.800000000000011</v>
      </c>
      <c r="T205" s="126">
        <v>74.400000000000006</v>
      </c>
      <c r="U205" s="126">
        <v>0</v>
      </c>
      <c r="V205" s="125">
        <v>45</v>
      </c>
      <c r="W205" s="126">
        <v>25.6</v>
      </c>
      <c r="X205" s="126">
        <v>11.600000000000001</v>
      </c>
      <c r="Y205" s="126">
        <v>51.2</v>
      </c>
      <c r="Z205" s="126">
        <v>55.800000000000004</v>
      </c>
      <c r="AA205" s="126">
        <v>62.8</v>
      </c>
    </row>
    <row r="206" spans="1:27" x14ac:dyDescent="0.25">
      <c r="A206" t="s">
        <v>26</v>
      </c>
      <c r="B206">
        <v>1</v>
      </c>
      <c r="C206" t="s">
        <v>39</v>
      </c>
      <c r="D206">
        <v>5</v>
      </c>
      <c r="E206" t="s">
        <v>409</v>
      </c>
      <c r="F206" s="125">
        <v>2105</v>
      </c>
      <c r="G206" s="126">
        <v>8.5</v>
      </c>
      <c r="H206" s="125">
        <v>1930</v>
      </c>
      <c r="I206" s="126">
        <v>6.6000000000000005</v>
      </c>
      <c r="J206" s="126">
        <v>7.3</v>
      </c>
      <c r="K206" s="126">
        <v>73.5</v>
      </c>
      <c r="L206" s="126">
        <v>81.300000000000011</v>
      </c>
      <c r="M206" s="126">
        <v>86.1</v>
      </c>
      <c r="N206" s="126">
        <v>8.3000000000000007</v>
      </c>
      <c r="O206" s="125">
        <v>1930</v>
      </c>
      <c r="P206" s="126">
        <v>12.2</v>
      </c>
      <c r="Q206" s="126">
        <v>8.1</v>
      </c>
      <c r="R206" s="126">
        <v>65.3</v>
      </c>
      <c r="S206" s="126">
        <v>76</v>
      </c>
      <c r="T206" s="126">
        <v>79.800000000000011</v>
      </c>
      <c r="U206" s="126">
        <v>8.9</v>
      </c>
      <c r="V206" s="125">
        <v>1920</v>
      </c>
      <c r="W206" s="126">
        <v>11.8</v>
      </c>
      <c r="X206" s="126">
        <v>13.900000000000002</v>
      </c>
      <c r="Y206" s="126">
        <v>60.6</v>
      </c>
      <c r="Z206" s="126">
        <v>71</v>
      </c>
      <c r="AA206" s="126">
        <v>74.3</v>
      </c>
    </row>
    <row r="207" spans="1:27" x14ac:dyDescent="0.25">
      <c r="A207" t="s">
        <v>26</v>
      </c>
      <c r="B207">
        <v>2</v>
      </c>
      <c r="C207" t="s">
        <v>39</v>
      </c>
      <c r="D207">
        <v>1</v>
      </c>
      <c r="E207" t="s">
        <v>410</v>
      </c>
      <c r="F207" s="125">
        <v>1110</v>
      </c>
      <c r="G207" s="126">
        <v>0</v>
      </c>
      <c r="H207" s="125">
        <v>1110</v>
      </c>
      <c r="I207" s="126">
        <v>3.6000000000000005</v>
      </c>
      <c r="J207" s="126">
        <v>4.7</v>
      </c>
      <c r="K207" s="126">
        <v>26.8</v>
      </c>
      <c r="L207" s="126">
        <v>55.800000000000004</v>
      </c>
      <c r="M207" s="126">
        <v>91.7</v>
      </c>
      <c r="N207" s="126">
        <v>0</v>
      </c>
      <c r="O207" s="125">
        <v>1110</v>
      </c>
      <c r="P207" s="126">
        <v>6.8000000000000007</v>
      </c>
      <c r="Q207" s="126">
        <v>4.3000000000000007</v>
      </c>
      <c r="R207" s="126">
        <v>39.1</v>
      </c>
      <c r="S207" s="126">
        <v>75.599999999999994</v>
      </c>
      <c r="T207" s="126">
        <v>88.9</v>
      </c>
      <c r="U207" s="126">
        <v>0</v>
      </c>
      <c r="V207" s="125">
        <v>1110</v>
      </c>
      <c r="W207" s="126">
        <v>9.7000000000000011</v>
      </c>
      <c r="X207" s="126">
        <v>9.6</v>
      </c>
      <c r="Y207" s="126">
        <v>57.2</v>
      </c>
      <c r="Z207" s="126">
        <v>74.3</v>
      </c>
      <c r="AA207" s="126">
        <v>80.600000000000009</v>
      </c>
    </row>
    <row r="208" spans="1:27" x14ac:dyDescent="0.25">
      <c r="A208" t="s">
        <v>26</v>
      </c>
      <c r="B208">
        <v>2</v>
      </c>
      <c r="C208" t="s">
        <v>39</v>
      </c>
      <c r="D208">
        <v>2</v>
      </c>
      <c r="E208" t="s">
        <v>411</v>
      </c>
      <c r="F208" s="125">
        <v>2760</v>
      </c>
      <c r="G208" s="126">
        <v>0</v>
      </c>
      <c r="H208" s="125">
        <v>2760</v>
      </c>
      <c r="I208" s="126">
        <v>7.3</v>
      </c>
      <c r="J208" s="126">
        <v>8.6000000000000014</v>
      </c>
      <c r="K208" s="126">
        <v>50.3</v>
      </c>
      <c r="L208" s="126">
        <v>70.2</v>
      </c>
      <c r="M208" s="126">
        <v>84.1</v>
      </c>
      <c r="N208" s="126">
        <v>0</v>
      </c>
      <c r="O208" s="125">
        <v>2760</v>
      </c>
      <c r="P208" s="126">
        <v>9.4</v>
      </c>
      <c r="Q208" s="126">
        <v>6.3</v>
      </c>
      <c r="R208" s="126">
        <v>54.800000000000004</v>
      </c>
      <c r="S208" s="126">
        <v>74.599999999999994</v>
      </c>
      <c r="T208" s="126">
        <v>84.2</v>
      </c>
      <c r="U208" s="126">
        <v>0</v>
      </c>
      <c r="V208" s="125">
        <v>2760</v>
      </c>
      <c r="W208" s="126">
        <v>11.5</v>
      </c>
      <c r="X208" s="126">
        <v>7.6</v>
      </c>
      <c r="Y208" s="126">
        <v>58.599999999999994</v>
      </c>
      <c r="Z208" s="126">
        <v>75.3</v>
      </c>
      <c r="AA208" s="126">
        <v>80.800000000000011</v>
      </c>
    </row>
    <row r="209" spans="1:27" x14ac:dyDescent="0.25">
      <c r="A209" t="s">
        <v>26</v>
      </c>
      <c r="B209">
        <v>2</v>
      </c>
      <c r="C209" t="s">
        <v>39</v>
      </c>
      <c r="D209">
        <v>3</v>
      </c>
      <c r="E209" t="s">
        <v>412</v>
      </c>
      <c r="F209" s="125">
        <v>2305</v>
      </c>
      <c r="G209" s="126">
        <v>0</v>
      </c>
      <c r="H209" s="125">
        <v>2305</v>
      </c>
      <c r="I209" s="126">
        <v>8.2000000000000011</v>
      </c>
      <c r="J209" s="126">
        <v>9</v>
      </c>
      <c r="K209" s="126">
        <v>54.6</v>
      </c>
      <c r="L209" s="126">
        <v>73.8</v>
      </c>
      <c r="M209" s="126">
        <v>82.800000000000011</v>
      </c>
      <c r="N209" s="126">
        <v>0</v>
      </c>
      <c r="O209" s="125">
        <v>2305</v>
      </c>
      <c r="P209" s="126">
        <v>10.9</v>
      </c>
      <c r="Q209" s="126">
        <v>5.3</v>
      </c>
      <c r="R209" s="126">
        <v>55.300000000000004</v>
      </c>
      <c r="S209" s="126">
        <v>76.7</v>
      </c>
      <c r="T209" s="126">
        <v>83.8</v>
      </c>
      <c r="U209" s="126">
        <v>0</v>
      </c>
      <c r="V209" s="125">
        <v>2305</v>
      </c>
      <c r="W209" s="126">
        <v>13.100000000000001</v>
      </c>
      <c r="X209" s="126">
        <v>6.4</v>
      </c>
      <c r="Y209" s="126">
        <v>59.699999999999996</v>
      </c>
      <c r="Z209" s="126">
        <v>76</v>
      </c>
      <c r="AA209" s="126">
        <v>80.600000000000009</v>
      </c>
    </row>
    <row r="210" spans="1:27" x14ac:dyDescent="0.25">
      <c r="A210" t="s">
        <v>26</v>
      </c>
      <c r="B210">
        <v>2</v>
      </c>
      <c r="C210" t="s">
        <v>39</v>
      </c>
      <c r="D210">
        <v>4</v>
      </c>
      <c r="E210" t="s">
        <v>413</v>
      </c>
      <c r="F210" s="125">
        <v>2660</v>
      </c>
      <c r="G210" s="126">
        <v>0</v>
      </c>
      <c r="H210" s="125">
        <v>2660</v>
      </c>
      <c r="I210" s="126">
        <v>7.0000000000000009</v>
      </c>
      <c r="J210" s="126">
        <v>7.5</v>
      </c>
      <c r="K210" s="126">
        <v>59.9</v>
      </c>
      <c r="L210" s="126">
        <v>78.100000000000009</v>
      </c>
      <c r="M210" s="126">
        <v>85.5</v>
      </c>
      <c r="N210" s="126">
        <v>0</v>
      </c>
      <c r="O210" s="125">
        <v>2660</v>
      </c>
      <c r="P210" s="126">
        <v>9</v>
      </c>
      <c r="Q210" s="126">
        <v>6.7</v>
      </c>
      <c r="R210" s="126">
        <v>57.000000000000007</v>
      </c>
      <c r="S210" s="126">
        <v>78.600000000000009</v>
      </c>
      <c r="T210" s="126">
        <v>84.3</v>
      </c>
      <c r="U210" s="126">
        <v>0</v>
      </c>
      <c r="V210" s="125">
        <v>2660</v>
      </c>
      <c r="W210" s="126">
        <v>11.700000000000001</v>
      </c>
      <c r="X210" s="126">
        <v>6.7</v>
      </c>
      <c r="Y210" s="126">
        <v>61.6</v>
      </c>
      <c r="Z210" s="126">
        <v>77.7</v>
      </c>
      <c r="AA210" s="126">
        <v>81.5</v>
      </c>
    </row>
    <row r="211" spans="1:27" x14ac:dyDescent="0.25">
      <c r="A211" t="s">
        <v>26</v>
      </c>
      <c r="B211">
        <v>2</v>
      </c>
      <c r="C211" t="s">
        <v>39</v>
      </c>
      <c r="D211">
        <v>5</v>
      </c>
      <c r="E211" t="s">
        <v>414</v>
      </c>
      <c r="F211" s="125">
        <v>13055</v>
      </c>
      <c r="G211" s="126">
        <v>7.2000000000000011</v>
      </c>
      <c r="H211" s="125">
        <v>12115</v>
      </c>
      <c r="I211" s="126">
        <v>10.100000000000001</v>
      </c>
      <c r="J211" s="126">
        <v>6.5</v>
      </c>
      <c r="K211" s="126">
        <v>56.500000000000007</v>
      </c>
      <c r="L211" s="126">
        <v>76</v>
      </c>
      <c r="M211" s="126">
        <v>83.399999999999991</v>
      </c>
      <c r="N211" s="126">
        <v>8.1</v>
      </c>
      <c r="O211" s="125">
        <v>12000</v>
      </c>
      <c r="P211" s="126">
        <v>12.1</v>
      </c>
      <c r="Q211" s="126">
        <v>5</v>
      </c>
      <c r="R211" s="126">
        <v>57.000000000000007</v>
      </c>
      <c r="S211" s="126">
        <v>77.5</v>
      </c>
      <c r="T211" s="126">
        <v>83</v>
      </c>
      <c r="U211" s="126">
        <v>8.4</v>
      </c>
      <c r="V211" s="125">
        <v>11960</v>
      </c>
      <c r="W211" s="126">
        <v>14.499999999999998</v>
      </c>
      <c r="X211" s="126">
        <v>6.1</v>
      </c>
      <c r="Y211" s="126">
        <v>59.099999999999994</v>
      </c>
      <c r="Z211" s="126">
        <v>75.2</v>
      </c>
      <c r="AA211" s="126">
        <v>79.400000000000006</v>
      </c>
    </row>
    <row r="212" spans="1:27" x14ac:dyDescent="0.25">
      <c r="A212" t="s">
        <v>26</v>
      </c>
      <c r="B212">
        <v>3</v>
      </c>
      <c r="C212" t="s">
        <v>39</v>
      </c>
      <c r="D212">
        <v>1</v>
      </c>
      <c r="E212" t="s">
        <v>415</v>
      </c>
      <c r="F212" s="125">
        <v>1690</v>
      </c>
      <c r="G212" s="126">
        <v>0</v>
      </c>
      <c r="H212" s="125">
        <v>1690</v>
      </c>
      <c r="I212" s="126">
        <v>5.6000000000000005</v>
      </c>
      <c r="J212" s="126">
        <v>6.6000000000000005</v>
      </c>
      <c r="K212" s="126">
        <v>36</v>
      </c>
      <c r="L212" s="126">
        <v>64.8</v>
      </c>
      <c r="M212" s="126">
        <v>87.8</v>
      </c>
      <c r="N212" s="126">
        <v>0</v>
      </c>
      <c r="O212" s="125">
        <v>1690</v>
      </c>
      <c r="P212" s="126">
        <v>6.9</v>
      </c>
      <c r="Q212" s="126">
        <v>5.6000000000000005</v>
      </c>
      <c r="R212" s="126">
        <v>45</v>
      </c>
      <c r="S212" s="126">
        <v>71.399999999999991</v>
      </c>
      <c r="T212" s="126">
        <v>87.5</v>
      </c>
      <c r="U212" s="126">
        <v>0</v>
      </c>
      <c r="V212" s="125">
        <v>1690</v>
      </c>
      <c r="W212" s="126">
        <v>10.5</v>
      </c>
      <c r="X212" s="126">
        <v>6.6000000000000005</v>
      </c>
      <c r="Y212" s="126">
        <v>53.300000000000004</v>
      </c>
      <c r="Z212" s="126">
        <v>73.8</v>
      </c>
      <c r="AA212" s="126">
        <v>82.9</v>
      </c>
    </row>
    <row r="213" spans="1:27" x14ac:dyDescent="0.25">
      <c r="A213" t="s">
        <v>26</v>
      </c>
      <c r="B213">
        <v>3</v>
      </c>
      <c r="C213" t="s">
        <v>39</v>
      </c>
      <c r="D213">
        <v>2</v>
      </c>
      <c r="E213" t="s">
        <v>416</v>
      </c>
      <c r="F213" s="125">
        <v>4745</v>
      </c>
      <c r="G213" s="126">
        <v>0</v>
      </c>
      <c r="H213" s="125">
        <v>4745</v>
      </c>
      <c r="I213" s="126">
        <v>4.9000000000000004</v>
      </c>
      <c r="J213" s="126">
        <v>7.7</v>
      </c>
      <c r="K213" s="126">
        <v>44.800000000000004</v>
      </c>
      <c r="L213" s="126">
        <v>70.8</v>
      </c>
      <c r="M213" s="126">
        <v>87.4</v>
      </c>
      <c r="N213" s="126">
        <v>0</v>
      </c>
      <c r="O213" s="125">
        <v>4745</v>
      </c>
      <c r="P213" s="126">
        <v>6.9</v>
      </c>
      <c r="Q213" s="126">
        <v>6.1</v>
      </c>
      <c r="R213" s="126">
        <v>53.800000000000004</v>
      </c>
      <c r="S213" s="126">
        <v>75.3</v>
      </c>
      <c r="T213" s="126">
        <v>87</v>
      </c>
      <c r="U213" s="126">
        <v>0</v>
      </c>
      <c r="V213" s="125">
        <v>4745</v>
      </c>
      <c r="W213" s="126">
        <v>10</v>
      </c>
      <c r="X213" s="126">
        <v>6.2</v>
      </c>
      <c r="Y213" s="126">
        <v>58.4</v>
      </c>
      <c r="Z213" s="126">
        <v>77.3</v>
      </c>
      <c r="AA213" s="126">
        <v>83.8</v>
      </c>
    </row>
    <row r="214" spans="1:27" x14ac:dyDescent="0.25">
      <c r="A214" t="s">
        <v>26</v>
      </c>
      <c r="B214">
        <v>3</v>
      </c>
      <c r="C214" t="s">
        <v>39</v>
      </c>
      <c r="D214">
        <v>3</v>
      </c>
      <c r="E214" t="s">
        <v>417</v>
      </c>
      <c r="F214" s="125">
        <v>4450</v>
      </c>
      <c r="G214" s="126">
        <v>0</v>
      </c>
      <c r="H214" s="125">
        <v>4450</v>
      </c>
      <c r="I214" s="126">
        <v>4.9000000000000004</v>
      </c>
      <c r="J214" s="126">
        <v>9.1</v>
      </c>
      <c r="K214" s="126">
        <v>50.2</v>
      </c>
      <c r="L214" s="126">
        <v>74</v>
      </c>
      <c r="M214" s="126">
        <v>86</v>
      </c>
      <c r="N214" s="126">
        <v>0</v>
      </c>
      <c r="O214" s="125">
        <v>4450</v>
      </c>
      <c r="P214" s="126">
        <v>7.7</v>
      </c>
      <c r="Q214" s="126">
        <v>6.8000000000000007</v>
      </c>
      <c r="R214" s="126">
        <v>59.9</v>
      </c>
      <c r="S214" s="126">
        <v>78.100000000000009</v>
      </c>
      <c r="T214" s="126">
        <v>85.5</v>
      </c>
      <c r="U214" s="126">
        <v>0</v>
      </c>
      <c r="V214" s="125">
        <v>4450</v>
      </c>
      <c r="W214" s="126">
        <v>11.3</v>
      </c>
      <c r="X214" s="126">
        <v>5.7</v>
      </c>
      <c r="Y214" s="126">
        <v>64.7</v>
      </c>
      <c r="Z214" s="126">
        <v>78.3</v>
      </c>
      <c r="AA214" s="126">
        <v>83</v>
      </c>
    </row>
    <row r="215" spans="1:27" x14ac:dyDescent="0.25">
      <c r="A215" t="s">
        <v>26</v>
      </c>
      <c r="B215">
        <v>3</v>
      </c>
      <c r="C215" t="s">
        <v>39</v>
      </c>
      <c r="D215">
        <v>4</v>
      </c>
      <c r="E215" t="s">
        <v>418</v>
      </c>
      <c r="F215" s="125">
        <v>5555</v>
      </c>
      <c r="G215" s="126">
        <v>0</v>
      </c>
      <c r="H215" s="125">
        <v>5555</v>
      </c>
      <c r="I215" s="126">
        <v>6.4</v>
      </c>
      <c r="J215" s="126">
        <v>9.8000000000000007</v>
      </c>
      <c r="K215" s="126">
        <v>55.900000000000006</v>
      </c>
      <c r="L215" s="126">
        <v>75.2</v>
      </c>
      <c r="M215" s="126">
        <v>83.8</v>
      </c>
      <c r="N215" s="126">
        <v>0</v>
      </c>
      <c r="O215" s="125">
        <v>5555</v>
      </c>
      <c r="P215" s="126">
        <v>8.4</v>
      </c>
      <c r="Q215" s="126">
        <v>8.3000000000000007</v>
      </c>
      <c r="R215" s="126">
        <v>63.9</v>
      </c>
      <c r="S215" s="126">
        <v>78</v>
      </c>
      <c r="T215" s="126">
        <v>83.3</v>
      </c>
      <c r="U215" s="126">
        <v>0</v>
      </c>
      <c r="V215" s="125">
        <v>5555</v>
      </c>
      <c r="W215" s="126">
        <v>11.4</v>
      </c>
      <c r="X215" s="126">
        <v>6.9</v>
      </c>
      <c r="Y215" s="126">
        <v>67.5</v>
      </c>
      <c r="Z215" s="126">
        <v>78.2</v>
      </c>
      <c r="AA215" s="126">
        <v>81.7</v>
      </c>
    </row>
    <row r="216" spans="1:27" x14ac:dyDescent="0.25">
      <c r="A216" t="s">
        <v>26</v>
      </c>
      <c r="B216">
        <v>3</v>
      </c>
      <c r="C216" t="s">
        <v>39</v>
      </c>
      <c r="D216">
        <v>5</v>
      </c>
      <c r="E216" t="s">
        <v>419</v>
      </c>
      <c r="F216" s="125">
        <v>6685</v>
      </c>
      <c r="G216" s="126">
        <v>6</v>
      </c>
      <c r="H216" s="125">
        <v>6285</v>
      </c>
      <c r="I216" s="126">
        <v>8.1</v>
      </c>
      <c r="J216" s="126">
        <v>10.200000000000001</v>
      </c>
      <c r="K216" s="126">
        <v>49.2</v>
      </c>
      <c r="L216" s="126">
        <v>68.600000000000009</v>
      </c>
      <c r="M216" s="126">
        <v>81.7</v>
      </c>
      <c r="N216" s="126">
        <v>7.2000000000000011</v>
      </c>
      <c r="O216" s="125">
        <v>6205</v>
      </c>
      <c r="P216" s="126">
        <v>11.600000000000001</v>
      </c>
      <c r="Q216" s="126">
        <v>9</v>
      </c>
      <c r="R216" s="126">
        <v>55.500000000000007</v>
      </c>
      <c r="S216" s="126">
        <v>71.5</v>
      </c>
      <c r="T216" s="126">
        <v>79.400000000000006</v>
      </c>
      <c r="U216" s="126">
        <v>7.9</v>
      </c>
      <c r="V216" s="125">
        <v>6160</v>
      </c>
      <c r="W216" s="126">
        <v>14.499999999999998</v>
      </c>
      <c r="X216" s="126">
        <v>8.7999999999999989</v>
      </c>
      <c r="Y216" s="126">
        <v>60.199999999999996</v>
      </c>
      <c r="Z216" s="126">
        <v>71.899999999999991</v>
      </c>
      <c r="AA216" s="126">
        <v>76.8</v>
      </c>
    </row>
    <row r="217" spans="1:27" x14ac:dyDescent="0.25">
      <c r="A217" t="s">
        <v>26</v>
      </c>
      <c r="B217">
        <v>4</v>
      </c>
      <c r="C217" t="s">
        <v>39</v>
      </c>
      <c r="D217">
        <v>1</v>
      </c>
      <c r="E217" t="s">
        <v>420</v>
      </c>
      <c r="F217" s="125">
        <v>290</v>
      </c>
      <c r="G217" s="126">
        <v>0</v>
      </c>
      <c r="H217" s="125">
        <v>290</v>
      </c>
      <c r="I217" s="126">
        <v>8.6000000000000014</v>
      </c>
      <c r="J217" s="126">
        <v>10.3</v>
      </c>
      <c r="K217" s="126">
        <v>71.2</v>
      </c>
      <c r="L217" s="126">
        <v>78.400000000000006</v>
      </c>
      <c r="M217" s="126">
        <v>81.2</v>
      </c>
      <c r="N217" s="126">
        <v>0</v>
      </c>
      <c r="O217" s="125">
        <v>290</v>
      </c>
      <c r="P217" s="126">
        <v>8.6000000000000014</v>
      </c>
      <c r="Q217" s="126">
        <v>8.2000000000000011</v>
      </c>
      <c r="R217" s="126">
        <v>68.5</v>
      </c>
      <c r="S217" s="126">
        <v>78.400000000000006</v>
      </c>
      <c r="T217" s="126">
        <v>83.2</v>
      </c>
      <c r="U217" s="126">
        <v>0</v>
      </c>
      <c r="V217" s="125">
        <v>290</v>
      </c>
      <c r="W217" s="126">
        <v>11.3</v>
      </c>
      <c r="X217" s="126">
        <v>5.8000000000000007</v>
      </c>
      <c r="Y217" s="126">
        <v>66.100000000000009</v>
      </c>
      <c r="Z217" s="126">
        <v>79.100000000000009</v>
      </c>
      <c r="AA217" s="126">
        <v>82.9</v>
      </c>
    </row>
    <row r="218" spans="1:27" x14ac:dyDescent="0.25">
      <c r="A218" t="s">
        <v>26</v>
      </c>
      <c r="B218">
        <v>4</v>
      </c>
      <c r="C218" t="s">
        <v>39</v>
      </c>
      <c r="D218">
        <v>2</v>
      </c>
      <c r="E218" t="s">
        <v>421</v>
      </c>
      <c r="F218" s="125">
        <v>120</v>
      </c>
      <c r="G218" s="126">
        <v>0</v>
      </c>
      <c r="H218" s="125">
        <v>120</v>
      </c>
      <c r="I218" s="126">
        <v>7.6</v>
      </c>
      <c r="J218" s="126">
        <v>11.8</v>
      </c>
      <c r="K218" s="126">
        <v>67.2</v>
      </c>
      <c r="L218" s="126">
        <v>76.5</v>
      </c>
      <c r="M218" s="126">
        <v>80.7</v>
      </c>
      <c r="N218" s="126">
        <v>0</v>
      </c>
      <c r="O218" s="125">
        <v>120</v>
      </c>
      <c r="P218" s="126">
        <v>10.100000000000001</v>
      </c>
      <c r="Q218" s="126">
        <v>9.1999999999999993</v>
      </c>
      <c r="R218" s="126">
        <v>65.5</v>
      </c>
      <c r="S218" s="126">
        <v>79.800000000000011</v>
      </c>
      <c r="T218" s="126">
        <v>80.7</v>
      </c>
      <c r="U218" s="126">
        <v>0</v>
      </c>
      <c r="V218" s="125">
        <v>120</v>
      </c>
      <c r="W218" s="126">
        <v>13.4</v>
      </c>
      <c r="X218" s="126">
        <v>5.9</v>
      </c>
      <c r="Y218" s="126">
        <v>63.9</v>
      </c>
      <c r="Z218" s="126">
        <v>79</v>
      </c>
      <c r="AA218" s="126">
        <v>80.7</v>
      </c>
    </row>
    <row r="219" spans="1:27" x14ac:dyDescent="0.25">
      <c r="A219" t="s">
        <v>26</v>
      </c>
      <c r="B219">
        <v>4</v>
      </c>
      <c r="C219" t="s">
        <v>39</v>
      </c>
      <c r="D219">
        <v>3</v>
      </c>
      <c r="E219" t="s">
        <v>422</v>
      </c>
      <c r="F219" s="125">
        <v>5</v>
      </c>
      <c r="G219" s="126" t="s">
        <v>408</v>
      </c>
      <c r="H219" s="125" t="s">
        <v>408</v>
      </c>
      <c r="I219" s="126" t="s">
        <v>408</v>
      </c>
      <c r="J219" s="126" t="s">
        <v>408</v>
      </c>
      <c r="K219" s="126" t="s">
        <v>408</v>
      </c>
      <c r="L219" s="126" t="s">
        <v>408</v>
      </c>
      <c r="M219" s="126" t="s">
        <v>408</v>
      </c>
      <c r="N219" s="126" t="s">
        <v>408</v>
      </c>
      <c r="O219" s="125" t="s">
        <v>408</v>
      </c>
      <c r="P219" s="126" t="s">
        <v>408</v>
      </c>
      <c r="Q219" s="126" t="s">
        <v>408</v>
      </c>
      <c r="R219" s="126" t="s">
        <v>408</v>
      </c>
      <c r="S219" s="126" t="s">
        <v>408</v>
      </c>
      <c r="T219" s="126" t="s">
        <v>408</v>
      </c>
      <c r="U219" s="126" t="s">
        <v>408</v>
      </c>
      <c r="V219" s="125" t="s">
        <v>408</v>
      </c>
      <c r="W219" s="126" t="s">
        <v>408</v>
      </c>
      <c r="X219" s="126" t="s">
        <v>408</v>
      </c>
      <c r="Y219" s="126" t="s">
        <v>408</v>
      </c>
      <c r="Z219" s="126" t="s">
        <v>408</v>
      </c>
      <c r="AA219" s="126" t="s">
        <v>408</v>
      </c>
    </row>
    <row r="220" spans="1:27" x14ac:dyDescent="0.25">
      <c r="A220" t="s">
        <v>26</v>
      </c>
      <c r="B220">
        <v>4</v>
      </c>
      <c r="C220" t="s">
        <v>39</v>
      </c>
      <c r="D220">
        <v>4</v>
      </c>
      <c r="E220" t="s">
        <v>423</v>
      </c>
      <c r="F220" s="125">
        <v>5</v>
      </c>
      <c r="G220" s="126" t="s">
        <v>408</v>
      </c>
      <c r="H220" s="125" t="s">
        <v>408</v>
      </c>
      <c r="I220" s="126" t="s">
        <v>408</v>
      </c>
      <c r="J220" s="126" t="s">
        <v>408</v>
      </c>
      <c r="K220" s="126" t="s">
        <v>408</v>
      </c>
      <c r="L220" s="126" t="s">
        <v>408</v>
      </c>
      <c r="M220" s="126" t="s">
        <v>408</v>
      </c>
      <c r="N220" s="126" t="s">
        <v>408</v>
      </c>
      <c r="O220" s="125" t="s">
        <v>408</v>
      </c>
      <c r="P220" s="126" t="s">
        <v>408</v>
      </c>
      <c r="Q220" s="126" t="s">
        <v>408</v>
      </c>
      <c r="R220" s="126" t="s">
        <v>408</v>
      </c>
      <c r="S220" s="126" t="s">
        <v>408</v>
      </c>
      <c r="T220" s="126" t="s">
        <v>408</v>
      </c>
      <c r="U220" s="126" t="s">
        <v>408</v>
      </c>
      <c r="V220" s="125" t="s">
        <v>408</v>
      </c>
      <c r="W220" s="126" t="s">
        <v>408</v>
      </c>
      <c r="X220" s="126" t="s">
        <v>408</v>
      </c>
      <c r="Y220" s="126" t="s">
        <v>408</v>
      </c>
      <c r="Z220" s="126" t="s">
        <v>408</v>
      </c>
      <c r="AA220" s="126" t="s">
        <v>408</v>
      </c>
    </row>
    <row r="221" spans="1:27" x14ac:dyDescent="0.25">
      <c r="A221" t="s">
        <v>26</v>
      </c>
      <c r="B221">
        <v>4</v>
      </c>
      <c r="C221" t="s">
        <v>39</v>
      </c>
      <c r="D221">
        <v>5</v>
      </c>
      <c r="E221" t="s">
        <v>424</v>
      </c>
      <c r="F221" s="125">
        <v>145</v>
      </c>
      <c r="G221" s="126">
        <v>13.700000000000001</v>
      </c>
      <c r="H221" s="125">
        <v>125</v>
      </c>
      <c r="I221" s="126">
        <v>5.6000000000000005</v>
      </c>
      <c r="J221" s="126">
        <v>9.5</v>
      </c>
      <c r="K221" s="126">
        <v>73.8</v>
      </c>
      <c r="L221" s="126">
        <v>81.7</v>
      </c>
      <c r="M221" s="126">
        <v>84.899999999999991</v>
      </c>
      <c r="N221" s="126">
        <v>12.3</v>
      </c>
      <c r="O221" s="125">
        <v>130</v>
      </c>
      <c r="P221" s="126">
        <v>9.4</v>
      </c>
      <c r="Q221" s="126">
        <v>14.799999999999999</v>
      </c>
      <c r="R221" s="126">
        <v>67.2</v>
      </c>
      <c r="S221" s="126">
        <v>72.7</v>
      </c>
      <c r="T221" s="126">
        <v>75.8</v>
      </c>
      <c r="U221" s="126">
        <v>12.3</v>
      </c>
      <c r="V221" s="125">
        <v>130</v>
      </c>
      <c r="W221" s="126">
        <v>18</v>
      </c>
      <c r="X221" s="126">
        <v>7.0000000000000009</v>
      </c>
      <c r="Y221" s="126">
        <v>64.8</v>
      </c>
      <c r="Z221" s="126">
        <v>72.7</v>
      </c>
      <c r="AA221" s="126">
        <v>75</v>
      </c>
    </row>
    <row r="222" spans="1:27" x14ac:dyDescent="0.25">
      <c r="A222" t="s">
        <v>26</v>
      </c>
      <c r="B222">
        <v>5</v>
      </c>
      <c r="C222" t="s">
        <v>39</v>
      </c>
      <c r="D222">
        <v>1</v>
      </c>
      <c r="E222" t="s">
        <v>425</v>
      </c>
      <c r="F222" s="125">
        <v>35</v>
      </c>
      <c r="G222" s="126">
        <v>0</v>
      </c>
      <c r="H222" s="125">
        <v>35</v>
      </c>
      <c r="I222" s="126">
        <v>0</v>
      </c>
      <c r="J222" s="126" t="s">
        <v>408</v>
      </c>
      <c r="K222" s="126">
        <v>33.1</v>
      </c>
      <c r="L222" s="126">
        <v>68.900000000000006</v>
      </c>
      <c r="M222" s="126" t="s">
        <v>408</v>
      </c>
      <c r="N222" s="126">
        <v>0</v>
      </c>
      <c r="O222" s="125">
        <v>35</v>
      </c>
      <c r="P222" s="126" t="s">
        <v>408</v>
      </c>
      <c r="Q222" s="126" t="s">
        <v>408</v>
      </c>
      <c r="R222" s="126">
        <v>55.600000000000009</v>
      </c>
      <c r="S222" s="126">
        <v>83.7</v>
      </c>
      <c r="T222" s="126">
        <v>92.600000000000009</v>
      </c>
      <c r="U222" s="126">
        <v>0</v>
      </c>
      <c r="V222" s="125">
        <v>35</v>
      </c>
      <c r="W222" s="126" t="s">
        <v>408</v>
      </c>
      <c r="X222" s="126" t="s">
        <v>408</v>
      </c>
      <c r="Y222" s="126">
        <v>68.900000000000006</v>
      </c>
      <c r="Z222" s="126">
        <v>85.2</v>
      </c>
      <c r="AA222" s="126">
        <v>85.2</v>
      </c>
    </row>
    <row r="223" spans="1:27" x14ac:dyDescent="0.25">
      <c r="A223" t="s">
        <v>26</v>
      </c>
      <c r="B223">
        <v>5</v>
      </c>
      <c r="C223" t="s">
        <v>39</v>
      </c>
      <c r="D223">
        <v>2</v>
      </c>
      <c r="E223" t="s">
        <v>426</v>
      </c>
      <c r="F223" s="125">
        <v>160</v>
      </c>
      <c r="G223" s="126">
        <v>0</v>
      </c>
      <c r="H223" s="125">
        <v>160</v>
      </c>
      <c r="I223" s="126">
        <v>11.9</v>
      </c>
      <c r="J223" s="126">
        <v>7.1000000000000005</v>
      </c>
      <c r="K223" s="126">
        <v>43.7</v>
      </c>
      <c r="L223" s="126">
        <v>67.300000000000011</v>
      </c>
      <c r="M223" s="126">
        <v>81</v>
      </c>
      <c r="N223" s="126">
        <v>0</v>
      </c>
      <c r="O223" s="125">
        <v>160</v>
      </c>
      <c r="P223" s="126">
        <v>13.200000000000001</v>
      </c>
      <c r="Q223" s="126">
        <v>5.4</v>
      </c>
      <c r="R223" s="126">
        <v>46.6</v>
      </c>
      <c r="S223" s="126">
        <v>68.800000000000011</v>
      </c>
      <c r="T223" s="126">
        <v>81.400000000000006</v>
      </c>
      <c r="U223" s="126">
        <v>0</v>
      </c>
      <c r="V223" s="125">
        <v>160</v>
      </c>
      <c r="W223" s="126" t="s">
        <v>408</v>
      </c>
      <c r="X223" s="126" t="s">
        <v>408</v>
      </c>
      <c r="Y223" s="126">
        <v>57.500000000000007</v>
      </c>
      <c r="Z223" s="126">
        <v>75.8</v>
      </c>
      <c r="AA223" s="126">
        <v>80.800000000000011</v>
      </c>
    </row>
    <row r="224" spans="1:27" x14ac:dyDescent="0.25">
      <c r="A224" t="s">
        <v>26</v>
      </c>
      <c r="B224">
        <v>5</v>
      </c>
      <c r="C224" t="s">
        <v>39</v>
      </c>
      <c r="D224">
        <v>3</v>
      </c>
      <c r="E224" t="s">
        <v>427</v>
      </c>
      <c r="F224" s="125">
        <v>290</v>
      </c>
      <c r="G224" s="126">
        <v>0</v>
      </c>
      <c r="H224" s="125">
        <v>290</v>
      </c>
      <c r="I224" s="126">
        <v>6.8000000000000007</v>
      </c>
      <c r="J224" s="126" t="s">
        <v>408</v>
      </c>
      <c r="K224" s="126">
        <v>57.000000000000007</v>
      </c>
      <c r="L224" s="126">
        <v>73.599999999999994</v>
      </c>
      <c r="M224" s="126" t="s">
        <v>408</v>
      </c>
      <c r="N224" s="126">
        <v>0</v>
      </c>
      <c r="O224" s="125">
        <v>290</v>
      </c>
      <c r="P224" s="126">
        <v>7.7</v>
      </c>
      <c r="Q224" s="126">
        <v>8.6000000000000014</v>
      </c>
      <c r="R224" s="126">
        <v>63.7</v>
      </c>
      <c r="S224" s="126">
        <v>77.3</v>
      </c>
      <c r="T224" s="126">
        <v>83.7</v>
      </c>
      <c r="U224" s="126">
        <v>0</v>
      </c>
      <c r="V224" s="125">
        <v>290</v>
      </c>
      <c r="W224" s="126">
        <v>9</v>
      </c>
      <c r="X224" s="126">
        <v>7.8</v>
      </c>
      <c r="Y224" s="126">
        <v>70.100000000000009</v>
      </c>
      <c r="Z224" s="126">
        <v>80.300000000000011</v>
      </c>
      <c r="AA224" s="126">
        <v>83.2</v>
      </c>
    </row>
    <row r="225" spans="1:27" x14ac:dyDescent="0.25">
      <c r="A225" t="s">
        <v>26</v>
      </c>
      <c r="B225">
        <v>5</v>
      </c>
      <c r="C225" t="s">
        <v>39</v>
      </c>
      <c r="D225">
        <v>4</v>
      </c>
      <c r="E225" t="s">
        <v>428</v>
      </c>
      <c r="F225" s="125">
        <v>470</v>
      </c>
      <c r="G225" s="126">
        <v>0</v>
      </c>
      <c r="H225" s="125">
        <v>470</v>
      </c>
      <c r="I225" s="126">
        <v>9.5</v>
      </c>
      <c r="J225" s="126">
        <v>11.9</v>
      </c>
      <c r="K225" s="126">
        <v>64.900000000000006</v>
      </c>
      <c r="L225" s="126">
        <v>75.3</v>
      </c>
      <c r="M225" s="126">
        <v>78.600000000000009</v>
      </c>
      <c r="N225" s="126">
        <v>0</v>
      </c>
      <c r="O225" s="125">
        <v>470</v>
      </c>
      <c r="P225" s="126">
        <v>12.5</v>
      </c>
      <c r="Q225" s="126">
        <v>10.6</v>
      </c>
      <c r="R225" s="126">
        <v>64.3</v>
      </c>
      <c r="S225" s="126">
        <v>73.7</v>
      </c>
      <c r="T225" s="126">
        <v>77</v>
      </c>
      <c r="U225" s="126">
        <v>0</v>
      </c>
      <c r="V225" s="125">
        <v>470</v>
      </c>
      <c r="W225" s="126">
        <v>13.600000000000001</v>
      </c>
      <c r="X225" s="126">
        <v>7.1000000000000005</v>
      </c>
      <c r="Y225" s="126">
        <v>71.2</v>
      </c>
      <c r="Z225" s="126">
        <v>78.100000000000009</v>
      </c>
      <c r="AA225" s="126">
        <v>79.3</v>
      </c>
    </row>
    <row r="226" spans="1:27" x14ac:dyDescent="0.25">
      <c r="A226" t="s">
        <v>26</v>
      </c>
      <c r="B226">
        <v>5</v>
      </c>
      <c r="C226" t="s">
        <v>39</v>
      </c>
      <c r="D226">
        <v>5</v>
      </c>
      <c r="E226" t="s">
        <v>429</v>
      </c>
      <c r="F226" s="125">
        <v>655</v>
      </c>
      <c r="G226" s="126">
        <v>6</v>
      </c>
      <c r="H226" s="125">
        <v>615</v>
      </c>
      <c r="I226" s="126">
        <v>10.5</v>
      </c>
      <c r="J226" s="126">
        <v>12.3</v>
      </c>
      <c r="K226" s="126">
        <v>57.500000000000007</v>
      </c>
      <c r="L226" s="126">
        <v>68.400000000000006</v>
      </c>
      <c r="M226" s="126">
        <v>77.2</v>
      </c>
      <c r="N226" s="126">
        <v>6.5</v>
      </c>
      <c r="O226" s="125">
        <v>615</v>
      </c>
      <c r="P226" s="126" t="s">
        <v>408</v>
      </c>
      <c r="Q226" s="126" t="s">
        <v>408</v>
      </c>
      <c r="R226" s="126">
        <v>64.099999999999994</v>
      </c>
      <c r="S226" s="126">
        <v>71.3</v>
      </c>
      <c r="T226" s="126">
        <v>77.3</v>
      </c>
      <c r="U226" s="126">
        <v>7.0000000000000009</v>
      </c>
      <c r="V226" s="125">
        <v>610</v>
      </c>
      <c r="W226" s="126">
        <v>18.099999999999998</v>
      </c>
      <c r="X226" s="126">
        <v>8.3000000000000007</v>
      </c>
      <c r="Y226" s="126">
        <v>66.400000000000006</v>
      </c>
      <c r="Z226" s="126">
        <v>71.3</v>
      </c>
      <c r="AA226" s="126">
        <v>73.5</v>
      </c>
    </row>
    <row r="227" spans="1:27" x14ac:dyDescent="0.25">
      <c r="A227" t="s">
        <v>26</v>
      </c>
      <c r="B227">
        <v>6</v>
      </c>
      <c r="C227" t="s">
        <v>39</v>
      </c>
      <c r="D227">
        <v>1</v>
      </c>
      <c r="E227" t="s">
        <v>430</v>
      </c>
      <c r="F227" s="125">
        <v>1520</v>
      </c>
      <c r="G227" s="126">
        <v>0</v>
      </c>
      <c r="H227" s="125">
        <v>1520</v>
      </c>
      <c r="I227" s="126">
        <v>6.4</v>
      </c>
      <c r="J227" s="126">
        <v>5.7</v>
      </c>
      <c r="K227" s="126">
        <v>35.6</v>
      </c>
      <c r="L227" s="126">
        <v>67.300000000000011</v>
      </c>
      <c r="M227" s="126">
        <v>88</v>
      </c>
      <c r="N227" s="126">
        <v>0</v>
      </c>
      <c r="O227" s="125">
        <v>1520</v>
      </c>
      <c r="P227" s="126">
        <v>7.9</v>
      </c>
      <c r="Q227" s="126">
        <v>4.8</v>
      </c>
      <c r="R227" s="126">
        <v>45.9</v>
      </c>
      <c r="S227" s="126">
        <v>72.5</v>
      </c>
      <c r="T227" s="126">
        <v>87.3</v>
      </c>
      <c r="U227" s="126">
        <v>0</v>
      </c>
      <c r="V227" s="125">
        <v>1520</v>
      </c>
      <c r="W227" s="126">
        <v>12</v>
      </c>
      <c r="X227" s="126">
        <v>6.9</v>
      </c>
      <c r="Y227" s="126">
        <v>59.5</v>
      </c>
      <c r="Z227" s="126">
        <v>74.400000000000006</v>
      </c>
      <c r="AA227" s="126">
        <v>81.100000000000009</v>
      </c>
    </row>
    <row r="228" spans="1:27" x14ac:dyDescent="0.25">
      <c r="A228" t="s">
        <v>26</v>
      </c>
      <c r="B228">
        <v>6</v>
      </c>
      <c r="C228" t="s">
        <v>39</v>
      </c>
      <c r="D228">
        <v>2</v>
      </c>
      <c r="E228" t="s">
        <v>431</v>
      </c>
      <c r="F228" s="125">
        <v>2280</v>
      </c>
      <c r="G228" s="126">
        <v>0</v>
      </c>
      <c r="H228" s="125">
        <v>2280</v>
      </c>
      <c r="I228" s="126">
        <v>5.8000000000000007</v>
      </c>
      <c r="J228" s="126">
        <v>8.7999999999999989</v>
      </c>
      <c r="K228" s="126">
        <v>41.6</v>
      </c>
      <c r="L228" s="126">
        <v>69.100000000000009</v>
      </c>
      <c r="M228" s="126">
        <v>85.399999999999991</v>
      </c>
      <c r="N228" s="126">
        <v>0</v>
      </c>
      <c r="O228" s="125">
        <v>2280</v>
      </c>
      <c r="P228" s="126">
        <v>8.4</v>
      </c>
      <c r="Q228" s="126">
        <v>6.3</v>
      </c>
      <c r="R228" s="126">
        <v>55.600000000000009</v>
      </c>
      <c r="S228" s="126">
        <v>75.8</v>
      </c>
      <c r="T228" s="126">
        <v>85.3</v>
      </c>
      <c r="U228" s="126">
        <v>0</v>
      </c>
      <c r="V228" s="125">
        <v>2280</v>
      </c>
      <c r="W228" s="126">
        <v>11.700000000000001</v>
      </c>
      <c r="X228" s="126">
        <v>6.2</v>
      </c>
      <c r="Y228" s="126">
        <v>64.8</v>
      </c>
      <c r="Z228" s="126">
        <v>76.5</v>
      </c>
      <c r="AA228" s="126">
        <v>82.100000000000009</v>
      </c>
    </row>
    <row r="229" spans="1:27" x14ac:dyDescent="0.25">
      <c r="A229" t="s">
        <v>26</v>
      </c>
      <c r="B229">
        <v>6</v>
      </c>
      <c r="C229" t="s">
        <v>39</v>
      </c>
      <c r="D229">
        <v>3</v>
      </c>
      <c r="E229" t="s">
        <v>432</v>
      </c>
      <c r="F229" s="125">
        <v>2055</v>
      </c>
      <c r="G229" s="126">
        <v>0</v>
      </c>
      <c r="H229" s="125">
        <v>2055</v>
      </c>
      <c r="I229" s="126">
        <v>5.5</v>
      </c>
      <c r="J229" s="126">
        <v>9.4</v>
      </c>
      <c r="K229" s="126">
        <v>46.2</v>
      </c>
      <c r="L229" s="126">
        <v>70.2</v>
      </c>
      <c r="M229" s="126">
        <v>85.2</v>
      </c>
      <c r="N229" s="126">
        <v>0</v>
      </c>
      <c r="O229" s="125">
        <v>2055</v>
      </c>
      <c r="P229" s="126">
        <v>7.3</v>
      </c>
      <c r="Q229" s="126">
        <v>6.7</v>
      </c>
      <c r="R229" s="126">
        <v>60.9</v>
      </c>
      <c r="S229" s="126">
        <v>77.5</v>
      </c>
      <c r="T229" s="126">
        <v>86.1</v>
      </c>
      <c r="U229" s="126">
        <v>0</v>
      </c>
      <c r="V229" s="125">
        <v>2055</v>
      </c>
      <c r="W229" s="126">
        <v>10.6</v>
      </c>
      <c r="X229" s="126">
        <v>6.5</v>
      </c>
      <c r="Y229" s="126">
        <v>67.400000000000006</v>
      </c>
      <c r="Z229" s="126">
        <v>78.3</v>
      </c>
      <c r="AA229" s="126">
        <v>82.9</v>
      </c>
    </row>
    <row r="230" spans="1:27" x14ac:dyDescent="0.25">
      <c r="A230" t="s">
        <v>26</v>
      </c>
      <c r="B230">
        <v>6</v>
      </c>
      <c r="C230" t="s">
        <v>39</v>
      </c>
      <c r="D230">
        <v>4</v>
      </c>
      <c r="E230" t="s">
        <v>433</v>
      </c>
      <c r="F230" s="125">
        <v>2010</v>
      </c>
      <c r="G230" s="126">
        <v>0</v>
      </c>
      <c r="H230" s="125">
        <v>2010</v>
      </c>
      <c r="I230" s="126">
        <v>6.2</v>
      </c>
      <c r="J230" s="126">
        <v>10.5</v>
      </c>
      <c r="K230" s="126">
        <v>54.300000000000004</v>
      </c>
      <c r="L230" s="126">
        <v>72.3</v>
      </c>
      <c r="M230" s="126">
        <v>83.2</v>
      </c>
      <c r="N230" s="126">
        <v>0</v>
      </c>
      <c r="O230" s="125">
        <v>2010</v>
      </c>
      <c r="P230" s="126">
        <v>9.1999999999999993</v>
      </c>
      <c r="Q230" s="126">
        <v>8.3000000000000007</v>
      </c>
      <c r="R230" s="126">
        <v>65.400000000000006</v>
      </c>
      <c r="S230" s="126">
        <v>77.5</v>
      </c>
      <c r="T230" s="126">
        <v>82.5</v>
      </c>
      <c r="U230" s="126">
        <v>0</v>
      </c>
      <c r="V230" s="125">
        <v>2010</v>
      </c>
      <c r="W230" s="126">
        <v>11.600000000000001</v>
      </c>
      <c r="X230" s="126">
        <v>7.1000000000000005</v>
      </c>
      <c r="Y230" s="126">
        <v>70.399999999999991</v>
      </c>
      <c r="Z230" s="126">
        <v>78.7</v>
      </c>
      <c r="AA230" s="126">
        <v>81.300000000000011</v>
      </c>
    </row>
    <row r="231" spans="1:27" x14ac:dyDescent="0.25">
      <c r="A231" t="s">
        <v>26</v>
      </c>
      <c r="B231">
        <v>6</v>
      </c>
      <c r="C231" t="s">
        <v>39</v>
      </c>
      <c r="D231">
        <v>5</v>
      </c>
      <c r="E231" t="s">
        <v>434</v>
      </c>
      <c r="F231" s="125">
        <v>2225</v>
      </c>
      <c r="G231" s="126">
        <v>5.6000000000000005</v>
      </c>
      <c r="H231" s="125">
        <v>2100</v>
      </c>
      <c r="I231" s="126">
        <v>8.5</v>
      </c>
      <c r="J231" s="126">
        <v>8.5</v>
      </c>
      <c r="K231" s="126">
        <v>44</v>
      </c>
      <c r="L231" s="126">
        <v>65.600000000000009</v>
      </c>
      <c r="M231" s="126">
        <v>83.100000000000009</v>
      </c>
      <c r="N231" s="126">
        <v>6.8000000000000007</v>
      </c>
      <c r="O231" s="125">
        <v>2075</v>
      </c>
      <c r="P231" s="126">
        <v>12.6</v>
      </c>
      <c r="Q231" s="126">
        <v>7.8</v>
      </c>
      <c r="R231" s="126">
        <v>53.5</v>
      </c>
      <c r="S231" s="126">
        <v>69.900000000000006</v>
      </c>
      <c r="T231" s="126">
        <v>79.600000000000009</v>
      </c>
      <c r="U231" s="126">
        <v>7.3999999999999995</v>
      </c>
      <c r="V231" s="125">
        <v>2060</v>
      </c>
      <c r="W231" s="126">
        <v>16.7</v>
      </c>
      <c r="X231" s="126">
        <v>8.2000000000000011</v>
      </c>
      <c r="Y231" s="126">
        <v>59</v>
      </c>
      <c r="Z231" s="126">
        <v>69.5</v>
      </c>
      <c r="AA231" s="126">
        <v>75.099999999999994</v>
      </c>
    </row>
    <row r="232" spans="1:27" x14ac:dyDescent="0.25">
      <c r="A232" t="s">
        <v>26</v>
      </c>
      <c r="B232">
        <v>7</v>
      </c>
      <c r="C232" t="s">
        <v>39</v>
      </c>
      <c r="D232">
        <v>1</v>
      </c>
      <c r="E232" t="s">
        <v>435</v>
      </c>
      <c r="F232" s="125">
        <v>1315</v>
      </c>
      <c r="G232" s="126">
        <v>0</v>
      </c>
      <c r="H232" s="125">
        <v>1315</v>
      </c>
      <c r="I232" s="126">
        <v>7.3999999999999995</v>
      </c>
      <c r="J232" s="126">
        <v>6.6000000000000005</v>
      </c>
      <c r="K232" s="126">
        <v>53.5</v>
      </c>
      <c r="L232" s="126">
        <v>74.599999999999994</v>
      </c>
      <c r="M232" s="126">
        <v>86.1</v>
      </c>
      <c r="N232" s="126">
        <v>0</v>
      </c>
      <c r="O232" s="125">
        <v>1315</v>
      </c>
      <c r="P232" s="126">
        <v>8.7999999999999989</v>
      </c>
      <c r="Q232" s="126">
        <v>5.4</v>
      </c>
      <c r="R232" s="126">
        <v>64.099999999999994</v>
      </c>
      <c r="S232" s="126">
        <v>78.7</v>
      </c>
      <c r="T232" s="126">
        <v>85.8</v>
      </c>
      <c r="U232" s="126">
        <v>0</v>
      </c>
      <c r="V232" s="125">
        <v>1315</v>
      </c>
      <c r="W232" s="126">
        <v>11.5</v>
      </c>
      <c r="X232" s="126">
        <v>6.6000000000000005</v>
      </c>
      <c r="Y232" s="126">
        <v>68.5</v>
      </c>
      <c r="Z232" s="126">
        <v>77.7</v>
      </c>
      <c r="AA232" s="126">
        <v>81.800000000000011</v>
      </c>
    </row>
    <row r="233" spans="1:27" x14ac:dyDescent="0.25">
      <c r="A233" t="s">
        <v>26</v>
      </c>
      <c r="B233">
        <v>7</v>
      </c>
      <c r="C233" t="s">
        <v>39</v>
      </c>
      <c r="D233">
        <v>2</v>
      </c>
      <c r="E233" t="s">
        <v>436</v>
      </c>
      <c r="F233" s="125">
        <v>1140</v>
      </c>
      <c r="G233" s="126">
        <v>0</v>
      </c>
      <c r="H233" s="125">
        <v>1140</v>
      </c>
      <c r="I233" s="126">
        <v>7.1000000000000005</v>
      </c>
      <c r="J233" s="126">
        <v>7.5</v>
      </c>
      <c r="K233" s="126">
        <v>52.7</v>
      </c>
      <c r="L233" s="126">
        <v>73.7</v>
      </c>
      <c r="M233" s="126">
        <v>85.399999999999991</v>
      </c>
      <c r="N233" s="126">
        <v>0</v>
      </c>
      <c r="O233" s="125">
        <v>1140</v>
      </c>
      <c r="P233" s="126">
        <v>8.7999999999999989</v>
      </c>
      <c r="Q233" s="126">
        <v>4.9000000000000004</v>
      </c>
      <c r="R233" s="126">
        <v>70.5</v>
      </c>
      <c r="S233" s="126">
        <v>82.5</v>
      </c>
      <c r="T233" s="126">
        <v>86.3</v>
      </c>
      <c r="U233" s="126">
        <v>0</v>
      </c>
      <c r="V233" s="125">
        <v>1140</v>
      </c>
      <c r="W233" s="126">
        <v>9.4</v>
      </c>
      <c r="X233" s="126">
        <v>7.1000000000000005</v>
      </c>
      <c r="Y233" s="126">
        <v>73.8</v>
      </c>
      <c r="Z233" s="126">
        <v>80.600000000000009</v>
      </c>
      <c r="AA233" s="126">
        <v>83.5</v>
      </c>
    </row>
    <row r="234" spans="1:27" x14ac:dyDescent="0.25">
      <c r="A234" t="s">
        <v>26</v>
      </c>
      <c r="B234">
        <v>7</v>
      </c>
      <c r="C234" t="s">
        <v>39</v>
      </c>
      <c r="D234">
        <v>3</v>
      </c>
      <c r="E234" t="s">
        <v>437</v>
      </c>
      <c r="F234" s="125">
        <v>555</v>
      </c>
      <c r="G234" s="126">
        <v>0</v>
      </c>
      <c r="H234" s="125">
        <v>555</v>
      </c>
      <c r="I234" s="126">
        <v>5.8000000000000007</v>
      </c>
      <c r="J234" s="126">
        <v>7.3999999999999995</v>
      </c>
      <c r="K234" s="126">
        <v>49.7</v>
      </c>
      <c r="L234" s="126">
        <v>74.599999999999994</v>
      </c>
      <c r="M234" s="126">
        <v>86.9</v>
      </c>
      <c r="N234" s="126">
        <v>0</v>
      </c>
      <c r="O234" s="125">
        <v>555</v>
      </c>
      <c r="P234" s="126">
        <v>6.5</v>
      </c>
      <c r="Q234" s="126">
        <v>5.7</v>
      </c>
      <c r="R234" s="126">
        <v>73.8</v>
      </c>
      <c r="S234" s="126">
        <v>82.7</v>
      </c>
      <c r="T234" s="126">
        <v>87.8</v>
      </c>
      <c r="U234" s="126">
        <v>0</v>
      </c>
      <c r="V234" s="125">
        <v>555</v>
      </c>
      <c r="W234" s="126">
        <v>9.1</v>
      </c>
      <c r="X234" s="126">
        <v>8</v>
      </c>
      <c r="Y234" s="126">
        <v>75.400000000000006</v>
      </c>
      <c r="Z234" s="126">
        <v>81.600000000000009</v>
      </c>
      <c r="AA234" s="126">
        <v>82.9</v>
      </c>
    </row>
    <row r="235" spans="1:27" x14ac:dyDescent="0.25">
      <c r="A235" t="s">
        <v>26</v>
      </c>
      <c r="B235">
        <v>7</v>
      </c>
      <c r="C235" t="s">
        <v>39</v>
      </c>
      <c r="D235">
        <v>4</v>
      </c>
      <c r="E235" t="s">
        <v>438</v>
      </c>
      <c r="F235" s="125">
        <v>490</v>
      </c>
      <c r="G235" s="126">
        <v>0</v>
      </c>
      <c r="H235" s="125">
        <v>490</v>
      </c>
      <c r="I235" s="126">
        <v>7.2000000000000011</v>
      </c>
      <c r="J235" s="126">
        <v>10.100000000000001</v>
      </c>
      <c r="K235" s="126">
        <v>54.400000000000006</v>
      </c>
      <c r="L235" s="126">
        <v>72.3</v>
      </c>
      <c r="M235" s="126">
        <v>82.7</v>
      </c>
      <c r="N235" s="126">
        <v>0</v>
      </c>
      <c r="O235" s="125">
        <v>490</v>
      </c>
      <c r="P235" s="126">
        <v>10.9</v>
      </c>
      <c r="Q235" s="126">
        <v>9.4</v>
      </c>
      <c r="R235" s="126">
        <v>69.800000000000011</v>
      </c>
      <c r="S235" s="126">
        <v>75.7</v>
      </c>
      <c r="T235" s="126">
        <v>79.7</v>
      </c>
      <c r="U235" s="126">
        <v>0</v>
      </c>
      <c r="V235" s="125">
        <v>490</v>
      </c>
      <c r="W235" s="126">
        <v>14.499999999999998</v>
      </c>
      <c r="X235" s="126">
        <v>7.1000000000000005</v>
      </c>
      <c r="Y235" s="126">
        <v>72.899999999999991</v>
      </c>
      <c r="Z235" s="126">
        <v>77.2</v>
      </c>
      <c r="AA235" s="126">
        <v>78.400000000000006</v>
      </c>
    </row>
    <row r="236" spans="1:27" x14ac:dyDescent="0.25">
      <c r="A236" t="s">
        <v>26</v>
      </c>
      <c r="B236">
        <v>7</v>
      </c>
      <c r="C236" t="s">
        <v>39</v>
      </c>
      <c r="D236">
        <v>5</v>
      </c>
      <c r="E236" t="s">
        <v>439</v>
      </c>
      <c r="F236" s="125">
        <v>735</v>
      </c>
      <c r="G236" s="126">
        <v>7.8</v>
      </c>
      <c r="H236" s="125">
        <v>675</v>
      </c>
      <c r="I236" s="126">
        <v>8.2000000000000011</v>
      </c>
      <c r="J236" s="126">
        <v>8.4</v>
      </c>
      <c r="K236" s="126">
        <v>38.4</v>
      </c>
      <c r="L236" s="126">
        <v>63.1</v>
      </c>
      <c r="M236" s="126">
        <v>83.399999999999991</v>
      </c>
      <c r="N236" s="126">
        <v>10.4</v>
      </c>
      <c r="O236" s="125">
        <v>660</v>
      </c>
      <c r="P236" s="126">
        <v>13.4</v>
      </c>
      <c r="Q236" s="126">
        <v>8.6000000000000014</v>
      </c>
      <c r="R236" s="126">
        <v>52.2</v>
      </c>
      <c r="S236" s="126">
        <v>69.2</v>
      </c>
      <c r="T236" s="126">
        <v>78</v>
      </c>
      <c r="U236" s="126">
        <v>11.1</v>
      </c>
      <c r="V236" s="125">
        <v>655</v>
      </c>
      <c r="W236" s="126">
        <v>16.400000000000002</v>
      </c>
      <c r="X236" s="126">
        <v>10.5</v>
      </c>
      <c r="Y236" s="126">
        <v>57.699999999999996</v>
      </c>
      <c r="Z236" s="126">
        <v>68.300000000000011</v>
      </c>
      <c r="AA236" s="126">
        <v>73.099999999999994</v>
      </c>
    </row>
    <row r="237" spans="1:27" x14ac:dyDescent="0.25">
      <c r="A237" t="s">
        <v>26</v>
      </c>
      <c r="B237">
        <v>8</v>
      </c>
      <c r="C237" t="s">
        <v>39</v>
      </c>
      <c r="D237">
        <v>1</v>
      </c>
      <c r="E237" t="s">
        <v>440</v>
      </c>
      <c r="F237" s="125">
        <v>230</v>
      </c>
      <c r="G237" s="126">
        <v>0</v>
      </c>
      <c r="H237" s="125">
        <v>230</v>
      </c>
      <c r="I237" s="126">
        <v>14.200000000000001</v>
      </c>
      <c r="J237" s="126">
        <v>4.9000000000000004</v>
      </c>
      <c r="K237" s="126">
        <v>62</v>
      </c>
      <c r="L237" s="126">
        <v>71.3</v>
      </c>
      <c r="M237" s="126">
        <v>80.900000000000006</v>
      </c>
      <c r="N237" s="126">
        <v>0</v>
      </c>
      <c r="O237" s="125">
        <v>230</v>
      </c>
      <c r="P237" s="126">
        <v>15.299999999999999</v>
      </c>
      <c r="Q237" s="126">
        <v>3.5000000000000004</v>
      </c>
      <c r="R237" s="126">
        <v>67.400000000000006</v>
      </c>
      <c r="S237" s="126">
        <v>75.400000000000006</v>
      </c>
      <c r="T237" s="126">
        <v>81.2</v>
      </c>
      <c r="U237" s="126">
        <v>0</v>
      </c>
      <c r="V237" s="125">
        <v>230</v>
      </c>
      <c r="W237" s="126">
        <v>17</v>
      </c>
      <c r="X237" s="126">
        <v>6.2</v>
      </c>
      <c r="Y237" s="126">
        <v>67.2</v>
      </c>
      <c r="Z237" s="126">
        <v>73</v>
      </c>
      <c r="AA237" s="126">
        <v>76.8</v>
      </c>
    </row>
    <row r="238" spans="1:27" x14ac:dyDescent="0.25">
      <c r="A238" t="s">
        <v>26</v>
      </c>
      <c r="B238">
        <v>8</v>
      </c>
      <c r="C238" t="s">
        <v>39</v>
      </c>
      <c r="D238">
        <v>2</v>
      </c>
      <c r="E238" t="s">
        <v>441</v>
      </c>
      <c r="F238" s="125">
        <v>640</v>
      </c>
      <c r="G238" s="126">
        <v>0</v>
      </c>
      <c r="H238" s="125">
        <v>640</v>
      </c>
      <c r="I238" s="126">
        <v>11.9</v>
      </c>
      <c r="J238" s="126">
        <v>8.9</v>
      </c>
      <c r="K238" s="126">
        <v>61.199999999999996</v>
      </c>
      <c r="L238" s="126">
        <v>72.8</v>
      </c>
      <c r="M238" s="126">
        <v>79.2</v>
      </c>
      <c r="N238" s="126">
        <v>0</v>
      </c>
      <c r="O238" s="125">
        <v>640</v>
      </c>
      <c r="P238" s="126">
        <v>11.9</v>
      </c>
      <c r="Q238" s="126">
        <v>8.3000000000000007</v>
      </c>
      <c r="R238" s="126">
        <v>71.2</v>
      </c>
      <c r="S238" s="126">
        <v>77.5</v>
      </c>
      <c r="T238" s="126">
        <v>79.7</v>
      </c>
      <c r="U238" s="126">
        <v>0</v>
      </c>
      <c r="V238" s="125">
        <v>640</v>
      </c>
      <c r="W238" s="126">
        <v>15.6</v>
      </c>
      <c r="X238" s="126">
        <v>6.7</v>
      </c>
      <c r="Y238" s="126">
        <v>72</v>
      </c>
      <c r="Z238" s="126">
        <v>76.3</v>
      </c>
      <c r="AA238" s="126">
        <v>77.7</v>
      </c>
    </row>
    <row r="239" spans="1:27" x14ac:dyDescent="0.25">
      <c r="A239" t="s">
        <v>26</v>
      </c>
      <c r="B239">
        <v>8</v>
      </c>
      <c r="C239" t="s">
        <v>39</v>
      </c>
      <c r="D239">
        <v>3</v>
      </c>
      <c r="E239" t="s">
        <v>442</v>
      </c>
      <c r="F239" s="125">
        <v>965</v>
      </c>
      <c r="G239" s="126">
        <v>0</v>
      </c>
      <c r="H239" s="125">
        <v>965</v>
      </c>
      <c r="I239" s="126">
        <v>7.1000000000000005</v>
      </c>
      <c r="J239" s="126">
        <v>7.5</v>
      </c>
      <c r="K239" s="126">
        <v>69.600000000000009</v>
      </c>
      <c r="L239" s="126">
        <v>79.600000000000009</v>
      </c>
      <c r="M239" s="126">
        <v>85.5</v>
      </c>
      <c r="N239" s="126">
        <v>0</v>
      </c>
      <c r="O239" s="125">
        <v>965</v>
      </c>
      <c r="P239" s="126">
        <v>8.2000000000000011</v>
      </c>
      <c r="Q239" s="126">
        <v>7.3999999999999995</v>
      </c>
      <c r="R239" s="126">
        <v>76.900000000000006</v>
      </c>
      <c r="S239" s="126">
        <v>82.7</v>
      </c>
      <c r="T239" s="126">
        <v>84.5</v>
      </c>
      <c r="U239" s="126">
        <v>0</v>
      </c>
      <c r="V239" s="125">
        <v>965</v>
      </c>
      <c r="W239" s="126">
        <v>12.4</v>
      </c>
      <c r="X239" s="126">
        <v>8.7999999999999989</v>
      </c>
      <c r="Y239" s="126">
        <v>74.599999999999994</v>
      </c>
      <c r="Z239" s="126">
        <v>77.8</v>
      </c>
      <c r="AA239" s="126">
        <v>78.8</v>
      </c>
    </row>
    <row r="240" spans="1:27" x14ac:dyDescent="0.25">
      <c r="A240" t="s">
        <v>26</v>
      </c>
      <c r="B240">
        <v>8</v>
      </c>
      <c r="C240" t="s">
        <v>39</v>
      </c>
      <c r="D240">
        <v>4</v>
      </c>
      <c r="E240" t="s">
        <v>443</v>
      </c>
      <c r="F240" s="125">
        <v>2835</v>
      </c>
      <c r="G240" s="126">
        <v>0</v>
      </c>
      <c r="H240" s="125">
        <v>2835</v>
      </c>
      <c r="I240" s="126">
        <v>7.3999999999999995</v>
      </c>
      <c r="J240" s="126">
        <v>12.5</v>
      </c>
      <c r="K240" s="126">
        <v>67</v>
      </c>
      <c r="L240" s="126">
        <v>74.7</v>
      </c>
      <c r="M240" s="126">
        <v>80.100000000000009</v>
      </c>
      <c r="N240" s="126">
        <v>0</v>
      </c>
      <c r="O240" s="125">
        <v>2835</v>
      </c>
      <c r="P240" s="126">
        <v>9.4</v>
      </c>
      <c r="Q240" s="126">
        <v>9.6</v>
      </c>
      <c r="R240" s="126">
        <v>75.599999999999994</v>
      </c>
      <c r="S240" s="126">
        <v>79.800000000000011</v>
      </c>
      <c r="T240" s="126">
        <v>81</v>
      </c>
      <c r="U240" s="126">
        <v>0</v>
      </c>
      <c r="V240" s="125">
        <v>2835</v>
      </c>
      <c r="W240" s="126">
        <v>12.7</v>
      </c>
      <c r="X240" s="126">
        <v>7.3999999999999995</v>
      </c>
      <c r="Y240" s="126">
        <v>77.100000000000009</v>
      </c>
      <c r="Z240" s="126">
        <v>79.3</v>
      </c>
      <c r="AA240" s="126">
        <v>79.900000000000006</v>
      </c>
    </row>
    <row r="241" spans="1:27" x14ac:dyDescent="0.25">
      <c r="A241" t="s">
        <v>26</v>
      </c>
      <c r="B241">
        <v>8</v>
      </c>
      <c r="C241" t="s">
        <v>39</v>
      </c>
      <c r="D241">
        <v>5</v>
      </c>
      <c r="E241" t="s">
        <v>444</v>
      </c>
      <c r="F241" s="125">
        <v>5020</v>
      </c>
      <c r="G241" s="126">
        <v>4.5999999999999996</v>
      </c>
      <c r="H241" s="125">
        <v>4790</v>
      </c>
      <c r="I241" s="126">
        <v>10.3</v>
      </c>
      <c r="J241" s="126">
        <v>15.8</v>
      </c>
      <c r="K241" s="126">
        <v>57.999999999999993</v>
      </c>
      <c r="L241" s="126">
        <v>67.300000000000011</v>
      </c>
      <c r="M241" s="126">
        <v>73.900000000000006</v>
      </c>
      <c r="N241" s="126">
        <v>5.3</v>
      </c>
      <c r="O241" s="125">
        <v>4760</v>
      </c>
      <c r="P241" s="126">
        <v>14.100000000000001</v>
      </c>
      <c r="Q241" s="126">
        <v>12.4</v>
      </c>
      <c r="R241" s="126">
        <v>66.3</v>
      </c>
      <c r="S241" s="126">
        <v>71</v>
      </c>
      <c r="T241" s="126">
        <v>73.400000000000006</v>
      </c>
      <c r="U241" s="126">
        <v>5.4</v>
      </c>
      <c r="V241" s="125">
        <v>4750</v>
      </c>
      <c r="W241" s="126">
        <v>17.400000000000002</v>
      </c>
      <c r="X241" s="126">
        <v>10.4</v>
      </c>
      <c r="Y241" s="126">
        <v>67.800000000000011</v>
      </c>
      <c r="Z241" s="126">
        <v>70.599999999999994</v>
      </c>
      <c r="AA241" s="126">
        <v>72.099999999999994</v>
      </c>
    </row>
    <row r="242" spans="1:27" x14ac:dyDescent="0.25">
      <c r="A242" t="s">
        <v>26</v>
      </c>
      <c r="B242">
        <v>9</v>
      </c>
      <c r="C242" t="s">
        <v>39</v>
      </c>
      <c r="D242">
        <v>1</v>
      </c>
      <c r="E242" t="s">
        <v>445</v>
      </c>
      <c r="F242" s="125">
        <v>1065</v>
      </c>
      <c r="G242" s="126">
        <v>0</v>
      </c>
      <c r="H242" s="125">
        <v>1065</v>
      </c>
      <c r="I242" s="126">
        <v>9</v>
      </c>
      <c r="J242" s="126">
        <v>6.4</v>
      </c>
      <c r="K242" s="126">
        <v>60.8</v>
      </c>
      <c r="L242" s="126">
        <v>74.599999999999994</v>
      </c>
      <c r="M242" s="126">
        <v>84.6</v>
      </c>
      <c r="N242" s="126">
        <v>0</v>
      </c>
      <c r="O242" s="125">
        <v>1065</v>
      </c>
      <c r="P242" s="126">
        <v>10.9</v>
      </c>
      <c r="Q242" s="126">
        <v>4.5</v>
      </c>
      <c r="R242" s="126">
        <v>62.5</v>
      </c>
      <c r="S242" s="126">
        <v>76.900000000000006</v>
      </c>
      <c r="T242" s="126">
        <v>84.7</v>
      </c>
      <c r="U242" s="126">
        <v>0</v>
      </c>
      <c r="V242" s="125">
        <v>1065</v>
      </c>
      <c r="W242" s="126">
        <v>14.400000000000002</v>
      </c>
      <c r="X242" s="126">
        <v>5.8000000000000007</v>
      </c>
      <c r="Y242" s="126">
        <v>66.2</v>
      </c>
      <c r="Z242" s="126">
        <v>76.3</v>
      </c>
      <c r="AA242" s="126">
        <v>79.800000000000011</v>
      </c>
    </row>
    <row r="243" spans="1:27" x14ac:dyDescent="0.25">
      <c r="A243" t="s">
        <v>26</v>
      </c>
      <c r="B243">
        <v>9</v>
      </c>
      <c r="C243" t="s">
        <v>39</v>
      </c>
      <c r="D243">
        <v>2</v>
      </c>
      <c r="E243" t="s">
        <v>446</v>
      </c>
      <c r="F243" s="125">
        <v>1720</v>
      </c>
      <c r="G243" s="126">
        <v>0</v>
      </c>
      <c r="H243" s="125">
        <v>1720</v>
      </c>
      <c r="I243" s="126">
        <v>9.1</v>
      </c>
      <c r="J243" s="126">
        <v>7.5</v>
      </c>
      <c r="K243" s="126">
        <v>63</v>
      </c>
      <c r="L243" s="126">
        <v>75.2</v>
      </c>
      <c r="M243" s="126">
        <v>83.399999999999991</v>
      </c>
      <c r="N243" s="126">
        <v>0</v>
      </c>
      <c r="O243" s="125">
        <v>1720</v>
      </c>
      <c r="P243" s="126">
        <v>11.8</v>
      </c>
      <c r="Q243" s="126">
        <v>5</v>
      </c>
      <c r="R243" s="126">
        <v>68.600000000000009</v>
      </c>
      <c r="S243" s="126">
        <v>78.5</v>
      </c>
      <c r="T243" s="126">
        <v>83.2</v>
      </c>
      <c r="U243" s="126">
        <v>0</v>
      </c>
      <c r="V243" s="125">
        <v>1720</v>
      </c>
      <c r="W243" s="126">
        <v>14.3</v>
      </c>
      <c r="X243" s="126">
        <v>5.7</v>
      </c>
      <c r="Y243" s="126">
        <v>69.400000000000006</v>
      </c>
      <c r="Z243" s="126">
        <v>76.8</v>
      </c>
      <c r="AA243" s="126">
        <v>80</v>
      </c>
    </row>
    <row r="244" spans="1:27" x14ac:dyDescent="0.25">
      <c r="A244" t="s">
        <v>26</v>
      </c>
      <c r="B244">
        <v>9</v>
      </c>
      <c r="C244" t="s">
        <v>39</v>
      </c>
      <c r="D244">
        <v>3</v>
      </c>
      <c r="E244" t="s">
        <v>447</v>
      </c>
      <c r="F244" s="125">
        <v>1735</v>
      </c>
      <c r="G244" s="126">
        <v>0</v>
      </c>
      <c r="H244" s="125">
        <v>1735</v>
      </c>
      <c r="I244" s="126">
        <v>7.3999999999999995</v>
      </c>
      <c r="J244" s="126">
        <v>9.8000000000000007</v>
      </c>
      <c r="K244" s="126">
        <v>62.8</v>
      </c>
      <c r="L244" s="126">
        <v>75</v>
      </c>
      <c r="M244" s="126">
        <v>82.9</v>
      </c>
      <c r="N244" s="126">
        <v>0</v>
      </c>
      <c r="O244" s="125">
        <v>1735</v>
      </c>
      <c r="P244" s="126">
        <v>10.200000000000001</v>
      </c>
      <c r="Q244" s="126">
        <v>7.6</v>
      </c>
      <c r="R244" s="126">
        <v>69.2</v>
      </c>
      <c r="S244" s="126">
        <v>78.2</v>
      </c>
      <c r="T244" s="126">
        <v>82.2</v>
      </c>
      <c r="U244" s="126">
        <v>0</v>
      </c>
      <c r="V244" s="125">
        <v>1735</v>
      </c>
      <c r="W244" s="126">
        <v>14.000000000000002</v>
      </c>
      <c r="X244" s="126">
        <v>6.8000000000000007</v>
      </c>
      <c r="Y244" s="126">
        <v>70.300000000000011</v>
      </c>
      <c r="Z244" s="126">
        <v>77.3</v>
      </c>
      <c r="AA244" s="126">
        <v>79.100000000000009</v>
      </c>
    </row>
    <row r="245" spans="1:27" x14ac:dyDescent="0.25">
      <c r="A245" t="s">
        <v>26</v>
      </c>
      <c r="B245">
        <v>9</v>
      </c>
      <c r="C245" t="s">
        <v>39</v>
      </c>
      <c r="D245">
        <v>4</v>
      </c>
      <c r="E245" t="s">
        <v>448</v>
      </c>
      <c r="F245" s="125">
        <v>2590</v>
      </c>
      <c r="G245" s="126">
        <v>0</v>
      </c>
      <c r="H245" s="125">
        <v>2590</v>
      </c>
      <c r="I245" s="126">
        <v>7.3</v>
      </c>
      <c r="J245" s="126">
        <v>10.9</v>
      </c>
      <c r="K245" s="126">
        <v>63.7</v>
      </c>
      <c r="L245" s="126">
        <v>74.400000000000006</v>
      </c>
      <c r="M245" s="126">
        <v>81.7</v>
      </c>
      <c r="N245" s="126">
        <v>0</v>
      </c>
      <c r="O245" s="125">
        <v>2590</v>
      </c>
      <c r="P245" s="126">
        <v>10.200000000000001</v>
      </c>
      <c r="Q245" s="126">
        <v>8.3000000000000007</v>
      </c>
      <c r="R245" s="126">
        <v>72.5</v>
      </c>
      <c r="S245" s="126">
        <v>78.900000000000006</v>
      </c>
      <c r="T245" s="126">
        <v>81.600000000000009</v>
      </c>
      <c r="U245" s="126">
        <v>0</v>
      </c>
      <c r="V245" s="125">
        <v>2590</v>
      </c>
      <c r="W245" s="126">
        <v>13.200000000000001</v>
      </c>
      <c r="X245" s="126">
        <v>6.9</v>
      </c>
      <c r="Y245" s="126">
        <v>73.5</v>
      </c>
      <c r="Z245" s="126">
        <v>78.100000000000009</v>
      </c>
      <c r="AA245" s="126">
        <v>79.900000000000006</v>
      </c>
    </row>
    <row r="246" spans="1:27" x14ac:dyDescent="0.25">
      <c r="A246" t="s">
        <v>26</v>
      </c>
      <c r="B246">
        <v>9</v>
      </c>
      <c r="C246" t="s">
        <v>39</v>
      </c>
      <c r="D246">
        <v>5</v>
      </c>
      <c r="E246" t="s">
        <v>449</v>
      </c>
      <c r="F246" s="125">
        <v>4340</v>
      </c>
      <c r="G246" s="126">
        <v>5.9</v>
      </c>
      <c r="H246" s="125">
        <v>4085</v>
      </c>
      <c r="I246" s="126">
        <v>9.1999999999999993</v>
      </c>
      <c r="J246" s="126">
        <v>11.3</v>
      </c>
      <c r="K246" s="126">
        <v>57.400000000000006</v>
      </c>
      <c r="L246" s="126">
        <v>70.899999999999991</v>
      </c>
      <c r="M246" s="126">
        <v>79.5</v>
      </c>
      <c r="N246" s="126">
        <v>6.7</v>
      </c>
      <c r="O246" s="125">
        <v>4045</v>
      </c>
      <c r="P246" s="126">
        <v>13</v>
      </c>
      <c r="Q246" s="126">
        <v>9.6</v>
      </c>
      <c r="R246" s="126">
        <v>64.3</v>
      </c>
      <c r="S246" s="126">
        <v>72.7</v>
      </c>
      <c r="T246" s="126">
        <v>77.400000000000006</v>
      </c>
      <c r="U246" s="126">
        <v>7.1000000000000005</v>
      </c>
      <c r="V246" s="125">
        <v>4025</v>
      </c>
      <c r="W246" s="126">
        <v>16.8</v>
      </c>
      <c r="X246" s="126">
        <v>7.8</v>
      </c>
      <c r="Y246" s="126">
        <v>66.900000000000006</v>
      </c>
      <c r="Z246" s="126">
        <v>72.899999999999991</v>
      </c>
      <c r="AA246" s="126">
        <v>75.400000000000006</v>
      </c>
    </row>
    <row r="247" spans="1:27" x14ac:dyDescent="0.25">
      <c r="A247" t="s">
        <v>26</v>
      </c>
      <c r="B247" t="s">
        <v>28</v>
      </c>
      <c r="C247" t="s">
        <v>39</v>
      </c>
      <c r="D247">
        <v>1</v>
      </c>
      <c r="E247" t="s">
        <v>450</v>
      </c>
      <c r="F247" s="125">
        <v>230</v>
      </c>
      <c r="G247" s="126">
        <v>0</v>
      </c>
      <c r="H247" s="125">
        <v>230</v>
      </c>
      <c r="I247" s="126">
        <v>8.5</v>
      </c>
      <c r="J247" s="126">
        <v>8.3000000000000007</v>
      </c>
      <c r="K247" s="126">
        <v>38.4</v>
      </c>
      <c r="L247" s="126">
        <v>61.3</v>
      </c>
      <c r="M247" s="126">
        <v>83.2</v>
      </c>
      <c r="N247" s="126">
        <v>0</v>
      </c>
      <c r="O247" s="125">
        <v>230</v>
      </c>
      <c r="P247" s="126">
        <v>10.5</v>
      </c>
      <c r="Q247" s="126">
        <v>5.8000000000000007</v>
      </c>
      <c r="R247" s="126">
        <v>35</v>
      </c>
      <c r="S247" s="126">
        <v>60.6</v>
      </c>
      <c r="T247" s="126">
        <v>83.7</v>
      </c>
      <c r="U247" s="126">
        <v>0</v>
      </c>
      <c r="V247" s="125">
        <v>230</v>
      </c>
      <c r="W247" s="126">
        <v>13.900000000000002</v>
      </c>
      <c r="X247" s="126">
        <v>1.5</v>
      </c>
      <c r="Y247" s="126">
        <v>61</v>
      </c>
      <c r="Z247" s="126">
        <v>77.8</v>
      </c>
      <c r="AA247" s="126">
        <v>84.5</v>
      </c>
    </row>
    <row r="248" spans="1:27" x14ac:dyDescent="0.25">
      <c r="A248" t="s">
        <v>26</v>
      </c>
      <c r="B248" t="s">
        <v>28</v>
      </c>
      <c r="C248" t="s">
        <v>39</v>
      </c>
      <c r="D248">
        <v>2</v>
      </c>
      <c r="E248" t="s">
        <v>451</v>
      </c>
      <c r="F248" s="125">
        <v>830</v>
      </c>
      <c r="G248" s="126">
        <v>0</v>
      </c>
      <c r="H248" s="125">
        <v>830</v>
      </c>
      <c r="I248" s="126">
        <v>6.4</v>
      </c>
      <c r="J248" s="126">
        <v>7.5</v>
      </c>
      <c r="K248" s="126">
        <v>42.8</v>
      </c>
      <c r="L248" s="126">
        <v>63.5</v>
      </c>
      <c r="M248" s="126">
        <v>86.1</v>
      </c>
      <c r="N248" s="126">
        <v>0</v>
      </c>
      <c r="O248" s="125">
        <v>830</v>
      </c>
      <c r="P248" s="126">
        <v>7.3</v>
      </c>
      <c r="Q248" s="126">
        <v>6.8000000000000007</v>
      </c>
      <c r="R248" s="126">
        <v>46.900000000000006</v>
      </c>
      <c r="S248" s="126">
        <v>68.800000000000011</v>
      </c>
      <c r="T248" s="126">
        <v>85.9</v>
      </c>
      <c r="U248" s="126">
        <v>0</v>
      </c>
      <c r="V248" s="125">
        <v>830</v>
      </c>
      <c r="W248" s="126">
        <v>12.7</v>
      </c>
      <c r="X248" s="126">
        <v>6.4</v>
      </c>
      <c r="Y248" s="126">
        <v>61.6</v>
      </c>
      <c r="Z248" s="126">
        <v>77.3</v>
      </c>
      <c r="AA248" s="126">
        <v>80.900000000000006</v>
      </c>
    </row>
    <row r="249" spans="1:27" x14ac:dyDescent="0.25">
      <c r="A249" t="s">
        <v>26</v>
      </c>
      <c r="B249" t="s">
        <v>28</v>
      </c>
      <c r="C249" t="s">
        <v>39</v>
      </c>
      <c r="D249">
        <v>3</v>
      </c>
      <c r="E249" t="s">
        <v>452</v>
      </c>
      <c r="F249" s="125">
        <v>1045</v>
      </c>
      <c r="G249" s="126">
        <v>0</v>
      </c>
      <c r="H249" s="125">
        <v>1045</v>
      </c>
      <c r="I249" s="126">
        <v>6.5</v>
      </c>
      <c r="J249" s="126">
        <v>9.1999999999999993</v>
      </c>
      <c r="K249" s="126">
        <v>57.600000000000009</v>
      </c>
      <c r="L249" s="126">
        <v>72</v>
      </c>
      <c r="M249" s="126">
        <v>84.3</v>
      </c>
      <c r="N249" s="126">
        <v>0</v>
      </c>
      <c r="O249" s="125">
        <v>1045</v>
      </c>
      <c r="P249" s="126">
        <v>9.8000000000000007</v>
      </c>
      <c r="Q249" s="126">
        <v>7.8</v>
      </c>
      <c r="R249" s="126">
        <v>59.199999999999996</v>
      </c>
      <c r="S249" s="126">
        <v>73.099999999999994</v>
      </c>
      <c r="T249" s="126">
        <v>82.4</v>
      </c>
      <c r="U249" s="126">
        <v>0</v>
      </c>
      <c r="V249" s="125">
        <v>1045</v>
      </c>
      <c r="W249" s="126">
        <v>13.4</v>
      </c>
      <c r="X249" s="126">
        <v>5</v>
      </c>
      <c r="Y249" s="126">
        <v>69.900000000000006</v>
      </c>
      <c r="Z249" s="126">
        <v>79.400000000000006</v>
      </c>
      <c r="AA249" s="126">
        <v>81.600000000000009</v>
      </c>
    </row>
    <row r="250" spans="1:27" x14ac:dyDescent="0.25">
      <c r="A250" t="s">
        <v>26</v>
      </c>
      <c r="B250" t="s">
        <v>28</v>
      </c>
      <c r="C250" t="s">
        <v>39</v>
      </c>
      <c r="D250">
        <v>4</v>
      </c>
      <c r="E250" t="s">
        <v>453</v>
      </c>
      <c r="F250" s="125">
        <v>1460</v>
      </c>
      <c r="G250" s="126">
        <v>0</v>
      </c>
      <c r="H250" s="125">
        <v>1460</v>
      </c>
      <c r="I250" s="126">
        <v>7.9</v>
      </c>
      <c r="J250" s="126">
        <v>11</v>
      </c>
      <c r="K250" s="126">
        <v>60.3</v>
      </c>
      <c r="L250" s="126">
        <v>72.599999999999994</v>
      </c>
      <c r="M250" s="126">
        <v>81.100000000000009</v>
      </c>
      <c r="N250" s="126">
        <v>0</v>
      </c>
      <c r="O250" s="125">
        <v>1460</v>
      </c>
      <c r="P250" s="126">
        <v>10.7</v>
      </c>
      <c r="Q250" s="126">
        <v>8.3000000000000007</v>
      </c>
      <c r="R250" s="126">
        <v>65.400000000000006</v>
      </c>
      <c r="S250" s="126">
        <v>74.900000000000006</v>
      </c>
      <c r="T250" s="126">
        <v>81</v>
      </c>
      <c r="U250" s="126">
        <v>0</v>
      </c>
      <c r="V250" s="125">
        <v>1460</v>
      </c>
      <c r="W250" s="126">
        <v>14.400000000000002</v>
      </c>
      <c r="X250" s="126">
        <v>6</v>
      </c>
      <c r="Y250" s="126">
        <v>70.899999999999991</v>
      </c>
      <c r="Z250" s="126">
        <v>77.8</v>
      </c>
      <c r="AA250" s="126">
        <v>79.600000000000009</v>
      </c>
    </row>
    <row r="251" spans="1:27" x14ac:dyDescent="0.25">
      <c r="A251" t="s">
        <v>26</v>
      </c>
      <c r="B251" t="s">
        <v>28</v>
      </c>
      <c r="C251" t="s">
        <v>39</v>
      </c>
      <c r="D251">
        <v>5</v>
      </c>
      <c r="E251" t="s">
        <v>454</v>
      </c>
      <c r="F251" s="125">
        <v>2445</v>
      </c>
      <c r="G251" s="126">
        <v>6.1</v>
      </c>
      <c r="H251" s="125">
        <v>2300</v>
      </c>
      <c r="I251" s="126">
        <v>10.100000000000001</v>
      </c>
      <c r="J251" s="126">
        <v>9</v>
      </c>
      <c r="K251" s="126">
        <v>59.599999999999994</v>
      </c>
      <c r="L251" s="126">
        <v>71.8</v>
      </c>
      <c r="M251" s="126">
        <v>80.900000000000006</v>
      </c>
      <c r="N251" s="126">
        <v>6.7</v>
      </c>
      <c r="O251" s="125">
        <v>2280</v>
      </c>
      <c r="P251" s="126">
        <v>13.5</v>
      </c>
      <c r="Q251" s="126">
        <v>9.1</v>
      </c>
      <c r="R251" s="126">
        <v>62.3</v>
      </c>
      <c r="S251" s="126">
        <v>71.7</v>
      </c>
      <c r="T251" s="126">
        <v>77.400000000000006</v>
      </c>
      <c r="U251" s="126">
        <v>6.9</v>
      </c>
      <c r="V251" s="125">
        <v>2280</v>
      </c>
      <c r="W251" s="126">
        <v>18.099999999999998</v>
      </c>
      <c r="X251" s="126">
        <v>6.8000000000000007</v>
      </c>
      <c r="Y251" s="126">
        <v>67.900000000000006</v>
      </c>
      <c r="Z251" s="126">
        <v>73.2</v>
      </c>
      <c r="AA251" s="126">
        <v>75.099999999999994</v>
      </c>
    </row>
    <row r="252" spans="1:27" x14ac:dyDescent="0.25">
      <c r="A252" t="s">
        <v>26</v>
      </c>
      <c r="B252" t="s">
        <v>29</v>
      </c>
      <c r="C252" t="s">
        <v>39</v>
      </c>
      <c r="D252">
        <v>1</v>
      </c>
      <c r="E252" t="s">
        <v>455</v>
      </c>
      <c r="F252" s="125">
        <v>1310</v>
      </c>
      <c r="G252" s="126">
        <v>0</v>
      </c>
      <c r="H252" s="125">
        <v>1310</v>
      </c>
      <c r="I252" s="126">
        <v>8.6000000000000014</v>
      </c>
      <c r="J252" s="126">
        <v>11</v>
      </c>
      <c r="K252" s="126">
        <v>43.4</v>
      </c>
      <c r="L252" s="126">
        <v>65.100000000000009</v>
      </c>
      <c r="M252" s="126">
        <v>80.400000000000006</v>
      </c>
      <c r="N252" s="126">
        <v>0</v>
      </c>
      <c r="O252" s="125">
        <v>1310</v>
      </c>
      <c r="P252" s="126">
        <v>9.4</v>
      </c>
      <c r="Q252" s="126">
        <v>8.5</v>
      </c>
      <c r="R252" s="126">
        <v>63.5</v>
      </c>
      <c r="S252" s="126">
        <v>76.5</v>
      </c>
      <c r="T252" s="126">
        <v>82.100000000000009</v>
      </c>
      <c r="U252" s="126">
        <v>0</v>
      </c>
      <c r="V252" s="125">
        <v>1310</v>
      </c>
      <c r="W252" s="126">
        <v>12.4</v>
      </c>
      <c r="X252" s="126">
        <v>7.2000000000000011</v>
      </c>
      <c r="Y252" s="126">
        <v>66.900000000000006</v>
      </c>
      <c r="Z252" s="126">
        <v>75.5</v>
      </c>
      <c r="AA252" s="126">
        <v>80.400000000000006</v>
      </c>
    </row>
    <row r="253" spans="1:27" x14ac:dyDescent="0.25">
      <c r="A253" t="s">
        <v>26</v>
      </c>
      <c r="B253" t="s">
        <v>29</v>
      </c>
      <c r="C253" t="s">
        <v>39</v>
      </c>
      <c r="D253">
        <v>2</v>
      </c>
      <c r="E253" t="s">
        <v>456</v>
      </c>
      <c r="F253" s="125">
        <v>3145</v>
      </c>
      <c r="G253" s="126">
        <v>0</v>
      </c>
      <c r="H253" s="125">
        <v>3145</v>
      </c>
      <c r="I253" s="126">
        <v>6.3</v>
      </c>
      <c r="J253" s="126">
        <v>11.200000000000001</v>
      </c>
      <c r="K253" s="126">
        <v>51.1</v>
      </c>
      <c r="L253" s="126">
        <v>70.399999999999991</v>
      </c>
      <c r="M253" s="126">
        <v>82.5</v>
      </c>
      <c r="N253" s="126">
        <v>0</v>
      </c>
      <c r="O253" s="125">
        <v>3145</v>
      </c>
      <c r="P253" s="126">
        <v>8.9</v>
      </c>
      <c r="Q253" s="126">
        <v>8.3000000000000007</v>
      </c>
      <c r="R253" s="126">
        <v>65.8</v>
      </c>
      <c r="S253" s="126">
        <v>78.400000000000006</v>
      </c>
      <c r="T253" s="126">
        <v>82.9</v>
      </c>
      <c r="U253" s="126">
        <v>0</v>
      </c>
      <c r="V253" s="125">
        <v>3145</v>
      </c>
      <c r="W253" s="126">
        <v>12.4</v>
      </c>
      <c r="X253" s="126">
        <v>6.9</v>
      </c>
      <c r="Y253" s="126">
        <v>70.5</v>
      </c>
      <c r="Z253" s="126">
        <v>78.3</v>
      </c>
      <c r="AA253" s="126">
        <v>80.7</v>
      </c>
    </row>
    <row r="254" spans="1:27" x14ac:dyDescent="0.25">
      <c r="A254" t="s">
        <v>26</v>
      </c>
      <c r="B254" t="s">
        <v>29</v>
      </c>
      <c r="C254" t="s">
        <v>39</v>
      </c>
      <c r="D254">
        <v>3</v>
      </c>
      <c r="E254" t="s">
        <v>457</v>
      </c>
      <c r="F254" s="125">
        <v>3030</v>
      </c>
      <c r="G254" s="126">
        <v>0</v>
      </c>
      <c r="H254" s="125">
        <v>3030</v>
      </c>
      <c r="I254" s="126">
        <v>5.7</v>
      </c>
      <c r="J254" s="126">
        <v>10.8</v>
      </c>
      <c r="K254" s="126">
        <v>57.500000000000007</v>
      </c>
      <c r="L254" s="126">
        <v>74.5</v>
      </c>
      <c r="M254" s="126">
        <v>83.5</v>
      </c>
      <c r="N254" s="126">
        <v>0</v>
      </c>
      <c r="O254" s="125">
        <v>3030</v>
      </c>
      <c r="P254" s="126">
        <v>7.7</v>
      </c>
      <c r="Q254" s="126">
        <v>8.7999999999999989</v>
      </c>
      <c r="R254" s="126">
        <v>68.5</v>
      </c>
      <c r="S254" s="126">
        <v>79.400000000000006</v>
      </c>
      <c r="T254" s="126">
        <v>83.5</v>
      </c>
      <c r="U254" s="126">
        <v>0</v>
      </c>
      <c r="V254" s="125">
        <v>3030</v>
      </c>
      <c r="W254" s="126">
        <v>10.5</v>
      </c>
      <c r="X254" s="126">
        <v>7.0000000000000009</v>
      </c>
      <c r="Y254" s="126">
        <v>72.099999999999994</v>
      </c>
      <c r="Z254" s="126">
        <v>79.900000000000006</v>
      </c>
      <c r="AA254" s="126">
        <v>82.5</v>
      </c>
    </row>
    <row r="255" spans="1:27" x14ac:dyDescent="0.25">
      <c r="A255" t="s">
        <v>26</v>
      </c>
      <c r="B255" t="s">
        <v>29</v>
      </c>
      <c r="C255" t="s">
        <v>39</v>
      </c>
      <c r="D255">
        <v>4</v>
      </c>
      <c r="E255" t="s">
        <v>458</v>
      </c>
      <c r="F255" s="125">
        <v>3760</v>
      </c>
      <c r="G255" s="126">
        <v>0</v>
      </c>
      <c r="H255" s="125">
        <v>3760</v>
      </c>
      <c r="I255" s="126">
        <v>5.7</v>
      </c>
      <c r="J255" s="126">
        <v>10.6</v>
      </c>
      <c r="K255" s="126">
        <v>61.3</v>
      </c>
      <c r="L255" s="126">
        <v>76.400000000000006</v>
      </c>
      <c r="M255" s="126">
        <v>83.7</v>
      </c>
      <c r="N255" s="126">
        <v>0</v>
      </c>
      <c r="O255" s="125">
        <v>3760</v>
      </c>
      <c r="P255" s="126">
        <v>8.2000000000000011</v>
      </c>
      <c r="Q255" s="126">
        <v>9.1</v>
      </c>
      <c r="R255" s="126">
        <v>67</v>
      </c>
      <c r="S255" s="126">
        <v>78.8</v>
      </c>
      <c r="T255" s="126">
        <v>82.7</v>
      </c>
      <c r="U255" s="126">
        <v>0</v>
      </c>
      <c r="V255" s="125">
        <v>3760</v>
      </c>
      <c r="W255" s="126">
        <v>11.200000000000001</v>
      </c>
      <c r="X255" s="126">
        <v>7.3</v>
      </c>
      <c r="Y255" s="126">
        <v>70.2</v>
      </c>
      <c r="Z255" s="126">
        <v>78.8</v>
      </c>
      <c r="AA255" s="126">
        <v>81.400000000000006</v>
      </c>
    </row>
    <row r="256" spans="1:27" x14ac:dyDescent="0.25">
      <c r="A256" t="s">
        <v>26</v>
      </c>
      <c r="B256" t="s">
        <v>29</v>
      </c>
      <c r="C256" t="s">
        <v>39</v>
      </c>
      <c r="D256">
        <v>5</v>
      </c>
      <c r="E256" t="s">
        <v>459</v>
      </c>
      <c r="F256" s="125">
        <v>9140</v>
      </c>
      <c r="G256" s="126">
        <v>4.8</v>
      </c>
      <c r="H256" s="125">
        <v>8705</v>
      </c>
      <c r="I256" s="126">
        <v>8.1</v>
      </c>
      <c r="J256" s="126">
        <v>9</v>
      </c>
      <c r="K256" s="126">
        <v>56.300000000000004</v>
      </c>
      <c r="L256" s="126">
        <v>75.400000000000006</v>
      </c>
      <c r="M256" s="126">
        <v>82.9</v>
      </c>
      <c r="N256" s="126">
        <v>5.3</v>
      </c>
      <c r="O256" s="125">
        <v>8655</v>
      </c>
      <c r="P256" s="126">
        <v>10.200000000000001</v>
      </c>
      <c r="Q256" s="126">
        <v>8.5</v>
      </c>
      <c r="R256" s="126">
        <v>58.5</v>
      </c>
      <c r="S256" s="126">
        <v>76.400000000000006</v>
      </c>
      <c r="T256" s="126">
        <v>81.300000000000011</v>
      </c>
      <c r="U256" s="126">
        <v>5.7</v>
      </c>
      <c r="V256" s="125">
        <v>8620</v>
      </c>
      <c r="W256" s="126">
        <v>13.3</v>
      </c>
      <c r="X256" s="126">
        <v>8.5</v>
      </c>
      <c r="Y256" s="126">
        <v>63.2</v>
      </c>
      <c r="Z256" s="126">
        <v>75</v>
      </c>
      <c r="AA256" s="126">
        <v>78.3</v>
      </c>
    </row>
    <row r="257" spans="1:27" x14ac:dyDescent="0.25">
      <c r="A257" t="s">
        <v>26</v>
      </c>
      <c r="B257" t="s">
        <v>30</v>
      </c>
      <c r="C257" t="s">
        <v>39</v>
      </c>
      <c r="D257">
        <v>1</v>
      </c>
      <c r="E257" t="s">
        <v>460</v>
      </c>
      <c r="F257" s="125">
        <v>1415</v>
      </c>
      <c r="G257" s="126">
        <v>0</v>
      </c>
      <c r="H257" s="125">
        <v>1415</v>
      </c>
      <c r="I257" s="126">
        <v>12.1</v>
      </c>
      <c r="J257" s="126">
        <v>16.7</v>
      </c>
      <c r="K257" s="126">
        <v>47</v>
      </c>
      <c r="L257" s="126">
        <v>60.199999999999996</v>
      </c>
      <c r="M257" s="126">
        <v>71.3</v>
      </c>
      <c r="N257" s="126">
        <v>0</v>
      </c>
      <c r="O257" s="125">
        <v>1415</v>
      </c>
      <c r="P257" s="126">
        <v>12</v>
      </c>
      <c r="Q257" s="126">
        <v>8.2000000000000011</v>
      </c>
      <c r="R257" s="126">
        <v>72.099999999999994</v>
      </c>
      <c r="S257" s="126">
        <v>77.400000000000006</v>
      </c>
      <c r="T257" s="126">
        <v>79.800000000000011</v>
      </c>
      <c r="U257" s="126">
        <v>0</v>
      </c>
      <c r="V257" s="125">
        <v>1415</v>
      </c>
      <c r="W257" s="126">
        <v>16.600000000000001</v>
      </c>
      <c r="X257" s="126">
        <v>6.3</v>
      </c>
      <c r="Y257" s="126">
        <v>71.7</v>
      </c>
      <c r="Z257" s="126">
        <v>75.599999999999994</v>
      </c>
      <c r="AA257" s="126">
        <v>77.2</v>
      </c>
    </row>
    <row r="258" spans="1:27" x14ac:dyDescent="0.25">
      <c r="A258" t="s">
        <v>26</v>
      </c>
      <c r="B258" t="s">
        <v>30</v>
      </c>
      <c r="C258" t="s">
        <v>39</v>
      </c>
      <c r="D258">
        <v>2</v>
      </c>
      <c r="E258" t="s">
        <v>461</v>
      </c>
      <c r="F258" s="125">
        <v>2225</v>
      </c>
      <c r="G258" s="126">
        <v>0</v>
      </c>
      <c r="H258" s="125">
        <v>2225</v>
      </c>
      <c r="I258" s="126">
        <v>7.6</v>
      </c>
      <c r="J258" s="126">
        <v>14.499999999999998</v>
      </c>
      <c r="K258" s="126">
        <v>52.7</v>
      </c>
      <c r="L258" s="126">
        <v>69.100000000000009</v>
      </c>
      <c r="M258" s="126">
        <v>77.900000000000006</v>
      </c>
      <c r="N258" s="126">
        <v>0</v>
      </c>
      <c r="O258" s="125">
        <v>2225</v>
      </c>
      <c r="P258" s="126">
        <v>9.1</v>
      </c>
      <c r="Q258" s="126">
        <v>10.200000000000001</v>
      </c>
      <c r="R258" s="126">
        <v>71</v>
      </c>
      <c r="S258" s="126">
        <v>78.3</v>
      </c>
      <c r="T258" s="126">
        <v>80.7</v>
      </c>
      <c r="U258" s="126">
        <v>0</v>
      </c>
      <c r="V258" s="125">
        <v>2225</v>
      </c>
      <c r="W258" s="126">
        <v>12.9</v>
      </c>
      <c r="X258" s="126">
        <v>6.5</v>
      </c>
      <c r="Y258" s="126">
        <v>74.900000000000006</v>
      </c>
      <c r="Z258" s="126">
        <v>79</v>
      </c>
      <c r="AA258" s="126">
        <v>80.600000000000009</v>
      </c>
    </row>
    <row r="259" spans="1:27" x14ac:dyDescent="0.25">
      <c r="A259" t="s">
        <v>26</v>
      </c>
      <c r="B259" t="s">
        <v>30</v>
      </c>
      <c r="C259" t="s">
        <v>39</v>
      </c>
      <c r="D259">
        <v>3</v>
      </c>
      <c r="E259" t="s">
        <v>462</v>
      </c>
      <c r="F259" s="125">
        <v>1760</v>
      </c>
      <c r="G259" s="126">
        <v>0</v>
      </c>
      <c r="H259" s="125">
        <v>1760</v>
      </c>
      <c r="I259" s="126">
        <v>5.9</v>
      </c>
      <c r="J259" s="126">
        <v>14.3</v>
      </c>
      <c r="K259" s="126">
        <v>53</v>
      </c>
      <c r="L259" s="126">
        <v>72</v>
      </c>
      <c r="M259" s="126">
        <v>79.800000000000011</v>
      </c>
      <c r="N259" s="126">
        <v>0</v>
      </c>
      <c r="O259" s="125">
        <v>1760</v>
      </c>
      <c r="P259" s="126">
        <v>8.4</v>
      </c>
      <c r="Q259" s="126">
        <v>9.7000000000000011</v>
      </c>
      <c r="R259" s="126">
        <v>72.3</v>
      </c>
      <c r="S259" s="126">
        <v>79.400000000000006</v>
      </c>
      <c r="T259" s="126">
        <v>81.800000000000011</v>
      </c>
      <c r="U259" s="126">
        <v>0</v>
      </c>
      <c r="V259" s="125">
        <v>1760</v>
      </c>
      <c r="W259" s="126">
        <v>10.7</v>
      </c>
      <c r="X259" s="126">
        <v>8.2000000000000011</v>
      </c>
      <c r="Y259" s="126">
        <v>75.2</v>
      </c>
      <c r="Z259" s="126">
        <v>79.400000000000006</v>
      </c>
      <c r="AA259" s="126">
        <v>81.100000000000009</v>
      </c>
    </row>
    <row r="260" spans="1:27" x14ac:dyDescent="0.25">
      <c r="A260" t="s">
        <v>26</v>
      </c>
      <c r="B260" t="s">
        <v>30</v>
      </c>
      <c r="C260" t="s">
        <v>39</v>
      </c>
      <c r="D260">
        <v>4</v>
      </c>
      <c r="E260" t="s">
        <v>463</v>
      </c>
      <c r="F260" s="125">
        <v>2095</v>
      </c>
      <c r="G260" s="126">
        <v>0</v>
      </c>
      <c r="H260" s="125">
        <v>2095</v>
      </c>
      <c r="I260" s="126">
        <v>7.2000000000000011</v>
      </c>
      <c r="J260" s="126">
        <v>13.8</v>
      </c>
      <c r="K260" s="126">
        <v>52.6</v>
      </c>
      <c r="L260" s="126">
        <v>70.100000000000009</v>
      </c>
      <c r="M260" s="126">
        <v>78.900000000000006</v>
      </c>
      <c r="N260" s="126">
        <v>0</v>
      </c>
      <c r="O260" s="125">
        <v>2095</v>
      </c>
      <c r="P260" s="126">
        <v>8.3000000000000007</v>
      </c>
      <c r="Q260" s="126">
        <v>11.3</v>
      </c>
      <c r="R260" s="126">
        <v>69.300000000000011</v>
      </c>
      <c r="S260" s="126">
        <v>77.3</v>
      </c>
      <c r="T260" s="126">
        <v>80.400000000000006</v>
      </c>
      <c r="U260" s="126">
        <v>0</v>
      </c>
      <c r="V260" s="125">
        <v>2095</v>
      </c>
      <c r="W260" s="126">
        <v>11.3</v>
      </c>
      <c r="X260" s="126">
        <v>9.1</v>
      </c>
      <c r="Y260" s="126">
        <v>73.3</v>
      </c>
      <c r="Z260" s="126">
        <v>77.600000000000009</v>
      </c>
      <c r="AA260" s="126">
        <v>79.600000000000009</v>
      </c>
    </row>
    <row r="261" spans="1:27" x14ac:dyDescent="0.25">
      <c r="A261" t="s">
        <v>26</v>
      </c>
      <c r="B261" t="s">
        <v>30</v>
      </c>
      <c r="C261" t="s">
        <v>39</v>
      </c>
      <c r="D261">
        <v>5</v>
      </c>
      <c r="E261" t="s">
        <v>464</v>
      </c>
      <c r="F261" s="125">
        <v>2935</v>
      </c>
      <c r="G261" s="126">
        <v>7.8</v>
      </c>
      <c r="H261" s="125">
        <v>2705</v>
      </c>
      <c r="I261" s="126">
        <v>11.1</v>
      </c>
      <c r="J261" s="126">
        <v>13.600000000000001</v>
      </c>
      <c r="K261" s="126">
        <v>44.4</v>
      </c>
      <c r="L261" s="126">
        <v>61.6</v>
      </c>
      <c r="M261" s="126">
        <v>75.3</v>
      </c>
      <c r="N261" s="126">
        <v>9.5</v>
      </c>
      <c r="O261" s="125">
        <v>2655</v>
      </c>
      <c r="P261" s="126">
        <v>14.200000000000001</v>
      </c>
      <c r="Q261" s="126">
        <v>12.3</v>
      </c>
      <c r="R261" s="126">
        <v>57.500000000000007</v>
      </c>
      <c r="S261" s="126">
        <v>67.300000000000011</v>
      </c>
      <c r="T261" s="126">
        <v>73.5</v>
      </c>
      <c r="U261" s="126">
        <v>9.9</v>
      </c>
      <c r="V261" s="125">
        <v>2640</v>
      </c>
      <c r="W261" s="126">
        <v>17.100000000000001</v>
      </c>
      <c r="X261" s="126">
        <v>10.9</v>
      </c>
      <c r="Y261" s="126">
        <v>62.1</v>
      </c>
      <c r="Z261" s="126">
        <v>68.600000000000009</v>
      </c>
      <c r="AA261" s="126">
        <v>71.899999999999991</v>
      </c>
    </row>
    <row r="262" spans="1:27" x14ac:dyDescent="0.25">
      <c r="A262" t="s">
        <v>26</v>
      </c>
      <c r="B262" t="s">
        <v>31</v>
      </c>
      <c r="C262" t="s">
        <v>39</v>
      </c>
      <c r="D262">
        <v>1</v>
      </c>
      <c r="E262" t="s">
        <v>465</v>
      </c>
      <c r="F262" s="125">
        <v>760</v>
      </c>
      <c r="G262" s="126">
        <v>0</v>
      </c>
      <c r="H262" s="125">
        <v>760</v>
      </c>
      <c r="I262" s="126">
        <v>9.3000000000000007</v>
      </c>
      <c r="J262" s="126">
        <v>8.2000000000000011</v>
      </c>
      <c r="K262" s="126">
        <v>70.8</v>
      </c>
      <c r="L262" s="126">
        <v>79</v>
      </c>
      <c r="M262" s="126">
        <v>82.600000000000009</v>
      </c>
      <c r="N262" s="126">
        <v>0</v>
      </c>
      <c r="O262" s="125">
        <v>760</v>
      </c>
      <c r="P262" s="126">
        <v>10.100000000000001</v>
      </c>
      <c r="Q262" s="126">
        <v>5.5</v>
      </c>
      <c r="R262" s="126">
        <v>77.8</v>
      </c>
      <c r="S262" s="126">
        <v>82.600000000000009</v>
      </c>
      <c r="T262" s="126">
        <v>84.399999999999991</v>
      </c>
      <c r="U262" s="126">
        <v>0</v>
      </c>
      <c r="V262" s="125">
        <v>760</v>
      </c>
      <c r="W262" s="126">
        <v>11.9</v>
      </c>
      <c r="X262" s="126">
        <v>8.3000000000000007</v>
      </c>
      <c r="Y262" s="126">
        <v>75.900000000000006</v>
      </c>
      <c r="Z262" s="126">
        <v>78.400000000000006</v>
      </c>
      <c r="AA262" s="126">
        <v>79.800000000000011</v>
      </c>
    </row>
    <row r="263" spans="1:27" x14ac:dyDescent="0.25">
      <c r="A263" t="s">
        <v>26</v>
      </c>
      <c r="B263" t="s">
        <v>31</v>
      </c>
      <c r="C263" t="s">
        <v>39</v>
      </c>
      <c r="D263">
        <v>2</v>
      </c>
      <c r="E263" t="s">
        <v>466</v>
      </c>
      <c r="F263" s="125">
        <v>3225</v>
      </c>
      <c r="G263" s="126">
        <v>0</v>
      </c>
      <c r="H263" s="125">
        <v>3225</v>
      </c>
      <c r="I263" s="126">
        <v>7.1000000000000005</v>
      </c>
      <c r="J263" s="126">
        <v>8.4</v>
      </c>
      <c r="K263" s="126">
        <v>72</v>
      </c>
      <c r="L263" s="126">
        <v>79.900000000000006</v>
      </c>
      <c r="M263" s="126">
        <v>84.5</v>
      </c>
      <c r="N263" s="126">
        <v>0</v>
      </c>
      <c r="O263" s="125">
        <v>3225</v>
      </c>
      <c r="P263" s="126">
        <v>9.4</v>
      </c>
      <c r="Q263" s="126">
        <v>6.6000000000000005</v>
      </c>
      <c r="R263" s="126">
        <v>78.5</v>
      </c>
      <c r="S263" s="126">
        <v>82.5</v>
      </c>
      <c r="T263" s="126">
        <v>83.899999999999991</v>
      </c>
      <c r="U263" s="126">
        <v>0</v>
      </c>
      <c r="V263" s="125">
        <v>3225</v>
      </c>
      <c r="W263" s="126">
        <v>12.7</v>
      </c>
      <c r="X263" s="126">
        <v>6.8000000000000007</v>
      </c>
      <c r="Y263" s="126">
        <v>77.2</v>
      </c>
      <c r="Z263" s="126">
        <v>79.800000000000011</v>
      </c>
      <c r="AA263" s="126">
        <v>80.5</v>
      </c>
    </row>
    <row r="264" spans="1:27" x14ac:dyDescent="0.25">
      <c r="A264" t="s">
        <v>26</v>
      </c>
      <c r="B264" t="s">
        <v>31</v>
      </c>
      <c r="C264" t="s">
        <v>39</v>
      </c>
      <c r="D264">
        <v>3</v>
      </c>
      <c r="E264" t="s">
        <v>467</v>
      </c>
      <c r="F264" s="125">
        <v>4060</v>
      </c>
      <c r="G264" s="126">
        <v>0</v>
      </c>
      <c r="H264" s="125">
        <v>4060</v>
      </c>
      <c r="I264" s="126">
        <v>7.7</v>
      </c>
      <c r="J264" s="126">
        <v>10.6</v>
      </c>
      <c r="K264" s="126">
        <v>70.5</v>
      </c>
      <c r="L264" s="126">
        <v>78</v>
      </c>
      <c r="M264" s="126">
        <v>81.7</v>
      </c>
      <c r="N264" s="126">
        <v>0</v>
      </c>
      <c r="O264" s="125">
        <v>4060</v>
      </c>
      <c r="P264" s="126">
        <v>9.7000000000000011</v>
      </c>
      <c r="Q264" s="126">
        <v>8.1</v>
      </c>
      <c r="R264" s="126">
        <v>76.8</v>
      </c>
      <c r="S264" s="126">
        <v>80.7</v>
      </c>
      <c r="T264" s="126">
        <v>82.2</v>
      </c>
      <c r="U264" s="126">
        <v>0</v>
      </c>
      <c r="V264" s="125">
        <v>4060</v>
      </c>
      <c r="W264" s="126">
        <v>12.3</v>
      </c>
      <c r="X264" s="126">
        <v>7.5</v>
      </c>
      <c r="Y264" s="126">
        <v>76.7</v>
      </c>
      <c r="Z264" s="126">
        <v>79.600000000000009</v>
      </c>
      <c r="AA264" s="126">
        <v>80.2</v>
      </c>
    </row>
    <row r="265" spans="1:27" x14ac:dyDescent="0.25">
      <c r="A265" t="s">
        <v>26</v>
      </c>
      <c r="B265" t="s">
        <v>31</v>
      </c>
      <c r="C265" t="s">
        <v>39</v>
      </c>
      <c r="D265">
        <v>4</v>
      </c>
      <c r="E265" t="s">
        <v>468</v>
      </c>
      <c r="F265" s="125">
        <v>8025</v>
      </c>
      <c r="G265" s="126">
        <v>0</v>
      </c>
      <c r="H265" s="125">
        <v>8025</v>
      </c>
      <c r="I265" s="126">
        <v>7.9</v>
      </c>
      <c r="J265" s="126">
        <v>11.600000000000001</v>
      </c>
      <c r="K265" s="126">
        <v>69.2</v>
      </c>
      <c r="L265" s="126">
        <v>76.7</v>
      </c>
      <c r="M265" s="126">
        <v>80.5</v>
      </c>
      <c r="N265" s="126">
        <v>0</v>
      </c>
      <c r="O265" s="125">
        <v>8025</v>
      </c>
      <c r="P265" s="126">
        <v>9.9</v>
      </c>
      <c r="Q265" s="126">
        <v>9.8000000000000007</v>
      </c>
      <c r="R265" s="126">
        <v>75</v>
      </c>
      <c r="S265" s="126">
        <v>78.900000000000006</v>
      </c>
      <c r="T265" s="126">
        <v>80.300000000000011</v>
      </c>
      <c r="U265" s="126">
        <v>0</v>
      </c>
      <c r="V265" s="125">
        <v>8025</v>
      </c>
      <c r="W265" s="126">
        <v>12.5</v>
      </c>
      <c r="X265" s="126">
        <v>8.3000000000000007</v>
      </c>
      <c r="Y265" s="126">
        <v>76</v>
      </c>
      <c r="Z265" s="126">
        <v>78.5</v>
      </c>
      <c r="AA265" s="126">
        <v>79.3</v>
      </c>
    </row>
    <row r="266" spans="1:27" x14ac:dyDescent="0.25">
      <c r="A266" t="s">
        <v>26</v>
      </c>
      <c r="B266" t="s">
        <v>31</v>
      </c>
      <c r="C266" t="s">
        <v>39</v>
      </c>
      <c r="D266">
        <v>5</v>
      </c>
      <c r="E266" t="s">
        <v>469</v>
      </c>
      <c r="F266" s="125">
        <v>10465</v>
      </c>
      <c r="G266" s="126">
        <v>8.5</v>
      </c>
      <c r="H266" s="125">
        <v>9575</v>
      </c>
      <c r="I266" s="126">
        <v>10</v>
      </c>
      <c r="J266" s="126">
        <v>13.3</v>
      </c>
      <c r="K266" s="126">
        <v>60.8</v>
      </c>
      <c r="L266" s="126">
        <v>70.300000000000011</v>
      </c>
      <c r="M266" s="126">
        <v>76.7</v>
      </c>
      <c r="N266" s="126">
        <v>9.5</v>
      </c>
      <c r="O266" s="125">
        <v>9475</v>
      </c>
      <c r="P266" s="126">
        <v>14.400000000000002</v>
      </c>
      <c r="Q266" s="126">
        <v>11.700000000000001</v>
      </c>
      <c r="R266" s="126">
        <v>65.7</v>
      </c>
      <c r="S266" s="126">
        <v>71.399999999999991</v>
      </c>
      <c r="T266" s="126">
        <v>73.900000000000006</v>
      </c>
      <c r="U266" s="126">
        <v>9.7000000000000011</v>
      </c>
      <c r="V266" s="125">
        <v>9450</v>
      </c>
      <c r="W266" s="126">
        <v>18.2</v>
      </c>
      <c r="X266" s="126">
        <v>9.4</v>
      </c>
      <c r="Y266" s="126">
        <v>67.600000000000009</v>
      </c>
      <c r="Z266" s="126">
        <v>71.099999999999994</v>
      </c>
      <c r="AA266" s="126">
        <v>72.3</v>
      </c>
    </row>
    <row r="267" spans="1:27" x14ac:dyDescent="0.25">
      <c r="A267" t="s">
        <v>26</v>
      </c>
      <c r="B267" t="s">
        <v>32</v>
      </c>
      <c r="C267" t="s">
        <v>39</v>
      </c>
      <c r="D267">
        <v>1</v>
      </c>
      <c r="E267" t="s">
        <v>470</v>
      </c>
      <c r="F267" s="125">
        <v>170</v>
      </c>
      <c r="G267" s="126">
        <v>0</v>
      </c>
      <c r="H267" s="125">
        <v>170</v>
      </c>
      <c r="I267" s="126">
        <v>4.2</v>
      </c>
      <c r="J267" s="126">
        <v>14.100000000000001</v>
      </c>
      <c r="K267" s="126">
        <v>65.2</v>
      </c>
      <c r="L267" s="126">
        <v>74.599999999999994</v>
      </c>
      <c r="M267" s="126">
        <v>81.7</v>
      </c>
      <c r="N267" s="126">
        <v>0</v>
      </c>
      <c r="O267" s="125">
        <v>170</v>
      </c>
      <c r="P267" s="126">
        <v>5.3</v>
      </c>
      <c r="Q267" s="126">
        <v>8.5</v>
      </c>
      <c r="R267" s="126">
        <v>79.600000000000009</v>
      </c>
      <c r="S267" s="126">
        <v>84.6</v>
      </c>
      <c r="T267" s="126">
        <v>86.2</v>
      </c>
      <c r="U267" s="126">
        <v>0</v>
      </c>
      <c r="V267" s="125">
        <v>170</v>
      </c>
      <c r="W267" s="126">
        <v>7.8</v>
      </c>
      <c r="X267" s="126">
        <v>7.0000000000000009</v>
      </c>
      <c r="Y267" s="126">
        <v>76.7</v>
      </c>
      <c r="Z267" s="126">
        <v>83.6</v>
      </c>
      <c r="AA267" s="126">
        <v>85.2</v>
      </c>
    </row>
    <row r="268" spans="1:27" x14ac:dyDescent="0.25">
      <c r="A268" t="s">
        <v>26</v>
      </c>
      <c r="B268" t="s">
        <v>32</v>
      </c>
      <c r="C268" t="s">
        <v>39</v>
      </c>
      <c r="D268">
        <v>2</v>
      </c>
      <c r="E268" t="s">
        <v>471</v>
      </c>
      <c r="F268" s="125">
        <v>1075</v>
      </c>
      <c r="G268" s="126">
        <v>0</v>
      </c>
      <c r="H268" s="125">
        <v>1075</v>
      </c>
      <c r="I268" s="126">
        <v>8.5</v>
      </c>
      <c r="J268" s="126">
        <v>12.6</v>
      </c>
      <c r="K268" s="126">
        <v>67</v>
      </c>
      <c r="L268" s="126">
        <v>74.3</v>
      </c>
      <c r="M268" s="126">
        <v>78.900000000000006</v>
      </c>
      <c r="N268" s="126">
        <v>0</v>
      </c>
      <c r="O268" s="125">
        <v>1075</v>
      </c>
      <c r="P268" s="126">
        <v>10.4</v>
      </c>
      <c r="Q268" s="126">
        <v>9.6</v>
      </c>
      <c r="R268" s="126">
        <v>72.3</v>
      </c>
      <c r="S268" s="126">
        <v>77.7</v>
      </c>
      <c r="T268" s="126">
        <v>79.900000000000006</v>
      </c>
      <c r="U268" s="126">
        <v>0</v>
      </c>
      <c r="V268" s="125">
        <v>1075</v>
      </c>
      <c r="W268" s="126">
        <v>13.100000000000001</v>
      </c>
      <c r="X268" s="126">
        <v>9.4</v>
      </c>
      <c r="Y268" s="126">
        <v>73.099999999999994</v>
      </c>
      <c r="Z268" s="126">
        <v>76.7</v>
      </c>
      <c r="AA268" s="126">
        <v>77.5</v>
      </c>
    </row>
    <row r="269" spans="1:27" x14ac:dyDescent="0.25">
      <c r="A269" t="s">
        <v>26</v>
      </c>
      <c r="B269" t="s">
        <v>32</v>
      </c>
      <c r="C269" t="s">
        <v>39</v>
      </c>
      <c r="D269">
        <v>3</v>
      </c>
      <c r="E269" t="s">
        <v>472</v>
      </c>
      <c r="F269" s="125">
        <v>1670</v>
      </c>
      <c r="G269" s="126">
        <v>0</v>
      </c>
      <c r="H269" s="125">
        <v>1670</v>
      </c>
      <c r="I269" s="126">
        <v>5.4</v>
      </c>
      <c r="J269" s="126">
        <v>13.600000000000001</v>
      </c>
      <c r="K269" s="126">
        <v>70.899999999999991</v>
      </c>
      <c r="L269" s="126">
        <v>77.900000000000006</v>
      </c>
      <c r="M269" s="126">
        <v>81.100000000000009</v>
      </c>
      <c r="N269" s="126">
        <v>0</v>
      </c>
      <c r="O269" s="125">
        <v>1670</v>
      </c>
      <c r="P269" s="126">
        <v>9</v>
      </c>
      <c r="Q269" s="126">
        <v>9.1999999999999993</v>
      </c>
      <c r="R269" s="126">
        <v>75.400000000000006</v>
      </c>
      <c r="S269" s="126">
        <v>79.800000000000011</v>
      </c>
      <c r="T269" s="126">
        <v>81.800000000000011</v>
      </c>
      <c r="U269" s="126">
        <v>0</v>
      </c>
      <c r="V269" s="125">
        <v>1670</v>
      </c>
      <c r="W269" s="126">
        <v>11.8</v>
      </c>
      <c r="X269" s="126">
        <v>8.6000000000000014</v>
      </c>
      <c r="Y269" s="126">
        <v>74.8</v>
      </c>
      <c r="Z269" s="126">
        <v>78.3</v>
      </c>
      <c r="AA269" s="126">
        <v>79.600000000000009</v>
      </c>
    </row>
    <row r="270" spans="1:27" x14ac:dyDescent="0.25">
      <c r="A270" t="s">
        <v>26</v>
      </c>
      <c r="B270" t="s">
        <v>32</v>
      </c>
      <c r="C270" t="s">
        <v>39</v>
      </c>
      <c r="D270">
        <v>4</v>
      </c>
      <c r="E270" t="s">
        <v>473</v>
      </c>
      <c r="F270" s="125">
        <v>2545</v>
      </c>
      <c r="G270" s="126">
        <v>0</v>
      </c>
      <c r="H270" s="125">
        <v>2545</v>
      </c>
      <c r="I270" s="126">
        <v>5.8000000000000007</v>
      </c>
      <c r="J270" s="126">
        <v>14.899999999999999</v>
      </c>
      <c r="K270" s="126">
        <v>69.800000000000011</v>
      </c>
      <c r="L270" s="126">
        <v>75.599999999999994</v>
      </c>
      <c r="M270" s="126">
        <v>79.3</v>
      </c>
      <c r="N270" s="126">
        <v>0</v>
      </c>
      <c r="O270" s="125">
        <v>2545</v>
      </c>
      <c r="P270" s="126">
        <v>7.9</v>
      </c>
      <c r="Q270" s="126">
        <v>11.4</v>
      </c>
      <c r="R270" s="126">
        <v>75</v>
      </c>
      <c r="S270" s="126">
        <v>79.2</v>
      </c>
      <c r="T270" s="126">
        <v>80.7</v>
      </c>
      <c r="U270" s="126">
        <v>0</v>
      </c>
      <c r="V270" s="125">
        <v>2545</v>
      </c>
      <c r="W270" s="126">
        <v>10.4</v>
      </c>
      <c r="X270" s="126">
        <v>9.6</v>
      </c>
      <c r="Y270" s="126">
        <v>75.599999999999994</v>
      </c>
      <c r="Z270" s="126">
        <v>78.600000000000009</v>
      </c>
      <c r="AA270" s="126">
        <v>80</v>
      </c>
    </row>
    <row r="271" spans="1:27" x14ac:dyDescent="0.25">
      <c r="A271" t="s">
        <v>26</v>
      </c>
      <c r="B271" t="s">
        <v>32</v>
      </c>
      <c r="C271" t="s">
        <v>39</v>
      </c>
      <c r="D271">
        <v>5</v>
      </c>
      <c r="E271" t="s">
        <v>474</v>
      </c>
      <c r="F271" s="125">
        <v>1995</v>
      </c>
      <c r="G271" s="126">
        <v>7.0000000000000009</v>
      </c>
      <c r="H271" s="125">
        <v>1855</v>
      </c>
      <c r="I271" s="126">
        <v>8.3000000000000007</v>
      </c>
      <c r="J271" s="126">
        <v>17.599999999999998</v>
      </c>
      <c r="K271" s="126">
        <v>60.699999999999996</v>
      </c>
      <c r="L271" s="126">
        <v>68</v>
      </c>
      <c r="M271" s="126">
        <v>74.099999999999994</v>
      </c>
      <c r="N271" s="126">
        <v>7.3999999999999995</v>
      </c>
      <c r="O271" s="125">
        <v>1850</v>
      </c>
      <c r="P271" s="126">
        <v>12.6</v>
      </c>
      <c r="Q271" s="126">
        <v>14.899999999999999</v>
      </c>
      <c r="R271" s="126">
        <v>65.7</v>
      </c>
      <c r="S271" s="126">
        <v>69.7</v>
      </c>
      <c r="T271" s="126">
        <v>72.5</v>
      </c>
      <c r="U271" s="126">
        <v>7.5</v>
      </c>
      <c r="V271" s="125">
        <v>1845</v>
      </c>
      <c r="W271" s="126">
        <v>16.8</v>
      </c>
      <c r="X271" s="126">
        <v>11.9</v>
      </c>
      <c r="Y271" s="126">
        <v>66.5</v>
      </c>
      <c r="Z271" s="126">
        <v>69.400000000000006</v>
      </c>
      <c r="AA271" s="126">
        <v>71.3</v>
      </c>
    </row>
    <row r="272" spans="1:27" x14ac:dyDescent="0.25">
      <c r="A272" t="s">
        <v>26</v>
      </c>
      <c r="B272" t="s">
        <v>27</v>
      </c>
      <c r="C272" t="s">
        <v>39</v>
      </c>
      <c r="D272">
        <v>1</v>
      </c>
      <c r="E272" t="s">
        <v>475</v>
      </c>
      <c r="F272" s="125">
        <v>3100</v>
      </c>
      <c r="G272" s="126">
        <v>0</v>
      </c>
      <c r="H272" s="125">
        <v>3100</v>
      </c>
      <c r="I272" s="126">
        <v>10.9</v>
      </c>
      <c r="J272" s="126">
        <v>11</v>
      </c>
      <c r="K272" s="126">
        <v>43.5</v>
      </c>
      <c r="L272" s="126">
        <v>63.800000000000004</v>
      </c>
      <c r="M272" s="126">
        <v>78.100000000000009</v>
      </c>
      <c r="N272" s="126">
        <v>0</v>
      </c>
      <c r="O272" s="125">
        <v>3100</v>
      </c>
      <c r="P272" s="126">
        <v>12.6</v>
      </c>
      <c r="Q272" s="126">
        <v>9</v>
      </c>
      <c r="R272" s="126">
        <v>59.4</v>
      </c>
      <c r="S272" s="126">
        <v>71.899999999999991</v>
      </c>
      <c r="T272" s="126">
        <v>78.400000000000006</v>
      </c>
      <c r="U272" s="126">
        <v>0</v>
      </c>
      <c r="V272" s="125">
        <v>3100</v>
      </c>
      <c r="W272" s="126">
        <v>16.900000000000002</v>
      </c>
      <c r="X272" s="126">
        <v>6.5</v>
      </c>
      <c r="Y272" s="126">
        <v>62.9</v>
      </c>
      <c r="Z272" s="126">
        <v>73</v>
      </c>
      <c r="AA272" s="126">
        <v>76.599999999999994</v>
      </c>
    </row>
    <row r="273" spans="1:27" x14ac:dyDescent="0.25">
      <c r="A273" t="s">
        <v>26</v>
      </c>
      <c r="B273" t="s">
        <v>27</v>
      </c>
      <c r="C273" t="s">
        <v>39</v>
      </c>
      <c r="D273">
        <v>2</v>
      </c>
      <c r="E273" t="s">
        <v>476</v>
      </c>
      <c r="F273" s="125">
        <v>4455</v>
      </c>
      <c r="G273" s="126">
        <v>0</v>
      </c>
      <c r="H273" s="125">
        <v>4455</v>
      </c>
      <c r="I273" s="126">
        <v>8.1</v>
      </c>
      <c r="J273" s="126">
        <v>11.8</v>
      </c>
      <c r="K273" s="126">
        <v>48.8</v>
      </c>
      <c r="L273" s="126">
        <v>68.7</v>
      </c>
      <c r="M273" s="126">
        <v>80.100000000000009</v>
      </c>
      <c r="N273" s="126">
        <v>0</v>
      </c>
      <c r="O273" s="125">
        <v>4455</v>
      </c>
      <c r="P273" s="126">
        <v>10.5</v>
      </c>
      <c r="Q273" s="126">
        <v>8.9</v>
      </c>
      <c r="R273" s="126">
        <v>63.800000000000004</v>
      </c>
      <c r="S273" s="126">
        <v>75.7</v>
      </c>
      <c r="T273" s="126">
        <v>80.600000000000009</v>
      </c>
      <c r="U273" s="126">
        <v>0</v>
      </c>
      <c r="V273" s="125">
        <v>4455</v>
      </c>
      <c r="W273" s="126">
        <v>13.700000000000001</v>
      </c>
      <c r="X273" s="126">
        <v>7.9</v>
      </c>
      <c r="Y273" s="126">
        <v>68</v>
      </c>
      <c r="Z273" s="126">
        <v>75.7</v>
      </c>
      <c r="AA273" s="126">
        <v>78.400000000000006</v>
      </c>
    </row>
    <row r="274" spans="1:27" x14ac:dyDescent="0.25">
      <c r="A274" t="s">
        <v>26</v>
      </c>
      <c r="B274" t="s">
        <v>27</v>
      </c>
      <c r="C274" t="s">
        <v>39</v>
      </c>
      <c r="D274">
        <v>3</v>
      </c>
      <c r="E274" t="s">
        <v>477</v>
      </c>
      <c r="F274" s="125">
        <v>2750</v>
      </c>
      <c r="G274" s="126">
        <v>0</v>
      </c>
      <c r="H274" s="125">
        <v>2750</v>
      </c>
      <c r="I274" s="126">
        <v>9.4</v>
      </c>
      <c r="J274" s="126">
        <v>11.5</v>
      </c>
      <c r="K274" s="126">
        <v>52.6</v>
      </c>
      <c r="L274" s="126">
        <v>69.600000000000009</v>
      </c>
      <c r="M274" s="126">
        <v>79.100000000000009</v>
      </c>
      <c r="N274" s="126">
        <v>0</v>
      </c>
      <c r="O274" s="125">
        <v>2750</v>
      </c>
      <c r="P274" s="126">
        <v>9.9</v>
      </c>
      <c r="Q274" s="126">
        <v>9.5</v>
      </c>
      <c r="R274" s="126">
        <v>64.600000000000009</v>
      </c>
      <c r="S274" s="126">
        <v>76.099999999999994</v>
      </c>
      <c r="T274" s="126">
        <v>80.600000000000009</v>
      </c>
      <c r="U274" s="126">
        <v>0</v>
      </c>
      <c r="V274" s="125">
        <v>2750</v>
      </c>
      <c r="W274" s="126">
        <v>13.100000000000001</v>
      </c>
      <c r="X274" s="126">
        <v>7.6</v>
      </c>
      <c r="Y274" s="126">
        <v>70.5</v>
      </c>
      <c r="Z274" s="126">
        <v>77.3</v>
      </c>
      <c r="AA274" s="126">
        <v>79.3</v>
      </c>
    </row>
    <row r="275" spans="1:27" x14ac:dyDescent="0.25">
      <c r="A275" t="s">
        <v>26</v>
      </c>
      <c r="B275" t="s">
        <v>27</v>
      </c>
      <c r="C275" t="s">
        <v>39</v>
      </c>
      <c r="D275">
        <v>4</v>
      </c>
      <c r="E275" t="s">
        <v>478</v>
      </c>
      <c r="F275" s="125">
        <v>2095</v>
      </c>
      <c r="G275" s="126">
        <v>0</v>
      </c>
      <c r="H275" s="125">
        <v>2095</v>
      </c>
      <c r="I275" s="126">
        <v>6.9</v>
      </c>
      <c r="J275" s="126">
        <v>13.5</v>
      </c>
      <c r="K275" s="126">
        <v>54.2</v>
      </c>
      <c r="L275" s="126">
        <v>71.899999999999991</v>
      </c>
      <c r="M275" s="126">
        <v>79.600000000000009</v>
      </c>
      <c r="N275" s="126">
        <v>0</v>
      </c>
      <c r="O275" s="125">
        <v>2095</v>
      </c>
      <c r="P275" s="126">
        <v>8.7999999999999989</v>
      </c>
      <c r="Q275" s="126">
        <v>10.5</v>
      </c>
      <c r="R275" s="126">
        <v>65.8</v>
      </c>
      <c r="S275" s="126">
        <v>76.5</v>
      </c>
      <c r="T275" s="126">
        <v>80.7</v>
      </c>
      <c r="U275" s="126">
        <v>0</v>
      </c>
      <c r="V275" s="125">
        <v>2095</v>
      </c>
      <c r="W275" s="126">
        <v>12.2</v>
      </c>
      <c r="X275" s="126">
        <v>9.1</v>
      </c>
      <c r="Y275" s="126">
        <v>70.100000000000009</v>
      </c>
      <c r="Z275" s="126">
        <v>76.3</v>
      </c>
      <c r="AA275" s="126">
        <v>78.7</v>
      </c>
    </row>
    <row r="276" spans="1:27" x14ac:dyDescent="0.25">
      <c r="A276" t="s">
        <v>26</v>
      </c>
      <c r="B276" t="s">
        <v>27</v>
      </c>
      <c r="C276" t="s">
        <v>39</v>
      </c>
      <c r="D276">
        <v>5</v>
      </c>
      <c r="E276" t="s">
        <v>479</v>
      </c>
      <c r="F276" s="125">
        <v>3590</v>
      </c>
      <c r="G276" s="126">
        <v>8.5</v>
      </c>
      <c r="H276" s="125">
        <v>3285</v>
      </c>
      <c r="I276" s="126">
        <v>11.200000000000001</v>
      </c>
      <c r="J276" s="126">
        <v>10.100000000000001</v>
      </c>
      <c r="K276" s="126">
        <v>41.9</v>
      </c>
      <c r="L276" s="126">
        <v>62.5</v>
      </c>
      <c r="M276" s="126">
        <v>78.7</v>
      </c>
      <c r="N276" s="126">
        <v>10.6</v>
      </c>
      <c r="O276" s="125">
        <v>3210</v>
      </c>
      <c r="P276" s="126">
        <v>15.4</v>
      </c>
      <c r="Q276" s="126">
        <v>11.200000000000001</v>
      </c>
      <c r="R276" s="126">
        <v>54.900000000000006</v>
      </c>
      <c r="S276" s="126">
        <v>66.3</v>
      </c>
      <c r="T276" s="126">
        <v>73.400000000000006</v>
      </c>
      <c r="U276" s="126">
        <v>11.200000000000001</v>
      </c>
      <c r="V276" s="125">
        <v>3190</v>
      </c>
      <c r="W276" s="126">
        <v>19.100000000000001</v>
      </c>
      <c r="X276" s="126">
        <v>9.9</v>
      </c>
      <c r="Y276" s="126">
        <v>59.599999999999994</v>
      </c>
      <c r="Z276" s="126">
        <v>67.100000000000009</v>
      </c>
      <c r="AA276" s="126">
        <v>71</v>
      </c>
    </row>
    <row r="277" spans="1:27" x14ac:dyDescent="0.25">
      <c r="A277" t="s">
        <v>26</v>
      </c>
      <c r="B277" t="s">
        <v>33</v>
      </c>
      <c r="C277" t="s">
        <v>39</v>
      </c>
      <c r="D277">
        <v>1</v>
      </c>
      <c r="E277" t="s">
        <v>480</v>
      </c>
      <c r="F277" s="125">
        <v>2310</v>
      </c>
      <c r="G277" s="126">
        <v>0</v>
      </c>
      <c r="H277" s="125">
        <v>2310</v>
      </c>
      <c r="I277" s="126">
        <v>8.1</v>
      </c>
      <c r="J277" s="126">
        <v>11.1</v>
      </c>
      <c r="K277" s="126">
        <v>39.900000000000006</v>
      </c>
      <c r="L277" s="126">
        <v>62.2</v>
      </c>
      <c r="M277" s="126">
        <v>80.800000000000011</v>
      </c>
      <c r="N277" s="126">
        <v>0</v>
      </c>
      <c r="O277" s="125">
        <v>2310</v>
      </c>
      <c r="P277" s="126">
        <v>9.1</v>
      </c>
      <c r="Q277" s="126">
        <v>8.4</v>
      </c>
      <c r="R277" s="126">
        <v>60.3</v>
      </c>
      <c r="S277" s="126">
        <v>75.2</v>
      </c>
      <c r="T277" s="126">
        <v>82.5</v>
      </c>
      <c r="U277" s="126">
        <v>0</v>
      </c>
      <c r="V277" s="125">
        <v>2310</v>
      </c>
      <c r="W277" s="126">
        <v>12.9</v>
      </c>
      <c r="X277" s="126">
        <v>7.6</v>
      </c>
      <c r="Y277" s="126">
        <v>64.2</v>
      </c>
      <c r="Z277" s="126">
        <v>74.400000000000006</v>
      </c>
      <c r="AA277" s="126">
        <v>79.5</v>
      </c>
    </row>
    <row r="278" spans="1:27" x14ac:dyDescent="0.25">
      <c r="A278" t="s">
        <v>26</v>
      </c>
      <c r="B278" t="s">
        <v>33</v>
      </c>
      <c r="C278" t="s">
        <v>39</v>
      </c>
      <c r="D278">
        <v>2</v>
      </c>
      <c r="E278" t="s">
        <v>481</v>
      </c>
      <c r="F278" s="125">
        <v>3515</v>
      </c>
      <c r="G278" s="126">
        <v>0</v>
      </c>
      <c r="H278" s="125">
        <v>3515</v>
      </c>
      <c r="I278" s="126">
        <v>7.7</v>
      </c>
      <c r="J278" s="126">
        <v>11.700000000000001</v>
      </c>
      <c r="K278" s="126">
        <v>46</v>
      </c>
      <c r="L278" s="126">
        <v>67.7</v>
      </c>
      <c r="M278" s="126">
        <v>80.600000000000009</v>
      </c>
      <c r="N278" s="126">
        <v>0</v>
      </c>
      <c r="O278" s="125">
        <v>3515</v>
      </c>
      <c r="P278" s="126">
        <v>9.3000000000000007</v>
      </c>
      <c r="Q278" s="126">
        <v>9.3000000000000007</v>
      </c>
      <c r="R278" s="126">
        <v>62.9</v>
      </c>
      <c r="S278" s="126">
        <v>75.7</v>
      </c>
      <c r="T278" s="126">
        <v>81.400000000000006</v>
      </c>
      <c r="U278" s="126">
        <v>0</v>
      </c>
      <c r="V278" s="125">
        <v>3515</v>
      </c>
      <c r="W278" s="126">
        <v>12.4</v>
      </c>
      <c r="X278" s="126">
        <v>8.3000000000000007</v>
      </c>
      <c r="Y278" s="126">
        <v>68.300000000000011</v>
      </c>
      <c r="Z278" s="126">
        <v>75.900000000000006</v>
      </c>
      <c r="AA278" s="126">
        <v>79.3</v>
      </c>
    </row>
    <row r="279" spans="1:27" x14ac:dyDescent="0.25">
      <c r="A279" t="s">
        <v>26</v>
      </c>
      <c r="B279" t="s">
        <v>33</v>
      </c>
      <c r="C279" t="s">
        <v>39</v>
      </c>
      <c r="D279">
        <v>3</v>
      </c>
      <c r="E279" t="s">
        <v>482</v>
      </c>
      <c r="F279" s="125">
        <v>2105</v>
      </c>
      <c r="G279" s="126">
        <v>0</v>
      </c>
      <c r="H279" s="125">
        <v>2105</v>
      </c>
      <c r="I279" s="126">
        <v>7.2000000000000011</v>
      </c>
      <c r="J279" s="126">
        <v>12.7</v>
      </c>
      <c r="K279" s="126">
        <v>49.9</v>
      </c>
      <c r="L279" s="126">
        <v>69</v>
      </c>
      <c r="M279" s="126">
        <v>80.100000000000009</v>
      </c>
      <c r="N279" s="126">
        <v>0</v>
      </c>
      <c r="O279" s="125">
        <v>2105</v>
      </c>
      <c r="P279" s="126">
        <v>9</v>
      </c>
      <c r="Q279" s="126">
        <v>10.7</v>
      </c>
      <c r="R279" s="126">
        <v>64.8</v>
      </c>
      <c r="S279" s="126">
        <v>75.400000000000006</v>
      </c>
      <c r="T279" s="126">
        <v>80.300000000000011</v>
      </c>
      <c r="U279" s="126">
        <v>0</v>
      </c>
      <c r="V279" s="125">
        <v>2105</v>
      </c>
      <c r="W279" s="126">
        <v>12.5</v>
      </c>
      <c r="X279" s="126">
        <v>9.1999999999999993</v>
      </c>
      <c r="Y279" s="126">
        <v>68.400000000000006</v>
      </c>
      <c r="Z279" s="126">
        <v>75.900000000000006</v>
      </c>
      <c r="AA279" s="126">
        <v>78.3</v>
      </c>
    </row>
    <row r="280" spans="1:27" x14ac:dyDescent="0.25">
      <c r="A280" t="s">
        <v>26</v>
      </c>
      <c r="B280" t="s">
        <v>33</v>
      </c>
      <c r="C280" t="s">
        <v>39</v>
      </c>
      <c r="D280">
        <v>4</v>
      </c>
      <c r="E280" t="s">
        <v>483</v>
      </c>
      <c r="F280" s="125">
        <v>1700</v>
      </c>
      <c r="G280" s="126">
        <v>0</v>
      </c>
      <c r="H280" s="125">
        <v>1700</v>
      </c>
      <c r="I280" s="126">
        <v>6.1</v>
      </c>
      <c r="J280" s="126">
        <v>13.4</v>
      </c>
      <c r="K280" s="126">
        <v>54.7</v>
      </c>
      <c r="L280" s="126">
        <v>71.8</v>
      </c>
      <c r="M280" s="126">
        <v>80.5</v>
      </c>
      <c r="N280" s="126">
        <v>0</v>
      </c>
      <c r="O280" s="125">
        <v>1700</v>
      </c>
      <c r="P280" s="126">
        <v>8.7999999999999989</v>
      </c>
      <c r="Q280" s="126">
        <v>10.5</v>
      </c>
      <c r="R280" s="126">
        <v>65.5</v>
      </c>
      <c r="S280" s="126">
        <v>77.2</v>
      </c>
      <c r="T280" s="126">
        <v>80.800000000000011</v>
      </c>
      <c r="U280" s="126">
        <v>0</v>
      </c>
      <c r="V280" s="125">
        <v>1700</v>
      </c>
      <c r="W280" s="126">
        <v>12.2</v>
      </c>
      <c r="X280" s="126">
        <v>8.1</v>
      </c>
      <c r="Y280" s="126">
        <v>69.800000000000011</v>
      </c>
      <c r="Z280" s="126">
        <v>77</v>
      </c>
      <c r="AA280" s="126">
        <v>79.600000000000009</v>
      </c>
    </row>
    <row r="281" spans="1:27" x14ac:dyDescent="0.25">
      <c r="A281" t="s">
        <v>26</v>
      </c>
      <c r="B281" t="s">
        <v>33</v>
      </c>
      <c r="C281" t="s">
        <v>39</v>
      </c>
      <c r="D281">
        <v>5</v>
      </c>
      <c r="E281" t="s">
        <v>484</v>
      </c>
      <c r="F281" s="125">
        <v>3335</v>
      </c>
      <c r="G281" s="126">
        <v>5.8000000000000007</v>
      </c>
      <c r="H281" s="125">
        <v>3140</v>
      </c>
      <c r="I281" s="126">
        <v>11.1</v>
      </c>
      <c r="J281" s="126">
        <v>9.1999999999999993</v>
      </c>
      <c r="K281" s="126">
        <v>41.2</v>
      </c>
      <c r="L281" s="126">
        <v>63.4</v>
      </c>
      <c r="M281" s="126">
        <v>79.7</v>
      </c>
      <c r="N281" s="126">
        <v>7.6</v>
      </c>
      <c r="O281" s="125">
        <v>3080</v>
      </c>
      <c r="P281" s="126">
        <v>14.499999999999998</v>
      </c>
      <c r="Q281" s="126">
        <v>9.1999999999999993</v>
      </c>
      <c r="R281" s="126">
        <v>52.7</v>
      </c>
      <c r="S281" s="126">
        <v>67.7</v>
      </c>
      <c r="T281" s="126">
        <v>76.3</v>
      </c>
      <c r="U281" s="126">
        <v>8</v>
      </c>
      <c r="V281" s="125">
        <v>3065</v>
      </c>
      <c r="W281" s="126">
        <v>18.399999999999999</v>
      </c>
      <c r="X281" s="126">
        <v>8.5</v>
      </c>
      <c r="Y281" s="126">
        <v>58.699999999999996</v>
      </c>
      <c r="Z281" s="126">
        <v>68.100000000000009</v>
      </c>
      <c r="AA281" s="126">
        <v>73.099999999999994</v>
      </c>
    </row>
    <row r="282" spans="1:27" x14ac:dyDescent="0.25">
      <c r="A282" t="s">
        <v>26</v>
      </c>
      <c r="B282" t="s">
        <v>34</v>
      </c>
      <c r="C282" t="s">
        <v>39</v>
      </c>
      <c r="D282">
        <v>1</v>
      </c>
      <c r="E282" t="s">
        <v>485</v>
      </c>
      <c r="F282" s="125">
        <v>945</v>
      </c>
      <c r="G282" s="126">
        <v>0</v>
      </c>
      <c r="H282" s="125">
        <v>945</v>
      </c>
      <c r="I282" s="126">
        <v>9.1999999999999993</v>
      </c>
      <c r="J282" s="126">
        <v>12.9</v>
      </c>
      <c r="K282" s="126">
        <v>50.3</v>
      </c>
      <c r="L282" s="126">
        <v>65.400000000000006</v>
      </c>
      <c r="M282" s="126">
        <v>77.900000000000006</v>
      </c>
      <c r="N282" s="126">
        <v>0</v>
      </c>
      <c r="O282" s="125">
        <v>945</v>
      </c>
      <c r="P282" s="126">
        <v>13.100000000000001</v>
      </c>
      <c r="Q282" s="126">
        <v>12</v>
      </c>
      <c r="R282" s="126">
        <v>61</v>
      </c>
      <c r="S282" s="126">
        <v>70.100000000000009</v>
      </c>
      <c r="T282" s="126">
        <v>74.900000000000006</v>
      </c>
      <c r="U282" s="126">
        <v>0</v>
      </c>
      <c r="V282" s="125">
        <v>945</v>
      </c>
      <c r="W282" s="126">
        <v>20.5</v>
      </c>
      <c r="X282" s="126">
        <v>11.200000000000001</v>
      </c>
      <c r="Y282" s="126">
        <v>58.199999999999996</v>
      </c>
      <c r="Z282" s="126">
        <v>65.5</v>
      </c>
      <c r="AA282" s="126">
        <v>68.2</v>
      </c>
    </row>
    <row r="283" spans="1:27" x14ac:dyDescent="0.25">
      <c r="A283" t="s">
        <v>26</v>
      </c>
      <c r="B283" t="s">
        <v>34</v>
      </c>
      <c r="C283" t="s">
        <v>39</v>
      </c>
      <c r="D283">
        <v>2</v>
      </c>
      <c r="E283" t="s">
        <v>486</v>
      </c>
      <c r="F283" s="125">
        <v>3785</v>
      </c>
      <c r="G283" s="126">
        <v>0</v>
      </c>
      <c r="H283" s="125">
        <v>3785</v>
      </c>
      <c r="I283" s="126">
        <v>8.1</v>
      </c>
      <c r="J283" s="126">
        <v>14.100000000000001</v>
      </c>
      <c r="K283" s="126">
        <v>58.099999999999994</v>
      </c>
      <c r="L283" s="126">
        <v>70.8</v>
      </c>
      <c r="M283" s="126">
        <v>77.900000000000006</v>
      </c>
      <c r="N283" s="126">
        <v>0</v>
      </c>
      <c r="O283" s="125">
        <v>3785</v>
      </c>
      <c r="P283" s="126">
        <v>11.8</v>
      </c>
      <c r="Q283" s="126">
        <v>11.4</v>
      </c>
      <c r="R283" s="126">
        <v>65.7</v>
      </c>
      <c r="S283" s="126">
        <v>73.2</v>
      </c>
      <c r="T283" s="126">
        <v>76.8</v>
      </c>
      <c r="U283" s="126">
        <v>0</v>
      </c>
      <c r="V283" s="125">
        <v>3785</v>
      </c>
      <c r="W283" s="126">
        <v>16.100000000000001</v>
      </c>
      <c r="X283" s="126">
        <v>10.100000000000001</v>
      </c>
      <c r="Y283" s="126">
        <v>66.3</v>
      </c>
      <c r="Z283" s="126">
        <v>71.599999999999994</v>
      </c>
      <c r="AA283" s="126">
        <v>73.8</v>
      </c>
    </row>
    <row r="284" spans="1:27" x14ac:dyDescent="0.25">
      <c r="A284" t="s">
        <v>26</v>
      </c>
      <c r="B284" t="s">
        <v>34</v>
      </c>
      <c r="C284" t="s">
        <v>39</v>
      </c>
      <c r="D284">
        <v>3</v>
      </c>
      <c r="E284" t="s">
        <v>487</v>
      </c>
      <c r="F284" s="125">
        <v>4370</v>
      </c>
      <c r="G284" s="126">
        <v>0</v>
      </c>
      <c r="H284" s="125">
        <v>4370</v>
      </c>
      <c r="I284" s="126">
        <v>7.5</v>
      </c>
      <c r="J284" s="126">
        <v>14.3</v>
      </c>
      <c r="K284" s="126">
        <v>63.1</v>
      </c>
      <c r="L284" s="126">
        <v>72.899999999999991</v>
      </c>
      <c r="M284" s="126">
        <v>78.2</v>
      </c>
      <c r="N284" s="126">
        <v>0</v>
      </c>
      <c r="O284" s="125">
        <v>4370</v>
      </c>
      <c r="P284" s="126">
        <v>11.5</v>
      </c>
      <c r="Q284" s="126">
        <v>11.200000000000001</v>
      </c>
      <c r="R284" s="126">
        <v>68.2</v>
      </c>
      <c r="S284" s="126">
        <v>74.5</v>
      </c>
      <c r="T284" s="126">
        <v>77.3</v>
      </c>
      <c r="U284" s="126">
        <v>0</v>
      </c>
      <c r="V284" s="125">
        <v>4370</v>
      </c>
      <c r="W284" s="126">
        <v>14.400000000000002</v>
      </c>
      <c r="X284" s="126">
        <v>9.9</v>
      </c>
      <c r="Y284" s="126">
        <v>69.7</v>
      </c>
      <c r="Z284" s="126">
        <v>74.2</v>
      </c>
      <c r="AA284" s="126">
        <v>75.8</v>
      </c>
    </row>
    <row r="285" spans="1:27" x14ac:dyDescent="0.25">
      <c r="A285" t="s">
        <v>26</v>
      </c>
      <c r="B285" t="s">
        <v>34</v>
      </c>
      <c r="C285" t="s">
        <v>39</v>
      </c>
      <c r="D285">
        <v>4</v>
      </c>
      <c r="E285" t="s">
        <v>488</v>
      </c>
      <c r="F285" s="125">
        <v>7365</v>
      </c>
      <c r="G285" s="126">
        <v>0</v>
      </c>
      <c r="H285" s="125">
        <v>7365</v>
      </c>
      <c r="I285" s="126">
        <v>7.7</v>
      </c>
      <c r="J285" s="126">
        <v>15.4</v>
      </c>
      <c r="K285" s="126">
        <v>65.600000000000009</v>
      </c>
      <c r="L285" s="126">
        <v>73.2</v>
      </c>
      <c r="M285" s="126">
        <v>76.900000000000006</v>
      </c>
      <c r="N285" s="126">
        <v>0</v>
      </c>
      <c r="O285" s="125">
        <v>7365</v>
      </c>
      <c r="P285" s="126">
        <v>10.5</v>
      </c>
      <c r="Q285" s="126">
        <v>13.600000000000001</v>
      </c>
      <c r="R285" s="126">
        <v>68.5</v>
      </c>
      <c r="S285" s="126">
        <v>73.7</v>
      </c>
      <c r="T285" s="126">
        <v>75.900000000000006</v>
      </c>
      <c r="U285" s="126">
        <v>0</v>
      </c>
      <c r="V285" s="125">
        <v>7365</v>
      </c>
      <c r="W285" s="126">
        <v>15.4</v>
      </c>
      <c r="X285" s="126">
        <v>10.3</v>
      </c>
      <c r="Y285" s="126">
        <v>70.2</v>
      </c>
      <c r="Z285" s="126">
        <v>73.099999999999994</v>
      </c>
      <c r="AA285" s="126">
        <v>74.400000000000006</v>
      </c>
    </row>
    <row r="286" spans="1:27" x14ac:dyDescent="0.25">
      <c r="A286" t="s">
        <v>26</v>
      </c>
      <c r="B286" t="s">
        <v>34</v>
      </c>
      <c r="C286" t="s">
        <v>39</v>
      </c>
      <c r="D286">
        <v>5</v>
      </c>
      <c r="E286" t="s">
        <v>489</v>
      </c>
      <c r="F286" s="125">
        <v>10910</v>
      </c>
      <c r="G286" s="126">
        <v>5.7</v>
      </c>
      <c r="H286" s="125">
        <v>10290</v>
      </c>
      <c r="I286" s="126">
        <v>10.7</v>
      </c>
      <c r="J286" s="126">
        <v>18.8</v>
      </c>
      <c r="K286" s="126">
        <v>56.400000000000006</v>
      </c>
      <c r="L286" s="126">
        <v>64.600000000000009</v>
      </c>
      <c r="M286" s="126">
        <v>70.599999999999994</v>
      </c>
      <c r="N286" s="126">
        <v>6.1</v>
      </c>
      <c r="O286" s="125">
        <v>10250</v>
      </c>
      <c r="P286" s="126">
        <v>15</v>
      </c>
      <c r="Q286" s="126">
        <v>16.2</v>
      </c>
      <c r="R286" s="126">
        <v>60.699999999999996</v>
      </c>
      <c r="S286" s="126">
        <v>65.600000000000009</v>
      </c>
      <c r="T286" s="126">
        <v>68.7</v>
      </c>
      <c r="U286" s="126">
        <v>6.3</v>
      </c>
      <c r="V286" s="125">
        <v>10225</v>
      </c>
      <c r="W286" s="126">
        <v>19.5</v>
      </c>
      <c r="X286" s="126">
        <v>13.3</v>
      </c>
      <c r="Y286" s="126">
        <v>61.7</v>
      </c>
      <c r="Z286" s="126">
        <v>65.400000000000006</v>
      </c>
      <c r="AA286" s="126">
        <v>67.2</v>
      </c>
    </row>
    <row r="287" spans="1:27" x14ac:dyDescent="0.25">
      <c r="A287" t="s">
        <v>26</v>
      </c>
      <c r="B287" t="s">
        <v>35</v>
      </c>
      <c r="C287" t="s">
        <v>39</v>
      </c>
      <c r="D287">
        <v>1</v>
      </c>
      <c r="E287" t="s">
        <v>490</v>
      </c>
      <c r="F287" s="125">
        <v>60</v>
      </c>
      <c r="G287" s="126">
        <v>0</v>
      </c>
      <c r="H287" s="125">
        <v>60</v>
      </c>
      <c r="I287" s="126" t="s">
        <v>408</v>
      </c>
      <c r="J287" s="126" t="s">
        <v>408</v>
      </c>
      <c r="K287" s="126">
        <v>45.6</v>
      </c>
      <c r="L287" s="126">
        <v>82.5</v>
      </c>
      <c r="M287" s="126">
        <v>91.8</v>
      </c>
      <c r="N287" s="126">
        <v>0</v>
      </c>
      <c r="O287" s="125">
        <v>60</v>
      </c>
      <c r="P287" s="126" t="s">
        <v>408</v>
      </c>
      <c r="Q287" s="126" t="s">
        <v>408</v>
      </c>
      <c r="R287" s="126">
        <v>64.7</v>
      </c>
      <c r="S287" s="126">
        <v>81.7</v>
      </c>
      <c r="T287" s="126">
        <v>89.600000000000009</v>
      </c>
      <c r="U287" s="126">
        <v>0</v>
      </c>
      <c r="V287" s="125">
        <v>60</v>
      </c>
      <c r="W287" s="126" t="s">
        <v>408</v>
      </c>
      <c r="X287" s="126" t="s">
        <v>408</v>
      </c>
      <c r="Y287" s="126">
        <v>72.899999999999991</v>
      </c>
      <c r="Z287" s="126">
        <v>83.2</v>
      </c>
      <c r="AA287" s="126">
        <v>86.1</v>
      </c>
    </row>
    <row r="288" spans="1:27" x14ac:dyDescent="0.25">
      <c r="A288" t="s">
        <v>26</v>
      </c>
      <c r="B288" t="s">
        <v>35</v>
      </c>
      <c r="C288" t="s">
        <v>39</v>
      </c>
      <c r="D288">
        <v>2</v>
      </c>
      <c r="E288" t="s">
        <v>491</v>
      </c>
      <c r="F288" s="125">
        <v>645</v>
      </c>
      <c r="G288" s="126">
        <v>0</v>
      </c>
      <c r="H288" s="125">
        <v>645</v>
      </c>
      <c r="I288" s="126">
        <v>5.9</v>
      </c>
      <c r="J288" s="126">
        <v>5.3</v>
      </c>
      <c r="K288" s="126">
        <v>59.099999999999994</v>
      </c>
      <c r="L288" s="126">
        <v>84</v>
      </c>
      <c r="M288" s="126">
        <v>88.9</v>
      </c>
      <c r="N288" s="126">
        <v>0</v>
      </c>
      <c r="O288" s="125">
        <v>645</v>
      </c>
      <c r="P288" s="126" t="s">
        <v>408</v>
      </c>
      <c r="Q288" s="126" t="s">
        <v>408</v>
      </c>
      <c r="R288" s="126">
        <v>73.099999999999994</v>
      </c>
      <c r="S288" s="126">
        <v>83.7</v>
      </c>
      <c r="T288" s="126">
        <v>86.6</v>
      </c>
      <c r="U288" s="126">
        <v>0</v>
      </c>
      <c r="V288" s="125">
        <v>645</v>
      </c>
      <c r="W288" s="126" t="s">
        <v>408</v>
      </c>
      <c r="X288" s="126" t="s">
        <v>408</v>
      </c>
      <c r="Y288" s="126">
        <v>74.5</v>
      </c>
      <c r="Z288" s="126">
        <v>79.100000000000009</v>
      </c>
      <c r="AA288" s="126">
        <v>81.800000000000011</v>
      </c>
    </row>
    <row r="289" spans="1:27" x14ac:dyDescent="0.25">
      <c r="A289" t="s">
        <v>26</v>
      </c>
      <c r="B289" t="s">
        <v>35</v>
      </c>
      <c r="C289" t="s">
        <v>39</v>
      </c>
      <c r="D289">
        <v>3</v>
      </c>
      <c r="E289" t="s">
        <v>492</v>
      </c>
      <c r="F289" s="125">
        <v>1505</v>
      </c>
      <c r="G289" s="126">
        <v>0</v>
      </c>
      <c r="H289" s="125">
        <v>1505</v>
      </c>
      <c r="I289" s="126">
        <v>6</v>
      </c>
      <c r="J289" s="126">
        <v>5</v>
      </c>
      <c r="K289" s="126">
        <v>66.5</v>
      </c>
      <c r="L289" s="126">
        <v>84.3</v>
      </c>
      <c r="M289" s="126">
        <v>89</v>
      </c>
      <c r="N289" s="126">
        <v>0</v>
      </c>
      <c r="O289" s="125">
        <v>1505</v>
      </c>
      <c r="P289" s="126">
        <v>8.2000000000000011</v>
      </c>
      <c r="Q289" s="126">
        <v>5.8000000000000007</v>
      </c>
      <c r="R289" s="126">
        <v>75.900000000000006</v>
      </c>
      <c r="S289" s="126">
        <v>84.3</v>
      </c>
      <c r="T289" s="126">
        <v>86</v>
      </c>
      <c r="U289" s="126">
        <v>0</v>
      </c>
      <c r="V289" s="125">
        <v>1505</v>
      </c>
      <c r="W289" s="126">
        <v>13</v>
      </c>
      <c r="X289" s="126">
        <v>5.7</v>
      </c>
      <c r="Y289" s="126">
        <v>73.8</v>
      </c>
      <c r="Z289" s="126">
        <v>80.100000000000009</v>
      </c>
      <c r="AA289" s="126">
        <v>81.2</v>
      </c>
    </row>
    <row r="290" spans="1:27" x14ac:dyDescent="0.25">
      <c r="A290" t="s">
        <v>26</v>
      </c>
      <c r="B290" t="s">
        <v>35</v>
      </c>
      <c r="C290" t="s">
        <v>39</v>
      </c>
      <c r="D290">
        <v>4</v>
      </c>
      <c r="E290" t="s">
        <v>493</v>
      </c>
      <c r="F290" s="125">
        <v>3135</v>
      </c>
      <c r="G290" s="126">
        <v>0</v>
      </c>
      <c r="H290" s="125">
        <v>3135</v>
      </c>
      <c r="I290" s="126" t="s">
        <v>408</v>
      </c>
      <c r="J290" s="126" t="s">
        <v>408</v>
      </c>
      <c r="K290" s="126">
        <v>63.4</v>
      </c>
      <c r="L290" s="126">
        <v>82.5</v>
      </c>
      <c r="M290" s="126">
        <v>87.9</v>
      </c>
      <c r="N290" s="126">
        <v>0</v>
      </c>
      <c r="O290" s="125">
        <v>3135</v>
      </c>
      <c r="P290" s="126">
        <v>8.6000000000000014</v>
      </c>
      <c r="Q290" s="126">
        <v>5.6000000000000005</v>
      </c>
      <c r="R290" s="126">
        <v>75.400000000000006</v>
      </c>
      <c r="S290" s="126">
        <v>83.7</v>
      </c>
      <c r="T290" s="126">
        <v>85.8</v>
      </c>
      <c r="U290" s="126">
        <v>0</v>
      </c>
      <c r="V290" s="125">
        <v>3135</v>
      </c>
      <c r="W290" s="126">
        <v>11.700000000000001</v>
      </c>
      <c r="X290" s="126">
        <v>6.2</v>
      </c>
      <c r="Y290" s="126">
        <v>76.5</v>
      </c>
      <c r="Z290" s="126">
        <v>80.800000000000011</v>
      </c>
      <c r="AA290" s="126">
        <v>82.100000000000009</v>
      </c>
    </row>
    <row r="291" spans="1:27" x14ac:dyDescent="0.25">
      <c r="A291" t="s">
        <v>26</v>
      </c>
      <c r="B291" t="s">
        <v>35</v>
      </c>
      <c r="C291" t="s">
        <v>39</v>
      </c>
      <c r="D291">
        <v>5</v>
      </c>
      <c r="E291" t="s">
        <v>494</v>
      </c>
      <c r="F291" s="125">
        <v>6670</v>
      </c>
      <c r="G291" s="126">
        <v>5.9</v>
      </c>
      <c r="H291" s="125">
        <v>6280</v>
      </c>
      <c r="I291" s="126">
        <v>7.8</v>
      </c>
      <c r="J291" s="126">
        <v>6.3</v>
      </c>
      <c r="K291" s="126">
        <v>62.8</v>
      </c>
      <c r="L291" s="126">
        <v>80.300000000000011</v>
      </c>
      <c r="M291" s="126">
        <v>85.9</v>
      </c>
      <c r="N291" s="126">
        <v>6.7</v>
      </c>
      <c r="O291" s="125">
        <v>6225</v>
      </c>
      <c r="P291" s="126">
        <v>9.1999999999999993</v>
      </c>
      <c r="Q291" s="126">
        <v>7.2000000000000011</v>
      </c>
      <c r="R291" s="126">
        <v>70.7</v>
      </c>
      <c r="S291" s="126">
        <v>80.5</v>
      </c>
      <c r="T291" s="126">
        <v>83.6</v>
      </c>
      <c r="U291" s="126">
        <v>6.9</v>
      </c>
      <c r="V291" s="125">
        <v>6215</v>
      </c>
      <c r="W291" s="126">
        <v>13.100000000000001</v>
      </c>
      <c r="X291" s="126">
        <v>6.7</v>
      </c>
      <c r="Y291" s="126">
        <v>72.899999999999991</v>
      </c>
      <c r="Z291" s="126">
        <v>78.600000000000009</v>
      </c>
      <c r="AA291" s="126">
        <v>80.100000000000009</v>
      </c>
    </row>
    <row r="292" spans="1:27" x14ac:dyDescent="0.25">
      <c r="A292" t="s">
        <v>26</v>
      </c>
      <c r="B292" t="s">
        <v>36</v>
      </c>
      <c r="C292" t="s">
        <v>39</v>
      </c>
      <c r="D292">
        <v>1</v>
      </c>
      <c r="E292" t="s">
        <v>495</v>
      </c>
      <c r="F292" s="125">
        <v>85</v>
      </c>
      <c r="G292" s="126">
        <v>0</v>
      </c>
      <c r="H292" s="125">
        <v>85</v>
      </c>
      <c r="I292" s="126">
        <v>10.8</v>
      </c>
      <c r="J292" s="126">
        <v>4.8</v>
      </c>
      <c r="K292" s="126">
        <v>47.900000000000006</v>
      </c>
      <c r="L292" s="126">
        <v>67.7</v>
      </c>
      <c r="M292" s="126">
        <v>84.399999999999991</v>
      </c>
      <c r="N292" s="126">
        <v>0</v>
      </c>
      <c r="O292" s="125">
        <v>85</v>
      </c>
      <c r="P292" s="126" t="s">
        <v>408</v>
      </c>
      <c r="Q292" s="126" t="s">
        <v>408</v>
      </c>
      <c r="R292" s="126">
        <v>65.900000000000006</v>
      </c>
      <c r="S292" s="126">
        <v>82.600000000000009</v>
      </c>
      <c r="T292" s="126">
        <v>86.8</v>
      </c>
      <c r="U292" s="126">
        <v>0</v>
      </c>
      <c r="V292" s="125">
        <v>85</v>
      </c>
      <c r="W292" s="126" t="s">
        <v>408</v>
      </c>
      <c r="X292" s="126" t="s">
        <v>408</v>
      </c>
      <c r="Y292" s="126">
        <v>71.899999999999991</v>
      </c>
      <c r="Z292" s="126">
        <v>82</v>
      </c>
      <c r="AA292" s="126">
        <v>85.6</v>
      </c>
    </row>
    <row r="293" spans="1:27" x14ac:dyDescent="0.25">
      <c r="A293" t="s">
        <v>26</v>
      </c>
      <c r="B293" t="s">
        <v>36</v>
      </c>
      <c r="C293" t="s">
        <v>39</v>
      </c>
      <c r="D293">
        <v>2</v>
      </c>
      <c r="E293" t="s">
        <v>496</v>
      </c>
      <c r="F293" s="125">
        <v>180</v>
      </c>
      <c r="G293" s="126">
        <v>0</v>
      </c>
      <c r="H293" s="125">
        <v>180</v>
      </c>
      <c r="I293" s="126">
        <v>7.8</v>
      </c>
      <c r="J293" s="126">
        <v>8.1</v>
      </c>
      <c r="K293" s="126">
        <v>47.6</v>
      </c>
      <c r="L293" s="126">
        <v>72.3</v>
      </c>
      <c r="M293" s="126">
        <v>84</v>
      </c>
      <c r="N293" s="126">
        <v>0</v>
      </c>
      <c r="O293" s="125">
        <v>180</v>
      </c>
      <c r="P293" s="126">
        <v>10.4</v>
      </c>
      <c r="Q293" s="126">
        <v>9.5</v>
      </c>
      <c r="R293" s="126">
        <v>56.600000000000009</v>
      </c>
      <c r="S293" s="126">
        <v>73.900000000000006</v>
      </c>
      <c r="T293" s="126">
        <v>80.100000000000009</v>
      </c>
      <c r="U293" s="126">
        <v>0</v>
      </c>
      <c r="V293" s="125">
        <v>180</v>
      </c>
      <c r="W293" s="126">
        <v>11.200000000000001</v>
      </c>
      <c r="X293" s="126">
        <v>8.4</v>
      </c>
      <c r="Y293" s="126">
        <v>64.7</v>
      </c>
      <c r="Z293" s="126">
        <v>77</v>
      </c>
      <c r="AA293" s="126">
        <v>80.400000000000006</v>
      </c>
    </row>
    <row r="294" spans="1:27" x14ac:dyDescent="0.25">
      <c r="A294" t="s">
        <v>26</v>
      </c>
      <c r="B294" t="s">
        <v>36</v>
      </c>
      <c r="C294" t="s">
        <v>39</v>
      </c>
      <c r="D294">
        <v>3</v>
      </c>
      <c r="E294" t="s">
        <v>497</v>
      </c>
      <c r="F294" s="125">
        <v>115</v>
      </c>
      <c r="G294" s="126">
        <v>0</v>
      </c>
      <c r="H294" s="125">
        <v>115</v>
      </c>
      <c r="I294" s="126">
        <v>8.7000000000000011</v>
      </c>
      <c r="J294" s="126">
        <v>17</v>
      </c>
      <c r="K294" s="126">
        <v>50.2</v>
      </c>
      <c r="L294" s="126">
        <v>65.100000000000009</v>
      </c>
      <c r="M294" s="126">
        <v>74.2</v>
      </c>
      <c r="N294" s="126">
        <v>0</v>
      </c>
      <c r="O294" s="125">
        <v>115</v>
      </c>
      <c r="P294" s="126">
        <v>12.7</v>
      </c>
      <c r="Q294" s="126">
        <v>10.9</v>
      </c>
      <c r="R294" s="126">
        <v>60.3</v>
      </c>
      <c r="S294" s="126">
        <v>71.2</v>
      </c>
      <c r="T294" s="126">
        <v>76.400000000000006</v>
      </c>
      <c r="U294" s="126">
        <v>0</v>
      </c>
      <c r="V294" s="125">
        <v>115</v>
      </c>
      <c r="W294" s="126" t="s">
        <v>408</v>
      </c>
      <c r="X294" s="126" t="s">
        <v>408</v>
      </c>
      <c r="Y294" s="126">
        <v>64.2</v>
      </c>
      <c r="Z294" s="126">
        <v>70.300000000000011</v>
      </c>
      <c r="AA294" s="126">
        <v>75.599999999999994</v>
      </c>
    </row>
    <row r="295" spans="1:27" x14ac:dyDescent="0.25">
      <c r="A295" t="s">
        <v>26</v>
      </c>
      <c r="B295" t="s">
        <v>36</v>
      </c>
      <c r="C295" t="s">
        <v>39</v>
      </c>
      <c r="D295">
        <v>4</v>
      </c>
      <c r="E295" t="s">
        <v>498</v>
      </c>
      <c r="F295" s="125">
        <v>165</v>
      </c>
      <c r="G295" s="126">
        <v>0</v>
      </c>
      <c r="H295" s="125">
        <v>165</v>
      </c>
      <c r="I295" s="126">
        <v>5.8000000000000007</v>
      </c>
      <c r="J295" s="126">
        <v>13.3</v>
      </c>
      <c r="K295" s="126">
        <v>54.1</v>
      </c>
      <c r="L295" s="126">
        <v>72.2</v>
      </c>
      <c r="M295" s="126">
        <v>81</v>
      </c>
      <c r="N295" s="126">
        <v>0</v>
      </c>
      <c r="O295" s="125">
        <v>165</v>
      </c>
      <c r="P295" s="126" t="s">
        <v>408</v>
      </c>
      <c r="Q295" s="126" t="s">
        <v>408</v>
      </c>
      <c r="R295" s="126">
        <v>68.400000000000006</v>
      </c>
      <c r="S295" s="126">
        <v>79.400000000000006</v>
      </c>
      <c r="T295" s="126">
        <v>82</v>
      </c>
      <c r="U295" s="126">
        <v>0</v>
      </c>
      <c r="V295" s="125">
        <v>165</v>
      </c>
      <c r="W295" s="126">
        <v>13.100000000000001</v>
      </c>
      <c r="X295" s="126">
        <v>8.7999999999999989</v>
      </c>
      <c r="Y295" s="126">
        <v>71.5</v>
      </c>
      <c r="Z295" s="126">
        <v>76.7</v>
      </c>
      <c r="AA295" s="126">
        <v>78.100000000000009</v>
      </c>
    </row>
    <row r="296" spans="1:27" x14ac:dyDescent="0.25">
      <c r="A296" t="s">
        <v>26</v>
      </c>
      <c r="B296" t="s">
        <v>36</v>
      </c>
      <c r="C296" t="s">
        <v>39</v>
      </c>
      <c r="D296">
        <v>5</v>
      </c>
      <c r="E296" t="s">
        <v>499</v>
      </c>
      <c r="F296" s="125">
        <v>3825</v>
      </c>
      <c r="G296" s="126">
        <v>4.5</v>
      </c>
      <c r="H296" s="125">
        <v>3655</v>
      </c>
      <c r="I296" s="126">
        <v>12.1</v>
      </c>
      <c r="J296" s="126">
        <v>5.1000000000000005</v>
      </c>
      <c r="K296" s="126">
        <v>43.1</v>
      </c>
      <c r="L296" s="126">
        <v>70.300000000000011</v>
      </c>
      <c r="M296" s="126">
        <v>82.800000000000011</v>
      </c>
      <c r="N296" s="126">
        <v>5.6000000000000005</v>
      </c>
      <c r="O296" s="125">
        <v>3615</v>
      </c>
      <c r="P296" s="126">
        <v>15.7</v>
      </c>
      <c r="Q296" s="126">
        <v>6.6000000000000005</v>
      </c>
      <c r="R296" s="126">
        <v>54.300000000000004</v>
      </c>
      <c r="S296" s="126">
        <v>71.3</v>
      </c>
      <c r="T296" s="126">
        <v>77.600000000000009</v>
      </c>
      <c r="U296" s="126">
        <v>5.9</v>
      </c>
      <c r="V296" s="125">
        <v>3600</v>
      </c>
      <c r="W296" s="126">
        <v>18.7</v>
      </c>
      <c r="X296" s="126">
        <v>7.8</v>
      </c>
      <c r="Y296" s="126">
        <v>60.9</v>
      </c>
      <c r="Z296" s="126">
        <v>69.900000000000006</v>
      </c>
      <c r="AA296" s="126">
        <v>73.5</v>
      </c>
    </row>
    <row r="297" spans="1:27" x14ac:dyDescent="0.25">
      <c r="A297" t="s">
        <v>26</v>
      </c>
      <c r="B297" t="s">
        <v>37</v>
      </c>
      <c r="C297" t="s">
        <v>39</v>
      </c>
      <c r="D297">
        <v>1</v>
      </c>
      <c r="E297" t="s">
        <v>500</v>
      </c>
      <c r="F297" s="125">
        <v>980</v>
      </c>
      <c r="G297" s="126">
        <v>0</v>
      </c>
      <c r="H297" s="125">
        <v>980</v>
      </c>
      <c r="I297" s="126">
        <v>8.7000000000000011</v>
      </c>
      <c r="J297" s="126">
        <v>7.3999999999999995</v>
      </c>
      <c r="K297" s="126">
        <v>62.6</v>
      </c>
      <c r="L297" s="126">
        <v>73.599999999999994</v>
      </c>
      <c r="M297" s="126">
        <v>83.899999999999991</v>
      </c>
      <c r="N297" s="126">
        <v>0</v>
      </c>
      <c r="O297" s="125">
        <v>980</v>
      </c>
      <c r="P297" s="126">
        <v>10.8</v>
      </c>
      <c r="Q297" s="126">
        <v>7.0000000000000009</v>
      </c>
      <c r="R297" s="126">
        <v>73.3</v>
      </c>
      <c r="S297" s="126">
        <v>78.900000000000006</v>
      </c>
      <c r="T297" s="126">
        <v>82.300000000000011</v>
      </c>
      <c r="U297" s="126">
        <v>0</v>
      </c>
      <c r="V297" s="125">
        <v>980</v>
      </c>
      <c r="W297" s="126">
        <v>12.9</v>
      </c>
      <c r="X297" s="126">
        <v>7.2000000000000011</v>
      </c>
      <c r="Y297" s="126">
        <v>74.7</v>
      </c>
      <c r="Z297" s="126">
        <v>78</v>
      </c>
      <c r="AA297" s="126">
        <v>79.900000000000006</v>
      </c>
    </row>
    <row r="298" spans="1:27" x14ac:dyDescent="0.25">
      <c r="A298" t="s">
        <v>26</v>
      </c>
      <c r="B298" t="s">
        <v>37</v>
      </c>
      <c r="C298" t="s">
        <v>39</v>
      </c>
      <c r="D298">
        <v>2</v>
      </c>
      <c r="E298" t="s">
        <v>501</v>
      </c>
      <c r="F298" s="125">
        <v>1115</v>
      </c>
      <c r="G298" s="126">
        <v>0</v>
      </c>
      <c r="H298" s="125">
        <v>1115</v>
      </c>
      <c r="I298" s="126">
        <v>7.1000000000000005</v>
      </c>
      <c r="J298" s="126">
        <v>9.1999999999999993</v>
      </c>
      <c r="K298" s="126">
        <v>62.9</v>
      </c>
      <c r="L298" s="126">
        <v>76.2</v>
      </c>
      <c r="M298" s="126">
        <v>83.6</v>
      </c>
      <c r="N298" s="126">
        <v>0</v>
      </c>
      <c r="O298" s="125">
        <v>1115</v>
      </c>
      <c r="P298" s="126">
        <v>9</v>
      </c>
      <c r="Q298" s="126">
        <v>9.3000000000000007</v>
      </c>
      <c r="R298" s="126">
        <v>74.3</v>
      </c>
      <c r="S298" s="126">
        <v>79.900000000000006</v>
      </c>
      <c r="T298" s="126">
        <v>81.7</v>
      </c>
      <c r="U298" s="126">
        <v>0</v>
      </c>
      <c r="V298" s="125">
        <v>1115</v>
      </c>
      <c r="W298" s="126">
        <v>12.9</v>
      </c>
      <c r="X298" s="126">
        <v>6</v>
      </c>
      <c r="Y298" s="126">
        <v>75.599999999999994</v>
      </c>
      <c r="Z298" s="126">
        <v>79.3</v>
      </c>
      <c r="AA298" s="126">
        <v>81</v>
      </c>
    </row>
    <row r="299" spans="1:27" x14ac:dyDescent="0.25">
      <c r="A299" t="s">
        <v>26</v>
      </c>
      <c r="B299" t="s">
        <v>37</v>
      </c>
      <c r="C299" t="s">
        <v>39</v>
      </c>
      <c r="D299">
        <v>3</v>
      </c>
      <c r="E299" t="s">
        <v>502</v>
      </c>
      <c r="F299" s="125">
        <v>615</v>
      </c>
      <c r="G299" s="126">
        <v>0</v>
      </c>
      <c r="H299" s="125">
        <v>615</v>
      </c>
      <c r="I299" s="126">
        <v>5.9</v>
      </c>
      <c r="J299" s="126">
        <v>10.5</v>
      </c>
      <c r="K299" s="126">
        <v>62</v>
      </c>
      <c r="L299" s="126">
        <v>75</v>
      </c>
      <c r="M299" s="126">
        <v>83.6</v>
      </c>
      <c r="N299" s="126">
        <v>0</v>
      </c>
      <c r="O299" s="125">
        <v>615</v>
      </c>
      <c r="P299" s="126">
        <v>7.9</v>
      </c>
      <c r="Q299" s="126">
        <v>8.6000000000000014</v>
      </c>
      <c r="R299" s="126">
        <v>75.5</v>
      </c>
      <c r="S299" s="126">
        <v>81.7</v>
      </c>
      <c r="T299" s="126">
        <v>83.5</v>
      </c>
      <c r="U299" s="126">
        <v>0</v>
      </c>
      <c r="V299" s="125">
        <v>615</v>
      </c>
      <c r="W299" s="126">
        <v>11.600000000000001</v>
      </c>
      <c r="X299" s="126">
        <v>7.7</v>
      </c>
      <c r="Y299" s="126">
        <v>76</v>
      </c>
      <c r="Z299" s="126">
        <v>79.100000000000009</v>
      </c>
      <c r="AA299" s="126">
        <v>80.7</v>
      </c>
    </row>
    <row r="300" spans="1:27" x14ac:dyDescent="0.25">
      <c r="A300" t="s">
        <v>26</v>
      </c>
      <c r="B300" t="s">
        <v>37</v>
      </c>
      <c r="C300" t="s">
        <v>39</v>
      </c>
      <c r="D300">
        <v>4</v>
      </c>
      <c r="E300" t="s">
        <v>503</v>
      </c>
      <c r="F300" s="125">
        <v>475</v>
      </c>
      <c r="G300" s="126">
        <v>0</v>
      </c>
      <c r="H300" s="125">
        <v>475</v>
      </c>
      <c r="I300" s="126">
        <v>7.3</v>
      </c>
      <c r="J300" s="126">
        <v>12.7</v>
      </c>
      <c r="K300" s="126">
        <v>59.199999999999996</v>
      </c>
      <c r="L300" s="126">
        <v>71.8</v>
      </c>
      <c r="M300" s="126">
        <v>80.100000000000009</v>
      </c>
      <c r="N300" s="126">
        <v>0</v>
      </c>
      <c r="O300" s="125">
        <v>475</v>
      </c>
      <c r="P300" s="126">
        <v>12.4</v>
      </c>
      <c r="Q300" s="126">
        <v>13.200000000000001</v>
      </c>
      <c r="R300" s="126">
        <v>70.100000000000009</v>
      </c>
      <c r="S300" s="126">
        <v>72.899999999999991</v>
      </c>
      <c r="T300" s="126">
        <v>74.5</v>
      </c>
      <c r="U300" s="126">
        <v>0</v>
      </c>
      <c r="V300" s="125">
        <v>475</v>
      </c>
      <c r="W300" s="126">
        <v>14.899999999999999</v>
      </c>
      <c r="X300" s="126">
        <v>6.8000000000000007</v>
      </c>
      <c r="Y300" s="126">
        <v>74.900000000000006</v>
      </c>
      <c r="Z300" s="126">
        <v>77.5</v>
      </c>
      <c r="AA300" s="126">
        <v>78.3</v>
      </c>
    </row>
    <row r="301" spans="1:27" x14ac:dyDescent="0.25">
      <c r="A301" t="s">
        <v>26</v>
      </c>
      <c r="B301" t="s">
        <v>37</v>
      </c>
      <c r="C301" t="s">
        <v>39</v>
      </c>
      <c r="D301">
        <v>5</v>
      </c>
      <c r="E301" t="s">
        <v>504</v>
      </c>
      <c r="F301" s="125">
        <v>605</v>
      </c>
      <c r="G301" s="126">
        <v>13.700000000000001</v>
      </c>
      <c r="H301" s="125">
        <v>520</v>
      </c>
      <c r="I301" s="126">
        <v>12.3</v>
      </c>
      <c r="J301" s="126">
        <v>10.9</v>
      </c>
      <c r="K301" s="126">
        <v>47.7</v>
      </c>
      <c r="L301" s="126">
        <v>62.3</v>
      </c>
      <c r="M301" s="126">
        <v>76.8</v>
      </c>
      <c r="N301" s="126">
        <v>15.2</v>
      </c>
      <c r="O301" s="125">
        <v>510</v>
      </c>
      <c r="P301" s="126">
        <v>16.8</v>
      </c>
      <c r="Q301" s="126">
        <v>12.6</v>
      </c>
      <c r="R301" s="126">
        <v>59.8</v>
      </c>
      <c r="S301" s="126">
        <v>66.7</v>
      </c>
      <c r="T301" s="126">
        <v>70.7</v>
      </c>
      <c r="U301" s="126">
        <v>15.6</v>
      </c>
      <c r="V301" s="125">
        <v>510</v>
      </c>
      <c r="W301" s="126">
        <v>22</v>
      </c>
      <c r="X301" s="126">
        <v>8.7000000000000011</v>
      </c>
      <c r="Y301" s="126">
        <v>61.6</v>
      </c>
      <c r="Z301" s="126">
        <v>66.100000000000009</v>
      </c>
      <c r="AA301" s="126">
        <v>69.300000000000011</v>
      </c>
    </row>
    <row r="608" spans="14:14" x14ac:dyDescent="0.25">
      <c r="N608" t="s">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workbookViewId="0">
      <selection activeCell="M7" sqref="M7"/>
    </sheetView>
  </sheetViews>
  <sheetFormatPr defaultRowHeight="15" x14ac:dyDescent="0.25"/>
  <cols>
    <col min="6" max="6" width="13.85546875" bestFit="1" customWidth="1"/>
    <col min="7" max="7" width="11.42578125" bestFit="1" customWidth="1"/>
    <col min="8" max="8" width="21.42578125" bestFit="1" customWidth="1"/>
    <col min="9" max="9" width="13.5703125" bestFit="1" customWidth="1"/>
    <col min="10" max="10" width="15.28515625" bestFit="1" customWidth="1"/>
    <col min="11" max="11" width="11.28515625" bestFit="1" customWidth="1"/>
    <col min="12" max="12" width="16.85546875" bestFit="1" customWidth="1"/>
    <col min="13" max="13" width="14.28515625" bestFit="1" customWidth="1"/>
    <col min="14" max="14" width="11.42578125" bestFit="1" customWidth="1"/>
    <col min="15" max="15" width="22.42578125" bestFit="1" customWidth="1"/>
    <col min="16" max="16" width="14.28515625" bestFit="1" customWidth="1"/>
    <col min="17" max="17" width="15.85546875" bestFit="1" customWidth="1"/>
    <col min="18" max="18" width="11.28515625" bestFit="1" customWidth="1"/>
    <col min="19" max="19" width="16.85546875" bestFit="1" customWidth="1"/>
    <col min="20" max="20" width="14.28515625" bestFit="1" customWidth="1"/>
    <col min="21" max="21" width="11.42578125" bestFit="1" customWidth="1"/>
    <col min="22" max="22" width="22.42578125" bestFit="1" customWidth="1"/>
    <col min="23" max="23" width="14.28515625" bestFit="1" customWidth="1"/>
    <col min="24" max="24" width="15.85546875" bestFit="1" customWidth="1"/>
    <col min="25" max="25" width="11.28515625" bestFit="1" customWidth="1"/>
    <col min="26" max="26" width="16.85546875" bestFit="1" customWidth="1"/>
  </cols>
  <sheetData>
    <row r="1" spans="1:26" x14ac:dyDescent="0.25">
      <c r="A1" t="s">
        <v>0</v>
      </c>
      <c r="B1" t="s">
        <v>1</v>
      </c>
      <c r="C1" t="s">
        <v>2</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row>
    <row r="2" spans="1:26" x14ac:dyDescent="0.25">
      <c r="A2" s="125" t="s">
        <v>26</v>
      </c>
      <c r="B2" s="125">
        <v>1</v>
      </c>
      <c r="C2" s="125" t="s">
        <v>27</v>
      </c>
      <c r="D2" s="125" t="s">
        <v>384</v>
      </c>
      <c r="E2" s="125">
        <v>3945</v>
      </c>
      <c r="F2" s="126">
        <v>3.5000000000000004</v>
      </c>
      <c r="G2" s="125">
        <v>3805</v>
      </c>
      <c r="H2" s="126">
        <v>6.4</v>
      </c>
      <c r="I2" s="126">
        <v>7.8</v>
      </c>
      <c r="J2" s="126">
        <v>69.900000000000006</v>
      </c>
      <c r="K2" s="126">
        <v>78.100000000000009</v>
      </c>
      <c r="L2" s="126">
        <v>85.8</v>
      </c>
      <c r="M2" s="126">
        <v>3.5000000000000004</v>
      </c>
      <c r="N2" s="125">
        <v>3805</v>
      </c>
      <c r="O2" s="126">
        <v>12.5</v>
      </c>
      <c r="P2" s="126">
        <v>9</v>
      </c>
      <c r="Q2" s="126">
        <v>64.7</v>
      </c>
      <c r="R2" s="126">
        <v>75.7</v>
      </c>
      <c r="S2" s="126">
        <v>78.5</v>
      </c>
      <c r="T2" s="126">
        <v>3.8</v>
      </c>
      <c r="U2" s="125">
        <v>3795</v>
      </c>
      <c r="V2" s="126">
        <v>12</v>
      </c>
      <c r="W2" s="126">
        <v>13.4</v>
      </c>
      <c r="X2" s="126">
        <v>61.8</v>
      </c>
      <c r="Y2" s="126">
        <v>71.599999999999994</v>
      </c>
      <c r="Z2" s="126">
        <v>74.599999999999994</v>
      </c>
    </row>
    <row r="3" spans="1:26" x14ac:dyDescent="0.25">
      <c r="A3" s="125" t="s">
        <v>26</v>
      </c>
      <c r="B3" s="125">
        <v>2</v>
      </c>
      <c r="C3" s="125" t="s">
        <v>27</v>
      </c>
      <c r="D3" s="125" t="s">
        <v>385</v>
      </c>
      <c r="E3" s="125">
        <v>17325</v>
      </c>
      <c r="F3" s="126">
        <v>5</v>
      </c>
      <c r="G3" s="125">
        <v>16460</v>
      </c>
      <c r="H3" s="126">
        <v>9.1</v>
      </c>
      <c r="I3" s="126">
        <v>6.5</v>
      </c>
      <c r="J3" s="126">
        <v>55.800000000000004</v>
      </c>
      <c r="K3" s="126">
        <v>75.5</v>
      </c>
      <c r="L3" s="126">
        <v>84.399999999999991</v>
      </c>
      <c r="M3" s="126">
        <v>5.6000000000000005</v>
      </c>
      <c r="N3" s="125">
        <v>16350</v>
      </c>
      <c r="O3" s="126">
        <v>10.7</v>
      </c>
      <c r="P3" s="126">
        <v>5</v>
      </c>
      <c r="Q3" s="126">
        <v>56.600000000000009</v>
      </c>
      <c r="R3" s="126">
        <v>78.3</v>
      </c>
      <c r="S3" s="126">
        <v>84.3</v>
      </c>
      <c r="T3" s="126">
        <v>5.8000000000000007</v>
      </c>
      <c r="U3" s="125">
        <v>16315</v>
      </c>
      <c r="V3" s="126">
        <v>13.200000000000001</v>
      </c>
      <c r="W3" s="126">
        <v>6.3</v>
      </c>
      <c r="X3" s="126">
        <v>60</v>
      </c>
      <c r="Y3" s="126">
        <v>76.400000000000006</v>
      </c>
      <c r="Z3" s="126">
        <v>80.600000000000009</v>
      </c>
    </row>
    <row r="4" spans="1:26" x14ac:dyDescent="0.25">
      <c r="A4" s="125" t="s">
        <v>26</v>
      </c>
      <c r="B4" s="125">
        <v>3</v>
      </c>
      <c r="C4" s="125" t="s">
        <v>27</v>
      </c>
      <c r="D4" s="125" t="s">
        <v>386</v>
      </c>
      <c r="E4" s="125">
        <v>14580</v>
      </c>
      <c r="F4" s="126">
        <v>2.1999999999999997</v>
      </c>
      <c r="G4" s="125">
        <v>14265</v>
      </c>
      <c r="H4" s="126">
        <v>5.8000000000000007</v>
      </c>
      <c r="I4" s="126">
        <v>8.4</v>
      </c>
      <c r="J4" s="126">
        <v>48.699999999999996</v>
      </c>
      <c r="K4" s="126">
        <v>72.5</v>
      </c>
      <c r="L4" s="126">
        <v>85.8</v>
      </c>
      <c r="M4" s="126">
        <v>2.6</v>
      </c>
      <c r="N4" s="125">
        <v>14200</v>
      </c>
      <c r="O4" s="126">
        <v>8.1</v>
      </c>
      <c r="P4" s="126">
        <v>6.9</v>
      </c>
      <c r="Q4" s="126">
        <v>56.900000000000006</v>
      </c>
      <c r="R4" s="126">
        <v>76.400000000000006</v>
      </c>
      <c r="S4" s="126">
        <v>85</v>
      </c>
      <c r="T4" s="126">
        <v>2.9000000000000004</v>
      </c>
      <c r="U4" s="125">
        <v>14165</v>
      </c>
      <c r="V4" s="126">
        <v>10.8</v>
      </c>
      <c r="W4" s="126">
        <v>6.8000000000000007</v>
      </c>
      <c r="X4" s="126">
        <v>61.9</v>
      </c>
      <c r="Y4" s="126">
        <v>77.2</v>
      </c>
      <c r="Z4" s="126">
        <v>82.4</v>
      </c>
    </row>
    <row r="5" spans="1:26" x14ac:dyDescent="0.25">
      <c r="A5" s="125" t="s">
        <v>26</v>
      </c>
      <c r="B5" s="125">
        <v>4</v>
      </c>
      <c r="C5" s="125" t="s">
        <v>27</v>
      </c>
      <c r="D5" s="125" t="s">
        <v>387</v>
      </c>
      <c r="E5" s="125">
        <v>450</v>
      </c>
      <c r="F5" s="126">
        <v>4.2</v>
      </c>
      <c r="G5" s="125">
        <v>430</v>
      </c>
      <c r="H5" s="126">
        <v>8.3000000000000007</v>
      </c>
      <c r="I5" s="126">
        <v>11.1</v>
      </c>
      <c r="J5" s="126">
        <v>70.599999999999994</v>
      </c>
      <c r="K5" s="126">
        <v>77.3</v>
      </c>
      <c r="L5" s="126">
        <v>80.600000000000009</v>
      </c>
      <c r="M5" s="126">
        <v>3.8</v>
      </c>
      <c r="N5" s="125">
        <v>435</v>
      </c>
      <c r="O5" s="126">
        <v>9.9</v>
      </c>
      <c r="P5" s="126">
        <v>10.100000000000001</v>
      </c>
      <c r="Q5" s="126">
        <v>68.400000000000006</v>
      </c>
      <c r="R5" s="126">
        <v>77</v>
      </c>
      <c r="S5" s="126">
        <v>80</v>
      </c>
      <c r="T5" s="126">
        <v>3.8</v>
      </c>
      <c r="U5" s="125">
        <v>435</v>
      </c>
      <c r="V5" s="126">
        <v>12.2</v>
      </c>
      <c r="W5" s="126">
        <v>7.1000000000000005</v>
      </c>
      <c r="X5" s="126">
        <v>66.600000000000009</v>
      </c>
      <c r="Y5" s="126">
        <v>77.600000000000009</v>
      </c>
      <c r="Z5" s="126">
        <v>80.600000000000009</v>
      </c>
    </row>
    <row r="6" spans="1:26" x14ac:dyDescent="0.25">
      <c r="A6" s="125" t="s">
        <v>26</v>
      </c>
      <c r="B6" s="125">
        <v>5</v>
      </c>
      <c r="C6" s="125" t="s">
        <v>27</v>
      </c>
      <c r="D6" s="125" t="s">
        <v>388</v>
      </c>
      <c r="E6" s="125">
        <v>1085</v>
      </c>
      <c r="F6" s="126">
        <v>2.6</v>
      </c>
      <c r="G6" s="125">
        <v>1060</v>
      </c>
      <c r="H6" s="126">
        <v>7.3999999999999995</v>
      </c>
      <c r="I6" s="126">
        <v>11.8</v>
      </c>
      <c r="J6" s="126">
        <v>57.9</v>
      </c>
      <c r="K6" s="126">
        <v>72</v>
      </c>
      <c r="L6" s="126">
        <v>80.800000000000011</v>
      </c>
      <c r="M6" s="126">
        <v>2.7</v>
      </c>
      <c r="N6" s="125">
        <v>1055</v>
      </c>
      <c r="O6" s="126">
        <v>9.9</v>
      </c>
      <c r="P6" s="126">
        <v>7.8</v>
      </c>
      <c r="Q6" s="126">
        <v>64</v>
      </c>
      <c r="R6" s="126">
        <v>75.5</v>
      </c>
      <c r="S6" s="126">
        <v>82.300000000000011</v>
      </c>
      <c r="T6" s="126">
        <v>3</v>
      </c>
      <c r="U6" s="125">
        <v>1055</v>
      </c>
      <c r="V6" s="126">
        <v>11.600000000000001</v>
      </c>
      <c r="W6" s="126">
        <v>8.2000000000000011</v>
      </c>
      <c r="X6" s="126">
        <v>69.400000000000006</v>
      </c>
      <c r="Y6" s="126">
        <v>77.8</v>
      </c>
      <c r="Z6" s="126">
        <v>80.100000000000009</v>
      </c>
    </row>
    <row r="7" spans="1:26" x14ac:dyDescent="0.25">
      <c r="A7" s="125" t="s">
        <v>26</v>
      </c>
      <c r="B7" s="125">
        <v>6</v>
      </c>
      <c r="C7" s="125" t="s">
        <v>27</v>
      </c>
      <c r="D7" s="125" t="s">
        <v>389</v>
      </c>
      <c r="E7" s="125">
        <v>4270</v>
      </c>
      <c r="F7" s="126">
        <v>2</v>
      </c>
      <c r="G7" s="125">
        <v>4185</v>
      </c>
      <c r="H7" s="126">
        <v>6.2</v>
      </c>
      <c r="I7" s="126">
        <v>7.7</v>
      </c>
      <c r="J7" s="126">
        <v>45.800000000000004</v>
      </c>
      <c r="K7" s="126">
        <v>71.2</v>
      </c>
      <c r="L7" s="126">
        <v>86.1</v>
      </c>
      <c r="M7" s="126">
        <v>2.5</v>
      </c>
      <c r="N7" s="125">
        <v>4165</v>
      </c>
      <c r="O7" s="126">
        <v>8.9</v>
      </c>
      <c r="P7" s="126">
        <v>6.9</v>
      </c>
      <c r="Q7" s="126">
        <v>59.4</v>
      </c>
      <c r="R7" s="126">
        <v>76.8</v>
      </c>
      <c r="S7" s="126">
        <v>84.2</v>
      </c>
      <c r="T7" s="126">
        <v>2.7</v>
      </c>
      <c r="U7" s="125">
        <v>4155</v>
      </c>
      <c r="V7" s="126">
        <v>11.700000000000001</v>
      </c>
      <c r="W7" s="126">
        <v>6.4</v>
      </c>
      <c r="X7" s="126">
        <v>66.8</v>
      </c>
      <c r="Y7" s="126">
        <v>77.7</v>
      </c>
      <c r="Z7" s="126">
        <v>81.900000000000006</v>
      </c>
    </row>
    <row r="8" spans="1:26" x14ac:dyDescent="0.25">
      <c r="A8" s="125" t="s">
        <v>26</v>
      </c>
      <c r="B8" s="125">
        <v>7</v>
      </c>
      <c r="C8" s="125" t="s">
        <v>27</v>
      </c>
      <c r="D8" s="125" t="s">
        <v>390</v>
      </c>
      <c r="E8" s="125">
        <v>1685</v>
      </c>
      <c r="F8" s="126">
        <v>1.7000000000000002</v>
      </c>
      <c r="G8" s="125">
        <v>1655</v>
      </c>
      <c r="H8" s="126">
        <v>7.3</v>
      </c>
      <c r="I8" s="126">
        <v>6.6000000000000005</v>
      </c>
      <c r="J8" s="126">
        <v>49.9</v>
      </c>
      <c r="K8" s="126">
        <v>74.3</v>
      </c>
      <c r="L8" s="126">
        <v>86.1</v>
      </c>
      <c r="M8" s="126">
        <v>2.2999999999999998</v>
      </c>
      <c r="N8" s="125">
        <v>1645</v>
      </c>
      <c r="O8" s="126">
        <v>9.1999999999999993</v>
      </c>
      <c r="P8" s="126">
        <v>5.6000000000000005</v>
      </c>
      <c r="Q8" s="126">
        <v>68.800000000000011</v>
      </c>
      <c r="R8" s="126">
        <v>80.7</v>
      </c>
      <c r="S8" s="126">
        <v>85.2</v>
      </c>
      <c r="T8" s="126">
        <v>2.6</v>
      </c>
      <c r="U8" s="125">
        <v>1640</v>
      </c>
      <c r="V8" s="126">
        <v>10.9</v>
      </c>
      <c r="W8" s="126">
        <v>6.7</v>
      </c>
      <c r="X8" s="126">
        <v>71.8</v>
      </c>
      <c r="Y8" s="126">
        <v>79.600000000000009</v>
      </c>
      <c r="Z8" s="126">
        <v>82.4</v>
      </c>
    </row>
    <row r="9" spans="1:26" x14ac:dyDescent="0.25">
      <c r="A9" s="125" t="s">
        <v>26</v>
      </c>
      <c r="B9" s="125">
        <v>8</v>
      </c>
      <c r="C9" s="125" t="s">
        <v>27</v>
      </c>
      <c r="D9" s="125" t="s">
        <v>391</v>
      </c>
      <c r="E9" s="125">
        <v>1675</v>
      </c>
      <c r="F9" s="126">
        <v>3.6999999999999997</v>
      </c>
      <c r="G9" s="125">
        <v>1615</v>
      </c>
      <c r="H9" s="126">
        <v>9</v>
      </c>
      <c r="I9" s="126">
        <v>14.200000000000001</v>
      </c>
      <c r="J9" s="126">
        <v>59.199999999999996</v>
      </c>
      <c r="K9" s="126">
        <v>70.5</v>
      </c>
      <c r="L9" s="126">
        <v>76.900000000000006</v>
      </c>
      <c r="M9" s="126">
        <v>4.3999999999999995</v>
      </c>
      <c r="N9" s="125">
        <v>1605</v>
      </c>
      <c r="O9" s="126">
        <v>11.8</v>
      </c>
      <c r="P9" s="126">
        <v>11.1</v>
      </c>
      <c r="Q9" s="126">
        <v>68.5</v>
      </c>
      <c r="R9" s="126">
        <v>74.099999999999994</v>
      </c>
      <c r="S9" s="126">
        <v>77</v>
      </c>
      <c r="T9" s="126">
        <v>4.3999999999999995</v>
      </c>
      <c r="U9" s="125">
        <v>1605</v>
      </c>
      <c r="V9" s="126">
        <v>15.7</v>
      </c>
      <c r="W9" s="126">
        <v>10.5</v>
      </c>
      <c r="X9" s="126">
        <v>69.100000000000009</v>
      </c>
      <c r="Y9" s="126">
        <v>72.3</v>
      </c>
      <c r="Z9" s="126">
        <v>73.8</v>
      </c>
    </row>
    <row r="10" spans="1:26" x14ac:dyDescent="0.25">
      <c r="A10" s="125" t="s">
        <v>26</v>
      </c>
      <c r="B10" s="125">
        <v>9</v>
      </c>
      <c r="C10" s="125" t="s">
        <v>27</v>
      </c>
      <c r="D10" s="125" t="s">
        <v>392</v>
      </c>
      <c r="E10" s="125">
        <v>1810</v>
      </c>
      <c r="F10" s="126">
        <v>3.8</v>
      </c>
      <c r="G10" s="125">
        <v>1740</v>
      </c>
      <c r="H10" s="126">
        <v>8.6000000000000014</v>
      </c>
      <c r="I10" s="126">
        <v>8.7000000000000011</v>
      </c>
      <c r="J10" s="126">
        <v>61.7</v>
      </c>
      <c r="K10" s="126">
        <v>74.8</v>
      </c>
      <c r="L10" s="126">
        <v>82.7</v>
      </c>
      <c r="M10" s="126">
        <v>4.3999999999999995</v>
      </c>
      <c r="N10" s="125">
        <v>1730</v>
      </c>
      <c r="O10" s="126">
        <v>11.700000000000001</v>
      </c>
      <c r="P10" s="126">
        <v>8.1</v>
      </c>
      <c r="Q10" s="126">
        <v>66.5</v>
      </c>
      <c r="R10" s="126">
        <v>75.599999999999994</v>
      </c>
      <c r="S10" s="126">
        <v>80.300000000000011</v>
      </c>
      <c r="T10" s="126">
        <v>4.5</v>
      </c>
      <c r="U10" s="125">
        <v>1725</v>
      </c>
      <c r="V10" s="126">
        <v>13.900000000000002</v>
      </c>
      <c r="W10" s="126">
        <v>8.1</v>
      </c>
      <c r="X10" s="126">
        <v>69.5</v>
      </c>
      <c r="Y10" s="126">
        <v>75</v>
      </c>
      <c r="Z10" s="126">
        <v>78</v>
      </c>
    </row>
    <row r="11" spans="1:26" x14ac:dyDescent="0.25">
      <c r="A11" s="125" t="s">
        <v>26</v>
      </c>
      <c r="B11" s="125" t="s">
        <v>28</v>
      </c>
      <c r="C11" s="125" t="s">
        <v>27</v>
      </c>
      <c r="D11" s="125" t="s">
        <v>393</v>
      </c>
      <c r="E11" s="125">
        <v>1610</v>
      </c>
      <c r="F11" s="126">
        <v>4.5</v>
      </c>
      <c r="G11" s="125">
        <v>1535</v>
      </c>
      <c r="H11" s="126">
        <v>7.9</v>
      </c>
      <c r="I11" s="126">
        <v>8.9</v>
      </c>
      <c r="J11" s="126">
        <v>49.8</v>
      </c>
      <c r="K11" s="126">
        <v>67.2</v>
      </c>
      <c r="L11" s="126">
        <v>83.2</v>
      </c>
      <c r="M11" s="126">
        <v>4.9000000000000004</v>
      </c>
      <c r="N11" s="125">
        <v>1530</v>
      </c>
      <c r="O11" s="126">
        <v>10.5</v>
      </c>
      <c r="P11" s="126">
        <v>7.6</v>
      </c>
      <c r="Q11" s="126">
        <v>54.6</v>
      </c>
      <c r="R11" s="126">
        <v>70.7</v>
      </c>
      <c r="S11" s="126">
        <v>81.900000000000006</v>
      </c>
      <c r="T11" s="126">
        <v>5.2</v>
      </c>
      <c r="U11" s="125">
        <v>1525</v>
      </c>
      <c r="V11" s="126">
        <v>14.400000000000002</v>
      </c>
      <c r="W11" s="126">
        <v>6</v>
      </c>
      <c r="X11" s="126">
        <v>65.900000000000006</v>
      </c>
      <c r="Y11" s="126">
        <v>76.7</v>
      </c>
      <c r="Z11" s="126">
        <v>79.600000000000009</v>
      </c>
    </row>
    <row r="12" spans="1:26" x14ac:dyDescent="0.25">
      <c r="A12" s="125" t="s">
        <v>26</v>
      </c>
      <c r="B12" s="125" t="s">
        <v>29</v>
      </c>
      <c r="C12" s="125" t="s">
        <v>27</v>
      </c>
      <c r="D12" s="125" t="s">
        <v>394</v>
      </c>
      <c r="E12" s="125">
        <v>14155</v>
      </c>
      <c r="F12" s="126">
        <v>2.5</v>
      </c>
      <c r="G12" s="125">
        <v>13810</v>
      </c>
      <c r="H12" s="126">
        <v>6.7</v>
      </c>
      <c r="I12" s="126">
        <v>9.3000000000000007</v>
      </c>
      <c r="J12" s="126">
        <v>57.000000000000007</v>
      </c>
      <c r="K12" s="126">
        <v>76.099999999999994</v>
      </c>
      <c r="L12" s="126">
        <v>84</v>
      </c>
      <c r="M12" s="126">
        <v>2.7</v>
      </c>
      <c r="N12" s="125">
        <v>13775</v>
      </c>
      <c r="O12" s="126">
        <v>8.6000000000000014</v>
      </c>
      <c r="P12" s="126">
        <v>7.8</v>
      </c>
      <c r="Q12" s="126">
        <v>63.3</v>
      </c>
      <c r="R12" s="126">
        <v>79.100000000000009</v>
      </c>
      <c r="S12" s="126">
        <v>83.7</v>
      </c>
      <c r="T12" s="126">
        <v>2.9000000000000004</v>
      </c>
      <c r="U12" s="125">
        <v>13745</v>
      </c>
      <c r="V12" s="126">
        <v>11.600000000000001</v>
      </c>
      <c r="W12" s="126">
        <v>7.5</v>
      </c>
      <c r="X12" s="126">
        <v>67.400000000000006</v>
      </c>
      <c r="Y12" s="126">
        <v>78</v>
      </c>
      <c r="Z12" s="126">
        <v>80.900000000000006</v>
      </c>
    </row>
    <row r="13" spans="1:26" x14ac:dyDescent="0.25">
      <c r="A13" s="125" t="s">
        <v>26</v>
      </c>
      <c r="B13" s="125" t="s">
        <v>30</v>
      </c>
      <c r="C13" s="125" t="s">
        <v>27</v>
      </c>
      <c r="D13" s="125" t="s">
        <v>395</v>
      </c>
      <c r="E13" s="125">
        <v>6505</v>
      </c>
      <c r="F13" s="126">
        <v>2.5</v>
      </c>
      <c r="G13" s="125">
        <v>6340</v>
      </c>
      <c r="H13" s="126">
        <v>8.1</v>
      </c>
      <c r="I13" s="126">
        <v>14.200000000000001</v>
      </c>
      <c r="J13" s="126">
        <v>51.2</v>
      </c>
      <c r="K13" s="126">
        <v>68.300000000000011</v>
      </c>
      <c r="L13" s="126">
        <v>77.7</v>
      </c>
      <c r="M13" s="126">
        <v>3</v>
      </c>
      <c r="N13" s="125">
        <v>6305</v>
      </c>
      <c r="O13" s="126">
        <v>9.8000000000000007</v>
      </c>
      <c r="P13" s="126">
        <v>10.3</v>
      </c>
      <c r="Q13" s="126">
        <v>68.400000000000006</v>
      </c>
      <c r="R13" s="126">
        <v>76.2</v>
      </c>
      <c r="S13" s="126">
        <v>79.800000000000011</v>
      </c>
      <c r="T13" s="126">
        <v>3.2</v>
      </c>
      <c r="U13" s="125">
        <v>6295</v>
      </c>
      <c r="V13" s="126">
        <v>13.100000000000001</v>
      </c>
      <c r="W13" s="126">
        <v>8.5</v>
      </c>
      <c r="X13" s="126">
        <v>71.7</v>
      </c>
      <c r="Y13" s="126">
        <v>76.2</v>
      </c>
      <c r="Z13" s="126">
        <v>78.3</v>
      </c>
    </row>
    <row r="14" spans="1:26" x14ac:dyDescent="0.25">
      <c r="A14" s="125" t="s">
        <v>26</v>
      </c>
      <c r="B14" s="125" t="s">
        <v>31</v>
      </c>
      <c r="C14" s="125" t="s">
        <v>27</v>
      </c>
      <c r="D14" s="125" t="s">
        <v>396</v>
      </c>
      <c r="E14" s="125">
        <v>12820</v>
      </c>
      <c r="F14" s="126">
        <v>4.1000000000000005</v>
      </c>
      <c r="G14" s="125">
        <v>12285</v>
      </c>
      <c r="H14" s="126">
        <v>7.7</v>
      </c>
      <c r="I14" s="126">
        <v>10.6</v>
      </c>
      <c r="J14" s="126">
        <v>68.400000000000006</v>
      </c>
      <c r="K14" s="126">
        <v>76.8</v>
      </c>
      <c r="L14" s="126">
        <v>81.7</v>
      </c>
      <c r="M14" s="126">
        <v>4.5999999999999996</v>
      </c>
      <c r="N14" s="125">
        <v>12225</v>
      </c>
      <c r="O14" s="126">
        <v>10.7</v>
      </c>
      <c r="P14" s="126">
        <v>9.3000000000000007</v>
      </c>
      <c r="Q14" s="126">
        <v>73.099999999999994</v>
      </c>
      <c r="R14" s="126">
        <v>78.100000000000009</v>
      </c>
      <c r="S14" s="126">
        <v>80.100000000000009</v>
      </c>
      <c r="T14" s="126">
        <v>4.7</v>
      </c>
      <c r="U14" s="125">
        <v>12210</v>
      </c>
      <c r="V14" s="126">
        <v>14.100000000000001</v>
      </c>
      <c r="W14" s="126">
        <v>8.4</v>
      </c>
      <c r="X14" s="126">
        <v>73.3</v>
      </c>
      <c r="Y14" s="126">
        <v>76.599999999999994</v>
      </c>
      <c r="Z14" s="126">
        <v>77.400000000000006</v>
      </c>
    </row>
    <row r="15" spans="1:26" x14ac:dyDescent="0.25">
      <c r="A15" s="125" t="s">
        <v>26</v>
      </c>
      <c r="B15" s="125" t="s">
        <v>32</v>
      </c>
      <c r="C15" s="125" t="s">
        <v>27</v>
      </c>
      <c r="D15" s="125" t="s">
        <v>397</v>
      </c>
      <c r="E15" s="125">
        <v>4155</v>
      </c>
      <c r="F15" s="126">
        <v>2.1999999999999997</v>
      </c>
      <c r="G15" s="125">
        <v>4065</v>
      </c>
      <c r="H15" s="126">
        <v>6.5</v>
      </c>
      <c r="I15" s="126">
        <v>13</v>
      </c>
      <c r="J15" s="126">
        <v>68.7</v>
      </c>
      <c r="K15" s="126">
        <v>75.8</v>
      </c>
      <c r="L15" s="126">
        <v>80.5</v>
      </c>
      <c r="M15" s="126">
        <v>2.4</v>
      </c>
      <c r="N15" s="125">
        <v>4055</v>
      </c>
      <c r="O15" s="126">
        <v>8.4</v>
      </c>
      <c r="P15" s="126">
        <v>10.4</v>
      </c>
      <c r="Q15" s="126">
        <v>73.8</v>
      </c>
      <c r="R15" s="126">
        <v>79</v>
      </c>
      <c r="S15" s="126">
        <v>81.2</v>
      </c>
      <c r="T15" s="126">
        <v>2.4</v>
      </c>
      <c r="U15" s="125">
        <v>4055</v>
      </c>
      <c r="V15" s="126">
        <v>11.600000000000001</v>
      </c>
      <c r="W15" s="126">
        <v>9.4</v>
      </c>
      <c r="X15" s="126">
        <v>73.900000000000006</v>
      </c>
      <c r="Y15" s="126">
        <v>77.400000000000006</v>
      </c>
      <c r="Z15" s="126">
        <v>79</v>
      </c>
    </row>
    <row r="16" spans="1:26" x14ac:dyDescent="0.25">
      <c r="A16" s="125" t="s">
        <v>26</v>
      </c>
      <c r="B16" s="125" t="s">
        <v>27</v>
      </c>
      <c r="C16" s="125" t="s">
        <v>27</v>
      </c>
      <c r="D16" s="125" t="s">
        <v>398</v>
      </c>
      <c r="E16" s="125">
        <v>11430</v>
      </c>
      <c r="F16" s="126">
        <v>2.1999999999999997</v>
      </c>
      <c r="G16" s="125">
        <v>11185</v>
      </c>
      <c r="H16" s="126">
        <v>8.5</v>
      </c>
      <c r="I16" s="126">
        <v>10.5</v>
      </c>
      <c r="J16" s="126">
        <v>48.3</v>
      </c>
      <c r="K16" s="126">
        <v>68.900000000000006</v>
      </c>
      <c r="L16" s="126">
        <v>81.100000000000009</v>
      </c>
      <c r="M16" s="126">
        <v>2.7</v>
      </c>
      <c r="N16" s="125">
        <v>11120</v>
      </c>
      <c r="O16" s="126">
        <v>10.4</v>
      </c>
      <c r="P16" s="126">
        <v>9.1</v>
      </c>
      <c r="Q16" s="126">
        <v>62.6</v>
      </c>
      <c r="R16" s="126">
        <v>74.900000000000006</v>
      </c>
      <c r="S16" s="126">
        <v>80.5</v>
      </c>
      <c r="T16" s="126">
        <v>2.9000000000000004</v>
      </c>
      <c r="U16" s="125">
        <v>11100</v>
      </c>
      <c r="V16" s="126">
        <v>14.000000000000002</v>
      </c>
      <c r="W16" s="126">
        <v>7.8</v>
      </c>
      <c r="X16" s="126">
        <v>67.400000000000006</v>
      </c>
      <c r="Y16" s="126">
        <v>75.400000000000006</v>
      </c>
      <c r="Z16" s="126">
        <v>78.3</v>
      </c>
    </row>
    <row r="17" spans="1:26" x14ac:dyDescent="0.25">
      <c r="A17" s="125" t="s">
        <v>26</v>
      </c>
      <c r="B17" s="125" t="s">
        <v>33</v>
      </c>
      <c r="C17" s="125" t="s">
        <v>27</v>
      </c>
      <c r="D17" s="125" t="s">
        <v>399</v>
      </c>
      <c r="E17" s="125">
        <v>6935</v>
      </c>
      <c r="F17" s="126">
        <v>1.9</v>
      </c>
      <c r="G17" s="125">
        <v>6805</v>
      </c>
      <c r="H17" s="126">
        <v>7.9</v>
      </c>
      <c r="I17" s="126">
        <v>9.9</v>
      </c>
      <c r="J17" s="126">
        <v>46.2</v>
      </c>
      <c r="K17" s="126">
        <v>68.800000000000011</v>
      </c>
      <c r="L17" s="126">
        <v>82.300000000000011</v>
      </c>
      <c r="M17" s="126">
        <v>2.5</v>
      </c>
      <c r="N17" s="125">
        <v>6760</v>
      </c>
      <c r="O17" s="126">
        <v>9.7000000000000011</v>
      </c>
      <c r="P17" s="126">
        <v>8.5</v>
      </c>
      <c r="Q17" s="126">
        <v>61.199999999999996</v>
      </c>
      <c r="R17" s="126">
        <v>75.400000000000006</v>
      </c>
      <c r="S17" s="126">
        <v>81.800000000000011</v>
      </c>
      <c r="T17" s="126">
        <v>2.6</v>
      </c>
      <c r="U17" s="125">
        <v>6750</v>
      </c>
      <c r="V17" s="126">
        <v>13.5</v>
      </c>
      <c r="W17" s="126">
        <v>7.8</v>
      </c>
      <c r="X17" s="126">
        <v>66.100000000000009</v>
      </c>
      <c r="Y17" s="126">
        <v>74.900000000000006</v>
      </c>
      <c r="Z17" s="126">
        <v>78.7</v>
      </c>
    </row>
    <row r="18" spans="1:26" x14ac:dyDescent="0.25">
      <c r="A18" s="125" t="s">
        <v>26</v>
      </c>
      <c r="B18" s="125" t="s">
        <v>34</v>
      </c>
      <c r="C18" s="125" t="s">
        <v>27</v>
      </c>
      <c r="D18" s="125" t="s">
        <v>400</v>
      </c>
      <c r="E18" s="125">
        <v>16695</v>
      </c>
      <c r="F18" s="126">
        <v>2.6</v>
      </c>
      <c r="G18" s="125">
        <v>16260</v>
      </c>
      <c r="H18" s="126">
        <v>8.4</v>
      </c>
      <c r="I18" s="126">
        <v>14.899999999999999</v>
      </c>
      <c r="J18" s="126">
        <v>61.199999999999996</v>
      </c>
      <c r="K18" s="126">
        <v>71.3</v>
      </c>
      <c r="L18" s="126">
        <v>76.8</v>
      </c>
      <c r="M18" s="126">
        <v>2.8000000000000003</v>
      </c>
      <c r="N18" s="125">
        <v>16230</v>
      </c>
      <c r="O18" s="126">
        <v>11.9</v>
      </c>
      <c r="P18" s="126">
        <v>12.6</v>
      </c>
      <c r="Q18" s="126">
        <v>65.900000000000006</v>
      </c>
      <c r="R18" s="126">
        <v>72.399999999999991</v>
      </c>
      <c r="S18" s="126">
        <v>75.599999999999994</v>
      </c>
      <c r="T18" s="126">
        <v>2.9000000000000004</v>
      </c>
      <c r="U18" s="125">
        <v>16205</v>
      </c>
      <c r="V18" s="126">
        <v>15.8</v>
      </c>
      <c r="W18" s="126">
        <v>11</v>
      </c>
      <c r="X18" s="126">
        <v>67</v>
      </c>
      <c r="Y18" s="126">
        <v>71.399999999999991</v>
      </c>
      <c r="Z18" s="126">
        <v>73.3</v>
      </c>
    </row>
    <row r="19" spans="1:26" x14ac:dyDescent="0.25">
      <c r="A19" s="125" t="s">
        <v>26</v>
      </c>
      <c r="B19" s="125" t="s">
        <v>35</v>
      </c>
      <c r="C19" s="125" t="s">
        <v>27</v>
      </c>
      <c r="D19" s="125" t="s">
        <v>401</v>
      </c>
      <c r="E19" s="125">
        <v>10475</v>
      </c>
      <c r="F19" s="126">
        <v>3.5000000000000004</v>
      </c>
      <c r="G19" s="125">
        <v>10100</v>
      </c>
      <c r="H19" s="126">
        <v>7.1000000000000005</v>
      </c>
      <c r="I19" s="126">
        <v>5.9</v>
      </c>
      <c r="J19" s="126">
        <v>63.1</v>
      </c>
      <c r="K19" s="126">
        <v>81.5</v>
      </c>
      <c r="L19" s="126">
        <v>87</v>
      </c>
      <c r="M19" s="126">
        <v>4</v>
      </c>
      <c r="N19" s="125">
        <v>10055</v>
      </c>
      <c r="O19" s="126">
        <v>8.9</v>
      </c>
      <c r="P19" s="126">
        <v>6.2</v>
      </c>
      <c r="Q19" s="126">
        <v>72.899999999999991</v>
      </c>
      <c r="R19" s="126">
        <v>82.100000000000009</v>
      </c>
      <c r="S19" s="126">
        <v>84.8</v>
      </c>
      <c r="T19" s="126">
        <v>4.1000000000000005</v>
      </c>
      <c r="U19" s="125">
        <v>10040</v>
      </c>
      <c r="V19" s="126">
        <v>12.5</v>
      </c>
      <c r="W19" s="126">
        <v>6.4</v>
      </c>
      <c r="X19" s="126">
        <v>74.5</v>
      </c>
      <c r="Y19" s="126">
        <v>79.600000000000009</v>
      </c>
      <c r="Z19" s="126">
        <v>81.2</v>
      </c>
    </row>
    <row r="20" spans="1:26" x14ac:dyDescent="0.25">
      <c r="A20" s="125" t="s">
        <v>26</v>
      </c>
      <c r="B20" s="125" t="s">
        <v>36</v>
      </c>
      <c r="C20" s="125" t="s">
        <v>27</v>
      </c>
      <c r="D20" s="125" t="s">
        <v>402</v>
      </c>
      <c r="E20" s="125">
        <v>2635</v>
      </c>
      <c r="F20" s="126">
        <v>4.8</v>
      </c>
      <c r="G20" s="125">
        <v>2510</v>
      </c>
      <c r="H20" s="126">
        <v>11.8</v>
      </c>
      <c r="I20" s="126">
        <v>5.7</v>
      </c>
      <c r="J20" s="126">
        <v>44.2</v>
      </c>
      <c r="K20" s="126">
        <v>69.900000000000006</v>
      </c>
      <c r="L20" s="126">
        <v>82.5</v>
      </c>
      <c r="M20" s="126">
        <v>5.7</v>
      </c>
      <c r="N20" s="125">
        <v>2485</v>
      </c>
      <c r="O20" s="126">
        <v>15.2</v>
      </c>
      <c r="P20" s="126">
        <v>7.2000000000000011</v>
      </c>
      <c r="Q20" s="126">
        <v>55.300000000000004</v>
      </c>
      <c r="R20" s="126">
        <v>71.099999999999994</v>
      </c>
      <c r="S20" s="126">
        <v>77.600000000000009</v>
      </c>
      <c r="T20" s="126">
        <v>6</v>
      </c>
      <c r="U20" s="125">
        <v>2475</v>
      </c>
      <c r="V20" s="126">
        <v>18.3</v>
      </c>
      <c r="W20" s="126">
        <v>8.4</v>
      </c>
      <c r="X20" s="126">
        <v>61.6</v>
      </c>
      <c r="Y20" s="126">
        <v>69.900000000000006</v>
      </c>
      <c r="Z20" s="126">
        <v>73.3</v>
      </c>
    </row>
    <row r="21" spans="1:26" x14ac:dyDescent="0.25">
      <c r="A21" s="125" t="s">
        <v>26</v>
      </c>
      <c r="B21" s="125" t="s">
        <v>37</v>
      </c>
      <c r="C21" s="125" t="s">
        <v>27</v>
      </c>
      <c r="D21" s="125" t="s">
        <v>403</v>
      </c>
      <c r="E21" s="125">
        <v>1085</v>
      </c>
      <c r="F21" s="126">
        <v>3.8</v>
      </c>
      <c r="G21" s="125">
        <v>1040</v>
      </c>
      <c r="H21" s="126">
        <v>8.6000000000000014</v>
      </c>
      <c r="I21" s="126">
        <v>7.6</v>
      </c>
      <c r="J21" s="126">
        <v>61.9</v>
      </c>
      <c r="K21" s="126">
        <v>75.099999999999994</v>
      </c>
      <c r="L21" s="126">
        <v>83.8</v>
      </c>
      <c r="M21" s="126">
        <v>4.2</v>
      </c>
      <c r="N21" s="125">
        <v>1040</v>
      </c>
      <c r="O21" s="126">
        <v>10.100000000000001</v>
      </c>
      <c r="P21" s="126">
        <v>9.1</v>
      </c>
      <c r="Q21" s="126">
        <v>71</v>
      </c>
      <c r="R21" s="126">
        <v>78.100000000000009</v>
      </c>
      <c r="S21" s="126">
        <v>80.900000000000006</v>
      </c>
      <c r="T21" s="126">
        <v>4.3999999999999995</v>
      </c>
      <c r="U21" s="125">
        <v>1035</v>
      </c>
      <c r="V21" s="126">
        <v>12.7</v>
      </c>
      <c r="W21" s="126">
        <v>7.2000000000000011</v>
      </c>
      <c r="X21" s="126">
        <v>74.5</v>
      </c>
      <c r="Y21" s="126">
        <v>78.3</v>
      </c>
      <c r="Z21" s="126">
        <v>80.100000000000009</v>
      </c>
    </row>
    <row r="22" spans="1:26" x14ac:dyDescent="0.25">
      <c r="A22" s="125" t="s">
        <v>26</v>
      </c>
      <c r="B22" s="125">
        <v>1</v>
      </c>
      <c r="C22" s="125" t="s">
        <v>38</v>
      </c>
      <c r="D22" s="125" t="s">
        <v>384</v>
      </c>
      <c r="E22" s="125">
        <v>2730</v>
      </c>
      <c r="F22" s="126">
        <v>1.4000000000000001</v>
      </c>
      <c r="G22" s="125">
        <v>2695</v>
      </c>
      <c r="H22" s="126">
        <v>5.5</v>
      </c>
      <c r="I22" s="126">
        <v>8.7999999999999989</v>
      </c>
      <c r="J22" s="126">
        <v>66.3</v>
      </c>
      <c r="K22" s="126">
        <v>76.400000000000006</v>
      </c>
      <c r="L22" s="126">
        <v>85.8</v>
      </c>
      <c r="M22" s="126">
        <v>1.3</v>
      </c>
      <c r="N22" s="125">
        <v>2695</v>
      </c>
      <c r="O22" s="126">
        <v>12.8</v>
      </c>
      <c r="P22" s="126">
        <v>7.5</v>
      </c>
      <c r="Q22" s="126">
        <v>60.6</v>
      </c>
      <c r="R22" s="126">
        <v>75.900000000000006</v>
      </c>
      <c r="S22" s="126">
        <v>79.7</v>
      </c>
      <c r="T22" s="126">
        <v>1.4000000000000001</v>
      </c>
      <c r="U22" s="125">
        <v>2695</v>
      </c>
      <c r="V22" s="126">
        <v>11.9</v>
      </c>
      <c r="W22" s="126">
        <v>12.1</v>
      </c>
      <c r="X22" s="126">
        <v>57.2</v>
      </c>
      <c r="Y22" s="126">
        <v>70.8</v>
      </c>
      <c r="Z22" s="126">
        <v>76</v>
      </c>
    </row>
    <row r="23" spans="1:26" x14ac:dyDescent="0.25">
      <c r="A23" s="125" t="s">
        <v>26</v>
      </c>
      <c r="B23" s="125">
        <v>2</v>
      </c>
      <c r="C23" s="125" t="s">
        <v>38</v>
      </c>
      <c r="D23" s="125" t="s">
        <v>385</v>
      </c>
      <c r="E23" s="125">
        <v>4565</v>
      </c>
      <c r="F23" s="126">
        <v>1.7000000000000002</v>
      </c>
      <c r="G23" s="125">
        <v>4490</v>
      </c>
      <c r="H23" s="126">
        <v>8</v>
      </c>
      <c r="I23" s="126">
        <v>9</v>
      </c>
      <c r="J23" s="126">
        <v>49</v>
      </c>
      <c r="K23" s="126">
        <v>69.100000000000009</v>
      </c>
      <c r="L23" s="126">
        <v>83</v>
      </c>
      <c r="M23" s="126">
        <v>1.8000000000000003</v>
      </c>
      <c r="N23" s="125">
        <v>4485</v>
      </c>
      <c r="O23" s="126">
        <v>11.700000000000001</v>
      </c>
      <c r="P23" s="126">
        <v>6.6000000000000005</v>
      </c>
      <c r="Q23" s="126">
        <v>52</v>
      </c>
      <c r="R23" s="126">
        <v>72.599999999999994</v>
      </c>
      <c r="S23" s="126">
        <v>81.7</v>
      </c>
      <c r="T23" s="126">
        <v>1.9</v>
      </c>
      <c r="U23" s="125">
        <v>4480</v>
      </c>
      <c r="V23" s="126">
        <v>14.000000000000002</v>
      </c>
      <c r="W23" s="126">
        <v>7.8</v>
      </c>
      <c r="X23" s="126">
        <v>56.900000000000006</v>
      </c>
      <c r="Y23" s="126">
        <v>72.5</v>
      </c>
      <c r="Z23" s="126">
        <v>78.3</v>
      </c>
    </row>
    <row r="24" spans="1:26" x14ac:dyDescent="0.25">
      <c r="A24" s="125" t="s">
        <v>26</v>
      </c>
      <c r="B24" s="125">
        <v>3</v>
      </c>
      <c r="C24" s="125" t="s">
        <v>38</v>
      </c>
      <c r="D24" s="125" t="s">
        <v>386</v>
      </c>
      <c r="E24" s="125">
        <v>8540</v>
      </c>
      <c r="F24" s="126">
        <v>1</v>
      </c>
      <c r="G24" s="125">
        <v>8455</v>
      </c>
      <c r="H24" s="126">
        <v>6.9</v>
      </c>
      <c r="I24" s="126">
        <v>10.200000000000001</v>
      </c>
      <c r="J24" s="126">
        <v>49.9</v>
      </c>
      <c r="K24" s="126">
        <v>69.7</v>
      </c>
      <c r="L24" s="126">
        <v>82.9</v>
      </c>
      <c r="M24" s="126">
        <v>1.2</v>
      </c>
      <c r="N24" s="125">
        <v>8440</v>
      </c>
      <c r="O24" s="126">
        <v>9.8000000000000007</v>
      </c>
      <c r="P24" s="126">
        <v>8.6000000000000014</v>
      </c>
      <c r="Q24" s="126">
        <v>57.8</v>
      </c>
      <c r="R24" s="126">
        <v>73.099999999999994</v>
      </c>
      <c r="S24" s="126">
        <v>81.600000000000009</v>
      </c>
      <c r="T24" s="126">
        <v>1.3</v>
      </c>
      <c r="U24" s="125">
        <v>8430</v>
      </c>
      <c r="V24" s="126">
        <v>13.600000000000001</v>
      </c>
      <c r="W24" s="126">
        <v>7.3</v>
      </c>
      <c r="X24" s="126">
        <v>62.1</v>
      </c>
      <c r="Y24" s="126">
        <v>74</v>
      </c>
      <c r="Z24" s="126">
        <v>79.100000000000009</v>
      </c>
    </row>
    <row r="25" spans="1:26" x14ac:dyDescent="0.25">
      <c r="A25" s="125" t="s">
        <v>26</v>
      </c>
      <c r="B25" s="125">
        <v>4</v>
      </c>
      <c r="C25" s="125" t="s">
        <v>38</v>
      </c>
      <c r="D25" s="125" t="s">
        <v>387</v>
      </c>
      <c r="E25" s="125">
        <v>115</v>
      </c>
      <c r="F25" s="126">
        <v>0.90000000000000013</v>
      </c>
      <c r="G25" s="125">
        <v>115</v>
      </c>
      <c r="H25" s="126">
        <v>4.3000000000000007</v>
      </c>
      <c r="I25" s="126">
        <v>9.6</v>
      </c>
      <c r="J25" s="126">
        <v>72.2</v>
      </c>
      <c r="K25" s="126">
        <v>83.5</v>
      </c>
      <c r="L25" s="126">
        <v>86.1</v>
      </c>
      <c r="M25" s="126">
        <v>0.90000000000000013</v>
      </c>
      <c r="N25" s="125">
        <v>115</v>
      </c>
      <c r="O25" s="126">
        <v>7.0000000000000009</v>
      </c>
      <c r="P25" s="126">
        <v>11.3</v>
      </c>
      <c r="Q25" s="126">
        <v>62.6</v>
      </c>
      <c r="R25" s="126">
        <v>76.5</v>
      </c>
      <c r="S25" s="126">
        <v>81.7</v>
      </c>
      <c r="T25" s="126">
        <v>0.90000000000000013</v>
      </c>
      <c r="U25" s="125">
        <v>115</v>
      </c>
      <c r="V25" s="126">
        <v>19.100000000000001</v>
      </c>
      <c r="W25" s="126">
        <v>3.5000000000000004</v>
      </c>
      <c r="X25" s="126">
        <v>59.099999999999994</v>
      </c>
      <c r="Y25" s="126">
        <v>74.8</v>
      </c>
      <c r="Z25" s="126">
        <v>77.400000000000006</v>
      </c>
    </row>
    <row r="26" spans="1:26" x14ac:dyDescent="0.25">
      <c r="A26" s="125" t="s">
        <v>26</v>
      </c>
      <c r="B26" s="125">
        <v>5</v>
      </c>
      <c r="C26" s="125" t="s">
        <v>38</v>
      </c>
      <c r="D26" s="125" t="s">
        <v>388</v>
      </c>
      <c r="E26" s="125">
        <v>525</v>
      </c>
      <c r="F26" s="126">
        <v>2.1</v>
      </c>
      <c r="G26" s="125">
        <v>515</v>
      </c>
      <c r="H26" s="126">
        <v>13.600000000000001</v>
      </c>
      <c r="I26" s="126">
        <v>10.9</v>
      </c>
      <c r="J26" s="126">
        <v>57.100000000000009</v>
      </c>
      <c r="K26" s="126">
        <v>70</v>
      </c>
      <c r="L26" s="126">
        <v>75.599999999999994</v>
      </c>
      <c r="M26" s="126">
        <v>2.5</v>
      </c>
      <c r="N26" s="125">
        <v>515</v>
      </c>
      <c r="O26" s="126">
        <v>16.100000000000001</v>
      </c>
      <c r="P26" s="126">
        <v>11.200000000000001</v>
      </c>
      <c r="Q26" s="126">
        <v>58.199999999999996</v>
      </c>
      <c r="R26" s="126">
        <v>68.300000000000011</v>
      </c>
      <c r="S26" s="126">
        <v>72.599999999999994</v>
      </c>
      <c r="T26" s="126">
        <v>2.5</v>
      </c>
      <c r="U26" s="125">
        <v>515</v>
      </c>
      <c r="V26" s="126">
        <v>19.900000000000002</v>
      </c>
      <c r="W26" s="126">
        <v>6.4</v>
      </c>
      <c r="X26" s="126">
        <v>64.099999999999994</v>
      </c>
      <c r="Y26" s="126">
        <v>71.5</v>
      </c>
      <c r="Z26" s="126">
        <v>73.7</v>
      </c>
    </row>
    <row r="27" spans="1:26" x14ac:dyDescent="0.25">
      <c r="A27" s="125" t="s">
        <v>26</v>
      </c>
      <c r="B27" s="125">
        <v>6</v>
      </c>
      <c r="C27" s="125" t="s">
        <v>38</v>
      </c>
      <c r="D27" s="125" t="s">
        <v>389</v>
      </c>
      <c r="E27" s="125">
        <v>5820</v>
      </c>
      <c r="F27" s="126">
        <v>0.70000000000000007</v>
      </c>
      <c r="G27" s="125">
        <v>5780</v>
      </c>
      <c r="H27" s="126">
        <v>6.7</v>
      </c>
      <c r="I27" s="126">
        <v>9.5</v>
      </c>
      <c r="J27" s="126">
        <v>44</v>
      </c>
      <c r="K27" s="126">
        <v>67.300000000000011</v>
      </c>
      <c r="L27" s="126">
        <v>83.899999999999991</v>
      </c>
      <c r="M27" s="126">
        <v>0.8</v>
      </c>
      <c r="N27" s="125">
        <v>5775</v>
      </c>
      <c r="O27" s="126">
        <v>9.3000000000000007</v>
      </c>
      <c r="P27" s="126">
        <v>6.8000000000000007</v>
      </c>
      <c r="Q27" s="126">
        <v>54.800000000000004</v>
      </c>
      <c r="R27" s="126">
        <v>73.3</v>
      </c>
      <c r="S27" s="126">
        <v>83.8</v>
      </c>
      <c r="T27" s="126">
        <v>0.90000000000000013</v>
      </c>
      <c r="U27" s="125">
        <v>5770</v>
      </c>
      <c r="V27" s="126">
        <v>13.200000000000001</v>
      </c>
      <c r="W27" s="126">
        <v>7.3999999999999995</v>
      </c>
      <c r="X27" s="126">
        <v>62.8</v>
      </c>
      <c r="Y27" s="126">
        <v>74</v>
      </c>
      <c r="Z27" s="126">
        <v>79.5</v>
      </c>
    </row>
    <row r="28" spans="1:26" x14ac:dyDescent="0.25">
      <c r="A28" s="125" t="s">
        <v>26</v>
      </c>
      <c r="B28" s="125">
        <v>7</v>
      </c>
      <c r="C28" s="125" t="s">
        <v>38</v>
      </c>
      <c r="D28" s="125" t="s">
        <v>390</v>
      </c>
      <c r="E28" s="125">
        <v>2550</v>
      </c>
      <c r="F28" s="126">
        <v>1.0999999999999999</v>
      </c>
      <c r="G28" s="125">
        <v>2525</v>
      </c>
      <c r="H28" s="126">
        <v>7.1000000000000005</v>
      </c>
      <c r="I28" s="126">
        <v>8.3000000000000007</v>
      </c>
      <c r="J28" s="126">
        <v>50.7</v>
      </c>
      <c r="K28" s="126">
        <v>70.899999999999991</v>
      </c>
      <c r="L28" s="126">
        <v>84.6</v>
      </c>
      <c r="M28" s="126">
        <v>1.5</v>
      </c>
      <c r="N28" s="125">
        <v>2515</v>
      </c>
      <c r="O28" s="126">
        <v>9.7000000000000011</v>
      </c>
      <c r="P28" s="126">
        <v>6.7</v>
      </c>
      <c r="Q28" s="126">
        <v>64.099999999999994</v>
      </c>
      <c r="R28" s="126">
        <v>76.8</v>
      </c>
      <c r="S28" s="126">
        <v>83.6</v>
      </c>
      <c r="T28" s="126">
        <v>1.5</v>
      </c>
      <c r="U28" s="125">
        <v>2515</v>
      </c>
      <c r="V28" s="126">
        <v>12.3</v>
      </c>
      <c r="W28" s="126">
        <v>8.2000000000000011</v>
      </c>
      <c r="X28" s="126">
        <v>68.300000000000011</v>
      </c>
      <c r="Y28" s="126">
        <v>76.099999999999994</v>
      </c>
      <c r="Z28" s="126">
        <v>79.5</v>
      </c>
    </row>
    <row r="29" spans="1:26" x14ac:dyDescent="0.25">
      <c r="A29" s="125" t="s">
        <v>26</v>
      </c>
      <c r="B29" s="125">
        <v>8</v>
      </c>
      <c r="C29" s="125" t="s">
        <v>38</v>
      </c>
      <c r="D29" s="125" t="s">
        <v>391</v>
      </c>
      <c r="E29" s="125">
        <v>8015</v>
      </c>
      <c r="F29" s="126">
        <v>2.1</v>
      </c>
      <c r="G29" s="125">
        <v>7845</v>
      </c>
      <c r="H29" s="126">
        <v>9.4</v>
      </c>
      <c r="I29" s="126">
        <v>13</v>
      </c>
      <c r="J29" s="126">
        <v>62.8</v>
      </c>
      <c r="K29" s="126">
        <v>71.399999999999991</v>
      </c>
      <c r="L29" s="126">
        <v>77.600000000000009</v>
      </c>
      <c r="M29" s="126">
        <v>2.4</v>
      </c>
      <c r="N29" s="125">
        <v>7825</v>
      </c>
      <c r="O29" s="126">
        <v>12</v>
      </c>
      <c r="P29" s="126">
        <v>10.5</v>
      </c>
      <c r="Q29" s="126">
        <v>71</v>
      </c>
      <c r="R29" s="126">
        <v>75.7</v>
      </c>
      <c r="S29" s="126">
        <v>77.5</v>
      </c>
      <c r="T29" s="126">
        <v>2.5</v>
      </c>
      <c r="U29" s="125">
        <v>7820</v>
      </c>
      <c r="V29" s="126">
        <v>15.299999999999999</v>
      </c>
      <c r="W29" s="126">
        <v>8.7000000000000011</v>
      </c>
      <c r="X29" s="126">
        <v>72.099999999999994</v>
      </c>
      <c r="Y29" s="126">
        <v>74.8</v>
      </c>
      <c r="Z29" s="126">
        <v>76</v>
      </c>
    </row>
    <row r="30" spans="1:26" x14ac:dyDescent="0.25">
      <c r="A30" s="125" t="s">
        <v>26</v>
      </c>
      <c r="B30" s="125">
        <v>9</v>
      </c>
      <c r="C30" s="125" t="s">
        <v>38</v>
      </c>
      <c r="D30" s="125" t="s">
        <v>392</v>
      </c>
      <c r="E30" s="125">
        <v>9635</v>
      </c>
      <c r="F30" s="126">
        <v>1.9</v>
      </c>
      <c r="G30" s="125">
        <v>9450</v>
      </c>
      <c r="H30" s="126">
        <v>8.4</v>
      </c>
      <c r="I30" s="126">
        <v>10.200000000000001</v>
      </c>
      <c r="J30" s="126">
        <v>60.699999999999996</v>
      </c>
      <c r="K30" s="126">
        <v>73.099999999999994</v>
      </c>
      <c r="L30" s="126">
        <v>81.400000000000006</v>
      </c>
      <c r="M30" s="126">
        <v>2.1999999999999997</v>
      </c>
      <c r="N30" s="125">
        <v>9425</v>
      </c>
      <c r="O30" s="126">
        <v>11.5</v>
      </c>
      <c r="P30" s="126">
        <v>7.7</v>
      </c>
      <c r="Q30" s="126">
        <v>67.600000000000009</v>
      </c>
      <c r="R30" s="126">
        <v>76.400000000000006</v>
      </c>
      <c r="S30" s="126">
        <v>80.800000000000011</v>
      </c>
      <c r="T30" s="126">
        <v>2.4</v>
      </c>
      <c r="U30" s="125">
        <v>9405</v>
      </c>
      <c r="V30" s="126">
        <v>15.1</v>
      </c>
      <c r="W30" s="126">
        <v>6.7</v>
      </c>
      <c r="X30" s="126">
        <v>69.2</v>
      </c>
      <c r="Y30" s="126">
        <v>75.900000000000006</v>
      </c>
      <c r="Z30" s="126">
        <v>78.2</v>
      </c>
    </row>
    <row r="31" spans="1:26" x14ac:dyDescent="0.25">
      <c r="A31" s="125" t="s">
        <v>26</v>
      </c>
      <c r="B31" s="125" t="s">
        <v>28</v>
      </c>
      <c r="C31" s="125" t="s">
        <v>38</v>
      </c>
      <c r="D31" s="125" t="s">
        <v>393</v>
      </c>
      <c r="E31" s="125">
        <v>4400</v>
      </c>
      <c r="F31" s="126">
        <v>1.7000000000000002</v>
      </c>
      <c r="G31" s="125">
        <v>4325</v>
      </c>
      <c r="H31" s="126">
        <v>8.5</v>
      </c>
      <c r="I31" s="126">
        <v>9.4</v>
      </c>
      <c r="J31" s="126">
        <v>58.4</v>
      </c>
      <c r="K31" s="126">
        <v>71.599999999999994</v>
      </c>
      <c r="L31" s="126">
        <v>82.100000000000009</v>
      </c>
      <c r="M31" s="126">
        <v>2</v>
      </c>
      <c r="N31" s="125">
        <v>4315</v>
      </c>
      <c r="O31" s="126">
        <v>11.4</v>
      </c>
      <c r="P31" s="126">
        <v>8.4</v>
      </c>
      <c r="Q31" s="126">
        <v>60.9</v>
      </c>
      <c r="R31" s="126">
        <v>72.3</v>
      </c>
      <c r="S31" s="126">
        <v>80.2</v>
      </c>
      <c r="T31" s="126">
        <v>1.9</v>
      </c>
      <c r="U31" s="125">
        <v>4315</v>
      </c>
      <c r="V31" s="126">
        <v>15.7</v>
      </c>
      <c r="W31" s="126">
        <v>6</v>
      </c>
      <c r="X31" s="126">
        <v>68.600000000000009</v>
      </c>
      <c r="Y31" s="126">
        <v>76.099999999999994</v>
      </c>
      <c r="Z31" s="126">
        <v>78.3</v>
      </c>
    </row>
    <row r="32" spans="1:26" x14ac:dyDescent="0.25">
      <c r="A32" s="125" t="s">
        <v>26</v>
      </c>
      <c r="B32" s="125" t="s">
        <v>29</v>
      </c>
      <c r="C32" s="125" t="s">
        <v>38</v>
      </c>
      <c r="D32" s="125" t="s">
        <v>394</v>
      </c>
      <c r="E32" s="125">
        <v>6230</v>
      </c>
      <c r="F32" s="126">
        <v>1.4000000000000001</v>
      </c>
      <c r="G32" s="125">
        <v>6140</v>
      </c>
      <c r="H32" s="126">
        <v>7.9</v>
      </c>
      <c r="I32" s="126">
        <v>11.8</v>
      </c>
      <c r="J32" s="126">
        <v>52.900000000000006</v>
      </c>
      <c r="K32" s="126">
        <v>69.400000000000006</v>
      </c>
      <c r="L32" s="126">
        <v>80.300000000000011</v>
      </c>
      <c r="M32" s="126">
        <v>1.7000000000000002</v>
      </c>
      <c r="N32" s="125">
        <v>6120</v>
      </c>
      <c r="O32" s="126">
        <v>10.7</v>
      </c>
      <c r="P32" s="126">
        <v>10.5</v>
      </c>
      <c r="Q32" s="126">
        <v>62.8</v>
      </c>
      <c r="R32" s="126">
        <v>74.3</v>
      </c>
      <c r="S32" s="126">
        <v>78.8</v>
      </c>
      <c r="T32" s="126">
        <v>1.8000000000000003</v>
      </c>
      <c r="U32" s="125">
        <v>6115</v>
      </c>
      <c r="V32" s="126">
        <v>13.8</v>
      </c>
      <c r="W32" s="126">
        <v>8.2000000000000011</v>
      </c>
      <c r="X32" s="126">
        <v>67.100000000000009</v>
      </c>
      <c r="Y32" s="126">
        <v>74.900000000000006</v>
      </c>
      <c r="Z32" s="126">
        <v>78</v>
      </c>
    </row>
    <row r="33" spans="1:26" x14ac:dyDescent="0.25">
      <c r="A33" s="125" t="s">
        <v>26</v>
      </c>
      <c r="B33" s="125" t="s">
        <v>30</v>
      </c>
      <c r="C33" s="125" t="s">
        <v>38</v>
      </c>
      <c r="D33" s="125" t="s">
        <v>395</v>
      </c>
      <c r="E33" s="125">
        <v>3925</v>
      </c>
      <c r="F33" s="126">
        <v>1.6</v>
      </c>
      <c r="G33" s="125">
        <v>3865</v>
      </c>
      <c r="H33" s="126">
        <v>9.9</v>
      </c>
      <c r="I33" s="126">
        <v>14.6</v>
      </c>
      <c r="J33" s="126">
        <v>47.300000000000004</v>
      </c>
      <c r="K33" s="126">
        <v>63.800000000000004</v>
      </c>
      <c r="L33" s="126">
        <v>75.400000000000006</v>
      </c>
      <c r="M33" s="126">
        <v>2</v>
      </c>
      <c r="N33" s="125">
        <v>3845</v>
      </c>
      <c r="O33" s="126">
        <v>11.8</v>
      </c>
      <c r="P33" s="126">
        <v>11.1</v>
      </c>
      <c r="Q33" s="126">
        <v>66.100000000000009</v>
      </c>
      <c r="R33" s="126">
        <v>73.900000000000006</v>
      </c>
      <c r="S33" s="126">
        <v>77.2</v>
      </c>
      <c r="T33" s="126">
        <v>2.1</v>
      </c>
      <c r="U33" s="125">
        <v>3845</v>
      </c>
      <c r="V33" s="126">
        <v>14.899999999999999</v>
      </c>
      <c r="W33" s="126">
        <v>8.4</v>
      </c>
      <c r="X33" s="126">
        <v>69.400000000000006</v>
      </c>
      <c r="Y33" s="126">
        <v>74.5</v>
      </c>
      <c r="Z33" s="126">
        <v>76.7</v>
      </c>
    </row>
    <row r="34" spans="1:26" x14ac:dyDescent="0.25">
      <c r="A34" s="125" t="s">
        <v>26</v>
      </c>
      <c r="B34" s="125" t="s">
        <v>31</v>
      </c>
      <c r="C34" s="125" t="s">
        <v>38</v>
      </c>
      <c r="D34" s="125" t="s">
        <v>396</v>
      </c>
      <c r="E34" s="125">
        <v>13710</v>
      </c>
      <c r="F34" s="126">
        <v>2.6</v>
      </c>
      <c r="G34" s="125">
        <v>13355</v>
      </c>
      <c r="H34" s="126">
        <v>9.3000000000000007</v>
      </c>
      <c r="I34" s="126">
        <v>12.5</v>
      </c>
      <c r="J34" s="126">
        <v>65.100000000000009</v>
      </c>
      <c r="K34" s="126">
        <v>73.3</v>
      </c>
      <c r="L34" s="126">
        <v>78.2</v>
      </c>
      <c r="M34" s="126">
        <v>2.9000000000000004</v>
      </c>
      <c r="N34" s="125">
        <v>13310</v>
      </c>
      <c r="O34" s="126">
        <v>12.3</v>
      </c>
      <c r="P34" s="126">
        <v>10.100000000000001</v>
      </c>
      <c r="Q34" s="126">
        <v>71.7</v>
      </c>
      <c r="R34" s="126">
        <v>75.900000000000006</v>
      </c>
      <c r="S34" s="126">
        <v>77.600000000000009</v>
      </c>
      <c r="T34" s="126">
        <v>3</v>
      </c>
      <c r="U34" s="125">
        <v>13300</v>
      </c>
      <c r="V34" s="126">
        <v>15</v>
      </c>
      <c r="W34" s="126">
        <v>8.4</v>
      </c>
      <c r="X34" s="126">
        <v>73</v>
      </c>
      <c r="Y34" s="126">
        <v>75.7</v>
      </c>
      <c r="Z34" s="126">
        <v>76.599999999999994</v>
      </c>
    </row>
    <row r="35" spans="1:26" x14ac:dyDescent="0.25">
      <c r="A35" s="125" t="s">
        <v>26</v>
      </c>
      <c r="B35" s="125" t="s">
        <v>32</v>
      </c>
      <c r="C35" s="125" t="s">
        <v>38</v>
      </c>
      <c r="D35" s="125" t="s">
        <v>397</v>
      </c>
      <c r="E35" s="125">
        <v>3300</v>
      </c>
      <c r="F35" s="126">
        <v>1.5</v>
      </c>
      <c r="G35" s="125">
        <v>3250</v>
      </c>
      <c r="H35" s="126">
        <v>7.0000000000000009</v>
      </c>
      <c r="I35" s="126">
        <v>17.3</v>
      </c>
      <c r="J35" s="126">
        <v>65.400000000000006</v>
      </c>
      <c r="K35" s="126">
        <v>71.7</v>
      </c>
      <c r="L35" s="126">
        <v>75.7</v>
      </c>
      <c r="M35" s="126">
        <v>1.5</v>
      </c>
      <c r="N35" s="125">
        <v>3250</v>
      </c>
      <c r="O35" s="126">
        <v>11.200000000000001</v>
      </c>
      <c r="P35" s="126">
        <v>12.8</v>
      </c>
      <c r="Q35" s="126">
        <v>70.8</v>
      </c>
      <c r="R35" s="126">
        <v>74.2</v>
      </c>
      <c r="S35" s="126">
        <v>76</v>
      </c>
      <c r="T35" s="126">
        <v>1.6</v>
      </c>
      <c r="U35" s="125">
        <v>3250</v>
      </c>
      <c r="V35" s="126">
        <v>14.000000000000002</v>
      </c>
      <c r="W35" s="126">
        <v>10.4</v>
      </c>
      <c r="X35" s="126">
        <v>71.399999999999991</v>
      </c>
      <c r="Y35" s="126">
        <v>74.3</v>
      </c>
      <c r="Z35" s="126">
        <v>75.599999999999994</v>
      </c>
    </row>
    <row r="36" spans="1:26" x14ac:dyDescent="0.25">
      <c r="A36" s="125" t="s">
        <v>26</v>
      </c>
      <c r="B36" s="125" t="s">
        <v>27</v>
      </c>
      <c r="C36" s="125" t="s">
        <v>38</v>
      </c>
      <c r="D36" s="125" t="s">
        <v>398</v>
      </c>
      <c r="E36" s="125">
        <v>4560</v>
      </c>
      <c r="F36" s="126">
        <v>1.3</v>
      </c>
      <c r="G36" s="125">
        <v>4505</v>
      </c>
      <c r="H36" s="126">
        <v>11.700000000000001</v>
      </c>
      <c r="I36" s="126">
        <v>13.900000000000002</v>
      </c>
      <c r="J36" s="126">
        <v>46.1</v>
      </c>
      <c r="K36" s="126">
        <v>62.4</v>
      </c>
      <c r="L36" s="126">
        <v>74.5</v>
      </c>
      <c r="M36" s="126">
        <v>1.5</v>
      </c>
      <c r="N36" s="125">
        <v>4490</v>
      </c>
      <c r="O36" s="126">
        <v>14.6</v>
      </c>
      <c r="P36" s="126">
        <v>11.200000000000001</v>
      </c>
      <c r="Q36" s="126">
        <v>58.9</v>
      </c>
      <c r="R36" s="126">
        <v>68.900000000000006</v>
      </c>
      <c r="S36" s="126">
        <v>74.2</v>
      </c>
      <c r="T36" s="126">
        <v>1.6</v>
      </c>
      <c r="U36" s="125">
        <v>4490</v>
      </c>
      <c r="V36" s="126">
        <v>18</v>
      </c>
      <c r="W36" s="126">
        <v>9</v>
      </c>
      <c r="X36" s="126">
        <v>62.5</v>
      </c>
      <c r="Y36" s="126">
        <v>69.800000000000011</v>
      </c>
      <c r="Z36" s="126">
        <v>72.899999999999991</v>
      </c>
    </row>
    <row r="37" spans="1:26" x14ac:dyDescent="0.25">
      <c r="A37" s="125" t="s">
        <v>26</v>
      </c>
      <c r="B37" s="125" t="s">
        <v>33</v>
      </c>
      <c r="C37" s="125" t="s">
        <v>38</v>
      </c>
      <c r="D37" s="125" t="s">
        <v>399</v>
      </c>
      <c r="E37" s="125">
        <v>6025</v>
      </c>
      <c r="F37" s="126">
        <v>1.0999999999999999</v>
      </c>
      <c r="G37" s="125">
        <v>5960</v>
      </c>
      <c r="H37" s="126">
        <v>8.7999999999999989</v>
      </c>
      <c r="I37" s="126">
        <v>13.100000000000001</v>
      </c>
      <c r="J37" s="126">
        <v>44.7</v>
      </c>
      <c r="K37" s="126">
        <v>63.7</v>
      </c>
      <c r="L37" s="126">
        <v>78.100000000000009</v>
      </c>
      <c r="M37" s="126">
        <v>1.3</v>
      </c>
      <c r="N37" s="125">
        <v>5945</v>
      </c>
      <c r="O37" s="126">
        <v>11.200000000000001</v>
      </c>
      <c r="P37" s="126">
        <v>10.7</v>
      </c>
      <c r="Q37" s="126">
        <v>60</v>
      </c>
      <c r="R37" s="126">
        <v>72</v>
      </c>
      <c r="S37" s="126">
        <v>78.100000000000009</v>
      </c>
      <c r="T37" s="126">
        <v>1.4000000000000001</v>
      </c>
      <c r="U37" s="125">
        <v>5945</v>
      </c>
      <c r="V37" s="126">
        <v>14.499999999999998</v>
      </c>
      <c r="W37" s="126">
        <v>8.9</v>
      </c>
      <c r="X37" s="126">
        <v>64.7</v>
      </c>
      <c r="Y37" s="126">
        <v>72.7</v>
      </c>
      <c r="Z37" s="126">
        <v>76.599999999999994</v>
      </c>
    </row>
    <row r="38" spans="1:26" x14ac:dyDescent="0.25">
      <c r="A38" s="125" t="s">
        <v>26</v>
      </c>
      <c r="B38" s="125" t="s">
        <v>34</v>
      </c>
      <c r="C38" s="125" t="s">
        <v>38</v>
      </c>
      <c r="D38" s="125" t="s">
        <v>400</v>
      </c>
      <c r="E38" s="125">
        <v>10680</v>
      </c>
      <c r="F38" s="126">
        <v>1.8000000000000003</v>
      </c>
      <c r="G38" s="125">
        <v>10490</v>
      </c>
      <c r="H38" s="126">
        <v>9.8000000000000007</v>
      </c>
      <c r="I38" s="126">
        <v>18.399999999999999</v>
      </c>
      <c r="J38" s="126">
        <v>58.199999999999996</v>
      </c>
      <c r="K38" s="126">
        <v>66.100000000000009</v>
      </c>
      <c r="L38" s="126">
        <v>71.8</v>
      </c>
      <c r="M38" s="126">
        <v>1.8000000000000003</v>
      </c>
      <c r="N38" s="125">
        <v>10485</v>
      </c>
      <c r="O38" s="126">
        <v>14.000000000000002</v>
      </c>
      <c r="P38" s="126">
        <v>15.8</v>
      </c>
      <c r="Q38" s="126">
        <v>63</v>
      </c>
      <c r="R38" s="126">
        <v>67.600000000000009</v>
      </c>
      <c r="S38" s="126">
        <v>70.2</v>
      </c>
      <c r="T38" s="126">
        <v>1.9</v>
      </c>
      <c r="U38" s="125">
        <v>10475</v>
      </c>
      <c r="V38" s="126">
        <v>19.100000000000001</v>
      </c>
      <c r="W38" s="126">
        <v>12</v>
      </c>
      <c r="X38" s="126">
        <v>64.2</v>
      </c>
      <c r="Y38" s="126">
        <v>67.400000000000006</v>
      </c>
      <c r="Z38" s="126">
        <v>68.900000000000006</v>
      </c>
    </row>
    <row r="39" spans="1:26" x14ac:dyDescent="0.25">
      <c r="A39" s="125" t="s">
        <v>26</v>
      </c>
      <c r="B39" s="125" t="s">
        <v>35</v>
      </c>
      <c r="C39" s="125" t="s">
        <v>38</v>
      </c>
      <c r="D39" s="125" t="s">
        <v>401</v>
      </c>
      <c r="E39" s="125">
        <v>1540</v>
      </c>
      <c r="F39" s="126">
        <v>1.5</v>
      </c>
      <c r="G39" s="125">
        <v>1520</v>
      </c>
      <c r="H39" s="126">
        <v>5.9</v>
      </c>
      <c r="I39" s="126">
        <v>6.7</v>
      </c>
      <c r="J39" s="126">
        <v>63.800000000000004</v>
      </c>
      <c r="K39" s="126">
        <v>82.4</v>
      </c>
      <c r="L39" s="126">
        <v>87.4</v>
      </c>
      <c r="M39" s="126">
        <v>1.7000000000000002</v>
      </c>
      <c r="N39" s="125">
        <v>1515</v>
      </c>
      <c r="O39" s="126">
        <v>8.6000000000000014</v>
      </c>
      <c r="P39" s="126">
        <v>7.5</v>
      </c>
      <c r="Q39" s="126">
        <v>71.5</v>
      </c>
      <c r="R39" s="126">
        <v>81.600000000000009</v>
      </c>
      <c r="S39" s="126">
        <v>83.8</v>
      </c>
      <c r="T39" s="126">
        <v>1.7000000000000002</v>
      </c>
      <c r="U39" s="125">
        <v>1515</v>
      </c>
      <c r="V39" s="126">
        <v>14.400000000000002</v>
      </c>
      <c r="W39" s="126">
        <v>6.3</v>
      </c>
      <c r="X39" s="126">
        <v>71.7</v>
      </c>
      <c r="Y39" s="126">
        <v>78.100000000000009</v>
      </c>
      <c r="Z39" s="126">
        <v>79.400000000000006</v>
      </c>
    </row>
    <row r="40" spans="1:26" x14ac:dyDescent="0.25">
      <c r="A40" s="125" t="s">
        <v>26</v>
      </c>
      <c r="B40" s="125" t="s">
        <v>36</v>
      </c>
      <c r="C40" s="125" t="s">
        <v>38</v>
      </c>
      <c r="D40" s="125" t="s">
        <v>402</v>
      </c>
      <c r="E40" s="125">
        <v>1735</v>
      </c>
      <c r="F40" s="126">
        <v>2.6</v>
      </c>
      <c r="G40" s="125">
        <v>1690</v>
      </c>
      <c r="H40" s="126">
        <v>11.200000000000001</v>
      </c>
      <c r="I40" s="126">
        <v>6.1</v>
      </c>
      <c r="J40" s="126">
        <v>43.7</v>
      </c>
      <c r="K40" s="126">
        <v>70.7</v>
      </c>
      <c r="L40" s="126">
        <v>82.7</v>
      </c>
      <c r="M40" s="126">
        <v>3.6000000000000005</v>
      </c>
      <c r="N40" s="125">
        <v>1670</v>
      </c>
      <c r="O40" s="126">
        <v>14.799999999999999</v>
      </c>
      <c r="P40" s="126">
        <v>6.4</v>
      </c>
      <c r="Q40" s="126">
        <v>55.400000000000006</v>
      </c>
      <c r="R40" s="126">
        <v>73.099999999999994</v>
      </c>
      <c r="S40" s="126">
        <v>78.8</v>
      </c>
      <c r="T40" s="126">
        <v>3.8</v>
      </c>
      <c r="U40" s="125">
        <v>1670</v>
      </c>
      <c r="V40" s="126">
        <v>17.3</v>
      </c>
      <c r="W40" s="126">
        <v>7.0000000000000009</v>
      </c>
      <c r="X40" s="126">
        <v>62.1</v>
      </c>
      <c r="Y40" s="126">
        <v>72.099999999999994</v>
      </c>
      <c r="Z40" s="126">
        <v>75.7</v>
      </c>
    </row>
    <row r="41" spans="1:26" x14ac:dyDescent="0.25">
      <c r="A41" s="125" t="s">
        <v>26</v>
      </c>
      <c r="B41" s="125" t="s">
        <v>37</v>
      </c>
      <c r="C41" s="125" t="s">
        <v>38</v>
      </c>
      <c r="D41" s="125" t="s">
        <v>403</v>
      </c>
      <c r="E41" s="125">
        <v>2705</v>
      </c>
      <c r="F41" s="126">
        <v>1.5</v>
      </c>
      <c r="G41" s="125">
        <v>2665</v>
      </c>
      <c r="H41" s="126">
        <v>7.9</v>
      </c>
      <c r="I41" s="126">
        <v>10.4</v>
      </c>
      <c r="J41" s="126">
        <v>59.3</v>
      </c>
      <c r="K41" s="126">
        <v>71.899999999999991</v>
      </c>
      <c r="L41" s="126">
        <v>81.7</v>
      </c>
      <c r="M41" s="126">
        <v>1.7000000000000002</v>
      </c>
      <c r="N41" s="125">
        <v>2660</v>
      </c>
      <c r="O41" s="126">
        <v>11.1</v>
      </c>
      <c r="P41" s="126">
        <v>9.7000000000000011</v>
      </c>
      <c r="Q41" s="126">
        <v>72</v>
      </c>
      <c r="R41" s="126">
        <v>76.8</v>
      </c>
      <c r="S41" s="126">
        <v>79.2</v>
      </c>
      <c r="T41" s="126">
        <v>1.7000000000000002</v>
      </c>
      <c r="U41" s="125">
        <v>2660</v>
      </c>
      <c r="V41" s="126">
        <v>14.799999999999999</v>
      </c>
      <c r="W41" s="126">
        <v>7.0000000000000009</v>
      </c>
      <c r="X41" s="126">
        <v>73</v>
      </c>
      <c r="Y41" s="126">
        <v>76.3</v>
      </c>
      <c r="Z41" s="126">
        <v>78.2</v>
      </c>
    </row>
    <row r="42" spans="1:26" x14ac:dyDescent="0.25">
      <c r="A42" s="125" t="s">
        <v>26</v>
      </c>
      <c r="B42" s="125">
        <v>1</v>
      </c>
      <c r="C42" s="125" t="s">
        <v>39</v>
      </c>
      <c r="D42" s="125" t="s">
        <v>384</v>
      </c>
      <c r="E42" s="125">
        <v>6675</v>
      </c>
      <c r="F42" s="126">
        <v>2.7</v>
      </c>
      <c r="G42" s="125">
        <v>6495</v>
      </c>
      <c r="H42" s="126">
        <v>6</v>
      </c>
      <c r="I42" s="126">
        <v>8.2000000000000011</v>
      </c>
      <c r="J42" s="126">
        <v>68.400000000000006</v>
      </c>
      <c r="K42" s="126">
        <v>77.400000000000006</v>
      </c>
      <c r="L42" s="126">
        <v>85.8</v>
      </c>
      <c r="M42" s="126">
        <v>2.6</v>
      </c>
      <c r="N42" s="125">
        <v>6500</v>
      </c>
      <c r="O42" s="126">
        <v>12.6</v>
      </c>
      <c r="P42" s="126">
        <v>8.4</v>
      </c>
      <c r="Q42" s="126">
        <v>63</v>
      </c>
      <c r="R42" s="126">
        <v>75.8</v>
      </c>
      <c r="S42" s="126">
        <v>79</v>
      </c>
      <c r="T42" s="126">
        <v>2.8000000000000003</v>
      </c>
      <c r="U42" s="125">
        <v>6485</v>
      </c>
      <c r="V42" s="126">
        <v>12</v>
      </c>
      <c r="W42" s="126">
        <v>12.8</v>
      </c>
      <c r="X42" s="126">
        <v>59.9</v>
      </c>
      <c r="Y42" s="126">
        <v>71.2</v>
      </c>
      <c r="Z42" s="126">
        <v>75.2</v>
      </c>
    </row>
    <row r="43" spans="1:26" x14ac:dyDescent="0.25">
      <c r="A43" s="125" t="s">
        <v>26</v>
      </c>
      <c r="B43" s="125">
        <v>2</v>
      </c>
      <c r="C43" s="125" t="s">
        <v>39</v>
      </c>
      <c r="D43" s="125" t="s">
        <v>385</v>
      </c>
      <c r="E43" s="125">
        <v>21890</v>
      </c>
      <c r="F43" s="126">
        <v>4.3000000000000007</v>
      </c>
      <c r="G43" s="125">
        <v>20950</v>
      </c>
      <c r="H43" s="126">
        <v>8.7999999999999989</v>
      </c>
      <c r="I43" s="126">
        <v>7.1000000000000005</v>
      </c>
      <c r="J43" s="126">
        <v>54.300000000000004</v>
      </c>
      <c r="K43" s="126">
        <v>74.2</v>
      </c>
      <c r="L43" s="126">
        <v>84.1</v>
      </c>
      <c r="M43" s="126">
        <v>4.8</v>
      </c>
      <c r="N43" s="125">
        <v>20835</v>
      </c>
      <c r="O43" s="126">
        <v>10.9</v>
      </c>
      <c r="P43" s="126">
        <v>5.4</v>
      </c>
      <c r="Q43" s="126">
        <v>55.600000000000009</v>
      </c>
      <c r="R43" s="126">
        <v>77.100000000000009</v>
      </c>
      <c r="S43" s="126">
        <v>83.7</v>
      </c>
      <c r="T43" s="126">
        <v>5</v>
      </c>
      <c r="U43" s="125">
        <v>20795</v>
      </c>
      <c r="V43" s="126">
        <v>13.3</v>
      </c>
      <c r="W43" s="126">
        <v>6.6000000000000005</v>
      </c>
      <c r="X43" s="126">
        <v>59.3</v>
      </c>
      <c r="Y43" s="126">
        <v>75.599999999999994</v>
      </c>
      <c r="Z43" s="126">
        <v>80.100000000000009</v>
      </c>
    </row>
    <row r="44" spans="1:26" x14ac:dyDescent="0.25">
      <c r="A44" s="125" t="s">
        <v>26</v>
      </c>
      <c r="B44" s="125">
        <v>3</v>
      </c>
      <c r="C44" s="125" t="s">
        <v>39</v>
      </c>
      <c r="D44" s="125" t="s">
        <v>386</v>
      </c>
      <c r="E44" s="125">
        <v>23125</v>
      </c>
      <c r="F44" s="126">
        <v>1.7000000000000002</v>
      </c>
      <c r="G44" s="125">
        <v>22725</v>
      </c>
      <c r="H44" s="126">
        <v>6.2</v>
      </c>
      <c r="I44" s="126">
        <v>9.1</v>
      </c>
      <c r="J44" s="126">
        <v>49.1</v>
      </c>
      <c r="K44" s="126">
        <v>71.5</v>
      </c>
      <c r="L44" s="126">
        <v>84.7</v>
      </c>
      <c r="M44" s="126">
        <v>2.1</v>
      </c>
      <c r="N44" s="125">
        <v>22640</v>
      </c>
      <c r="O44" s="126">
        <v>8.7000000000000011</v>
      </c>
      <c r="P44" s="126">
        <v>7.5</v>
      </c>
      <c r="Q44" s="126">
        <v>57.300000000000004</v>
      </c>
      <c r="R44" s="126">
        <v>75.2</v>
      </c>
      <c r="S44" s="126">
        <v>83.7</v>
      </c>
      <c r="T44" s="126">
        <v>2.2999999999999998</v>
      </c>
      <c r="U44" s="125">
        <v>22595</v>
      </c>
      <c r="V44" s="126">
        <v>11.9</v>
      </c>
      <c r="W44" s="126">
        <v>7.0000000000000009</v>
      </c>
      <c r="X44" s="126">
        <v>62</v>
      </c>
      <c r="Y44" s="126">
        <v>76</v>
      </c>
      <c r="Z44" s="126">
        <v>81.100000000000009</v>
      </c>
    </row>
    <row r="45" spans="1:26" x14ac:dyDescent="0.25">
      <c r="A45" s="125" t="s">
        <v>26</v>
      </c>
      <c r="B45" s="125">
        <v>4</v>
      </c>
      <c r="C45" s="125" t="s">
        <v>39</v>
      </c>
      <c r="D45" s="125" t="s">
        <v>387</v>
      </c>
      <c r="E45" s="125">
        <v>565</v>
      </c>
      <c r="F45" s="126">
        <v>3.5000000000000004</v>
      </c>
      <c r="G45" s="125">
        <v>545</v>
      </c>
      <c r="H45" s="126">
        <v>7.5</v>
      </c>
      <c r="I45" s="126">
        <v>10.8</v>
      </c>
      <c r="J45" s="126">
        <v>70.899999999999991</v>
      </c>
      <c r="K45" s="126">
        <v>78.600000000000009</v>
      </c>
      <c r="L45" s="126">
        <v>81.7</v>
      </c>
      <c r="M45" s="126">
        <v>3.2</v>
      </c>
      <c r="N45" s="125">
        <v>550</v>
      </c>
      <c r="O45" s="126">
        <v>9.3000000000000007</v>
      </c>
      <c r="P45" s="126">
        <v>10.4</v>
      </c>
      <c r="Q45" s="126">
        <v>67.2</v>
      </c>
      <c r="R45" s="126">
        <v>76.900000000000006</v>
      </c>
      <c r="S45" s="126">
        <v>80.300000000000011</v>
      </c>
      <c r="T45" s="126">
        <v>3.2</v>
      </c>
      <c r="U45" s="125">
        <v>550</v>
      </c>
      <c r="V45" s="126">
        <v>13.700000000000001</v>
      </c>
      <c r="W45" s="126">
        <v>6.4</v>
      </c>
      <c r="X45" s="126">
        <v>65</v>
      </c>
      <c r="Y45" s="126">
        <v>77</v>
      </c>
      <c r="Z45" s="126">
        <v>80</v>
      </c>
    </row>
    <row r="46" spans="1:26" x14ac:dyDescent="0.25">
      <c r="A46" s="125" t="s">
        <v>26</v>
      </c>
      <c r="B46" s="125">
        <v>5</v>
      </c>
      <c r="C46" s="125" t="s">
        <v>39</v>
      </c>
      <c r="D46" s="125" t="s">
        <v>388</v>
      </c>
      <c r="E46" s="125">
        <v>1615</v>
      </c>
      <c r="F46" s="126">
        <v>2.4</v>
      </c>
      <c r="G46" s="125">
        <v>1575</v>
      </c>
      <c r="H46" s="126">
        <v>9.4</v>
      </c>
      <c r="I46" s="126">
        <v>11.5</v>
      </c>
      <c r="J46" s="126">
        <v>57.699999999999996</v>
      </c>
      <c r="K46" s="126">
        <v>71.3</v>
      </c>
      <c r="L46" s="126">
        <v>79.100000000000009</v>
      </c>
      <c r="M46" s="126">
        <v>2.7</v>
      </c>
      <c r="N46" s="125">
        <v>1570</v>
      </c>
      <c r="O46" s="126">
        <v>12</v>
      </c>
      <c r="P46" s="126">
        <v>8.9</v>
      </c>
      <c r="Q46" s="126">
        <v>62.1</v>
      </c>
      <c r="R46" s="126">
        <v>73.2</v>
      </c>
      <c r="S46" s="126">
        <v>79.100000000000009</v>
      </c>
      <c r="T46" s="126">
        <v>2.8000000000000003</v>
      </c>
      <c r="U46" s="125">
        <v>1565</v>
      </c>
      <c r="V46" s="126">
        <v>14.3</v>
      </c>
      <c r="W46" s="126">
        <v>7.6</v>
      </c>
      <c r="X46" s="126">
        <v>67.7</v>
      </c>
      <c r="Y46" s="126">
        <v>75.8</v>
      </c>
      <c r="Z46" s="126">
        <v>78.100000000000009</v>
      </c>
    </row>
    <row r="47" spans="1:26" x14ac:dyDescent="0.25">
      <c r="A47" s="125" t="s">
        <v>26</v>
      </c>
      <c r="B47" s="125">
        <v>6</v>
      </c>
      <c r="C47" s="125" t="s">
        <v>39</v>
      </c>
      <c r="D47" s="125" t="s">
        <v>389</v>
      </c>
      <c r="E47" s="125">
        <v>10090</v>
      </c>
      <c r="F47" s="126">
        <v>1.2</v>
      </c>
      <c r="G47" s="125">
        <v>9965</v>
      </c>
      <c r="H47" s="126">
        <v>6.5</v>
      </c>
      <c r="I47" s="126">
        <v>8.7000000000000011</v>
      </c>
      <c r="J47" s="126">
        <v>44.7</v>
      </c>
      <c r="K47" s="126">
        <v>69</v>
      </c>
      <c r="L47" s="126">
        <v>84.8</v>
      </c>
      <c r="M47" s="126">
        <v>1.5</v>
      </c>
      <c r="N47" s="125">
        <v>9940</v>
      </c>
      <c r="O47" s="126">
        <v>9.1999999999999993</v>
      </c>
      <c r="P47" s="126">
        <v>6.9</v>
      </c>
      <c r="Q47" s="126">
        <v>56.7</v>
      </c>
      <c r="R47" s="126">
        <v>74.8</v>
      </c>
      <c r="S47" s="126">
        <v>84</v>
      </c>
      <c r="T47" s="126">
        <v>1.6</v>
      </c>
      <c r="U47" s="125">
        <v>9925</v>
      </c>
      <c r="V47" s="126">
        <v>12.6</v>
      </c>
      <c r="W47" s="126">
        <v>7.0000000000000009</v>
      </c>
      <c r="X47" s="126">
        <v>64.5</v>
      </c>
      <c r="Y47" s="126">
        <v>75.599999999999994</v>
      </c>
      <c r="Z47" s="126">
        <v>80.5</v>
      </c>
    </row>
    <row r="48" spans="1:26" x14ac:dyDescent="0.25">
      <c r="A48" s="125" t="s">
        <v>26</v>
      </c>
      <c r="B48" s="125">
        <v>7</v>
      </c>
      <c r="C48" s="125" t="s">
        <v>39</v>
      </c>
      <c r="D48" s="125" t="s">
        <v>390</v>
      </c>
      <c r="E48" s="125">
        <v>4235</v>
      </c>
      <c r="F48" s="126">
        <v>1.4000000000000001</v>
      </c>
      <c r="G48" s="125">
        <v>4175</v>
      </c>
      <c r="H48" s="126">
        <v>7.2000000000000011</v>
      </c>
      <c r="I48" s="126">
        <v>7.6</v>
      </c>
      <c r="J48" s="126">
        <v>50.4</v>
      </c>
      <c r="K48" s="126">
        <v>72.2</v>
      </c>
      <c r="L48" s="126">
        <v>85.2</v>
      </c>
      <c r="M48" s="126">
        <v>1.8000000000000003</v>
      </c>
      <c r="N48" s="125">
        <v>4155</v>
      </c>
      <c r="O48" s="126">
        <v>9.5</v>
      </c>
      <c r="P48" s="126">
        <v>6.3</v>
      </c>
      <c r="Q48" s="126">
        <v>65.900000000000006</v>
      </c>
      <c r="R48" s="126">
        <v>78.400000000000006</v>
      </c>
      <c r="S48" s="126">
        <v>84.2</v>
      </c>
      <c r="T48" s="126">
        <v>1.9</v>
      </c>
      <c r="U48" s="125">
        <v>4150</v>
      </c>
      <c r="V48" s="126">
        <v>11.700000000000001</v>
      </c>
      <c r="W48" s="126">
        <v>7.6</v>
      </c>
      <c r="X48" s="126">
        <v>69.7</v>
      </c>
      <c r="Y48" s="126">
        <v>77.5</v>
      </c>
      <c r="Z48" s="126">
        <v>80.7</v>
      </c>
    </row>
    <row r="49" spans="1:26" x14ac:dyDescent="0.25">
      <c r="A49" s="125" t="s">
        <v>26</v>
      </c>
      <c r="B49" s="125">
        <v>8</v>
      </c>
      <c r="C49" s="125" t="s">
        <v>39</v>
      </c>
      <c r="D49" s="125" t="s">
        <v>391</v>
      </c>
      <c r="E49" s="125">
        <v>9690</v>
      </c>
      <c r="F49" s="126">
        <v>2.4</v>
      </c>
      <c r="G49" s="125">
        <v>9460</v>
      </c>
      <c r="H49" s="126">
        <v>9.3000000000000007</v>
      </c>
      <c r="I49" s="126">
        <v>13.200000000000001</v>
      </c>
      <c r="J49" s="126">
        <v>62.2</v>
      </c>
      <c r="K49" s="126">
        <v>71.2</v>
      </c>
      <c r="L49" s="126">
        <v>77.5</v>
      </c>
      <c r="M49" s="126">
        <v>2.7</v>
      </c>
      <c r="N49" s="125">
        <v>9425</v>
      </c>
      <c r="O49" s="126">
        <v>12</v>
      </c>
      <c r="P49" s="126">
        <v>10.6</v>
      </c>
      <c r="Q49" s="126">
        <v>70.5</v>
      </c>
      <c r="R49" s="126">
        <v>75.400000000000006</v>
      </c>
      <c r="S49" s="126">
        <v>77.400000000000006</v>
      </c>
      <c r="T49" s="126">
        <v>2.8000000000000003</v>
      </c>
      <c r="U49" s="125">
        <v>9420</v>
      </c>
      <c r="V49" s="126">
        <v>15.4</v>
      </c>
      <c r="W49" s="126">
        <v>9</v>
      </c>
      <c r="X49" s="126">
        <v>71.599999999999994</v>
      </c>
      <c r="Y49" s="126">
        <v>74.400000000000006</v>
      </c>
      <c r="Z49" s="126">
        <v>75.7</v>
      </c>
    </row>
    <row r="50" spans="1:26" x14ac:dyDescent="0.25">
      <c r="A50" s="125" t="s">
        <v>26</v>
      </c>
      <c r="B50" s="125">
        <v>9</v>
      </c>
      <c r="C50" s="125" t="s">
        <v>39</v>
      </c>
      <c r="D50" s="125" t="s">
        <v>392</v>
      </c>
      <c r="E50" s="125">
        <v>11445</v>
      </c>
      <c r="F50" s="126">
        <v>2.1999999999999997</v>
      </c>
      <c r="G50" s="125">
        <v>11190</v>
      </c>
      <c r="H50" s="126">
        <v>8.4</v>
      </c>
      <c r="I50" s="126">
        <v>10</v>
      </c>
      <c r="J50" s="126">
        <v>60.9</v>
      </c>
      <c r="K50" s="126">
        <v>73.3</v>
      </c>
      <c r="L50" s="126">
        <v>81.600000000000009</v>
      </c>
      <c r="M50" s="126">
        <v>2.6</v>
      </c>
      <c r="N50" s="125">
        <v>11150</v>
      </c>
      <c r="O50" s="126">
        <v>11.5</v>
      </c>
      <c r="P50" s="126">
        <v>7.8</v>
      </c>
      <c r="Q50" s="126">
        <v>67.400000000000006</v>
      </c>
      <c r="R50" s="126">
        <v>76.3</v>
      </c>
      <c r="S50" s="126">
        <v>80.7</v>
      </c>
      <c r="T50" s="126">
        <v>2.7</v>
      </c>
      <c r="U50" s="125">
        <v>11135</v>
      </c>
      <c r="V50" s="126">
        <v>14.899999999999999</v>
      </c>
      <c r="W50" s="126">
        <v>6.9</v>
      </c>
      <c r="X50" s="126">
        <v>69.300000000000011</v>
      </c>
      <c r="Y50" s="126">
        <v>75.7</v>
      </c>
      <c r="Z50" s="126">
        <v>78.100000000000009</v>
      </c>
    </row>
    <row r="51" spans="1:26" x14ac:dyDescent="0.25">
      <c r="A51" s="125" t="s">
        <v>26</v>
      </c>
      <c r="B51" s="125" t="s">
        <v>28</v>
      </c>
      <c r="C51" s="125" t="s">
        <v>39</v>
      </c>
      <c r="D51" s="125" t="s">
        <v>393</v>
      </c>
      <c r="E51" s="125">
        <v>6010</v>
      </c>
      <c r="F51" s="126">
        <v>2.5</v>
      </c>
      <c r="G51" s="125">
        <v>5860</v>
      </c>
      <c r="H51" s="126">
        <v>8.3000000000000007</v>
      </c>
      <c r="I51" s="126">
        <v>9.3000000000000007</v>
      </c>
      <c r="J51" s="126">
        <v>56.2</v>
      </c>
      <c r="K51" s="126">
        <v>70.399999999999991</v>
      </c>
      <c r="L51" s="126">
        <v>82.4</v>
      </c>
      <c r="M51" s="126">
        <v>2.7</v>
      </c>
      <c r="N51" s="125">
        <v>5845</v>
      </c>
      <c r="O51" s="126">
        <v>11.1</v>
      </c>
      <c r="P51" s="126">
        <v>8.2000000000000011</v>
      </c>
      <c r="Q51" s="126">
        <v>59.3</v>
      </c>
      <c r="R51" s="126">
        <v>71.899999999999991</v>
      </c>
      <c r="S51" s="126">
        <v>80.7</v>
      </c>
      <c r="T51" s="126">
        <v>2.8000000000000003</v>
      </c>
      <c r="U51" s="125">
        <v>5840</v>
      </c>
      <c r="V51" s="126">
        <v>15.4</v>
      </c>
      <c r="W51" s="126">
        <v>6</v>
      </c>
      <c r="X51" s="126">
        <v>67.900000000000006</v>
      </c>
      <c r="Y51" s="126">
        <v>76.2</v>
      </c>
      <c r="Z51" s="126">
        <v>78.600000000000009</v>
      </c>
    </row>
    <row r="52" spans="1:26" x14ac:dyDescent="0.25">
      <c r="A52" s="125" t="s">
        <v>26</v>
      </c>
      <c r="B52" s="125" t="s">
        <v>29</v>
      </c>
      <c r="C52" s="125" t="s">
        <v>39</v>
      </c>
      <c r="D52" s="125" t="s">
        <v>394</v>
      </c>
      <c r="E52" s="125">
        <v>20385</v>
      </c>
      <c r="F52" s="126">
        <v>2.1</v>
      </c>
      <c r="G52" s="125">
        <v>19945</v>
      </c>
      <c r="H52" s="126">
        <v>7.1000000000000005</v>
      </c>
      <c r="I52" s="126">
        <v>10.100000000000001</v>
      </c>
      <c r="J52" s="126">
        <v>55.800000000000004</v>
      </c>
      <c r="K52" s="126">
        <v>74</v>
      </c>
      <c r="L52" s="126">
        <v>82.9</v>
      </c>
      <c r="M52" s="126">
        <v>2.4</v>
      </c>
      <c r="N52" s="125">
        <v>19895</v>
      </c>
      <c r="O52" s="126">
        <v>9.1999999999999993</v>
      </c>
      <c r="P52" s="126">
        <v>8.6000000000000014</v>
      </c>
      <c r="Q52" s="126">
        <v>63.1</v>
      </c>
      <c r="R52" s="126">
        <v>77.600000000000009</v>
      </c>
      <c r="S52" s="126">
        <v>82.2</v>
      </c>
      <c r="T52" s="126">
        <v>2.6</v>
      </c>
      <c r="U52" s="125">
        <v>19860</v>
      </c>
      <c r="V52" s="126">
        <v>12.3</v>
      </c>
      <c r="W52" s="126">
        <v>7.7</v>
      </c>
      <c r="X52" s="126">
        <v>67.300000000000011</v>
      </c>
      <c r="Y52" s="126">
        <v>77.100000000000009</v>
      </c>
      <c r="Z52" s="126">
        <v>80</v>
      </c>
    </row>
    <row r="53" spans="1:26" x14ac:dyDescent="0.25">
      <c r="A53" s="125" t="s">
        <v>26</v>
      </c>
      <c r="B53" s="125" t="s">
        <v>30</v>
      </c>
      <c r="C53" s="125" t="s">
        <v>39</v>
      </c>
      <c r="D53" s="125" t="s">
        <v>395</v>
      </c>
      <c r="E53" s="125">
        <v>10430</v>
      </c>
      <c r="F53" s="126">
        <v>2.1999999999999997</v>
      </c>
      <c r="G53" s="125">
        <v>10200</v>
      </c>
      <c r="H53" s="126">
        <v>8.7999999999999989</v>
      </c>
      <c r="I53" s="126">
        <v>14.400000000000002</v>
      </c>
      <c r="J53" s="126">
        <v>49.7</v>
      </c>
      <c r="K53" s="126">
        <v>66.600000000000009</v>
      </c>
      <c r="L53" s="126">
        <v>76.8</v>
      </c>
      <c r="M53" s="126">
        <v>2.7</v>
      </c>
      <c r="N53" s="125">
        <v>10150</v>
      </c>
      <c r="O53" s="126">
        <v>10.6</v>
      </c>
      <c r="P53" s="126">
        <v>10.6</v>
      </c>
      <c r="Q53" s="126">
        <v>67.5</v>
      </c>
      <c r="R53" s="126">
        <v>75.3</v>
      </c>
      <c r="S53" s="126">
        <v>78.8</v>
      </c>
      <c r="T53" s="126">
        <v>2.8000000000000003</v>
      </c>
      <c r="U53" s="125">
        <v>10140</v>
      </c>
      <c r="V53" s="126">
        <v>13.8</v>
      </c>
      <c r="W53" s="126">
        <v>8.5</v>
      </c>
      <c r="X53" s="126">
        <v>70.8</v>
      </c>
      <c r="Y53" s="126">
        <v>75.599999999999994</v>
      </c>
      <c r="Z53" s="126">
        <v>77.7</v>
      </c>
    </row>
    <row r="54" spans="1:26" x14ac:dyDescent="0.25">
      <c r="A54" s="125" t="s">
        <v>26</v>
      </c>
      <c r="B54" s="125" t="s">
        <v>31</v>
      </c>
      <c r="C54" s="125" t="s">
        <v>39</v>
      </c>
      <c r="D54" s="125" t="s">
        <v>396</v>
      </c>
      <c r="E54" s="125">
        <v>26530</v>
      </c>
      <c r="F54" s="126">
        <v>3.4000000000000004</v>
      </c>
      <c r="G54" s="125">
        <v>25640</v>
      </c>
      <c r="H54" s="126">
        <v>8.6000000000000014</v>
      </c>
      <c r="I54" s="126">
        <v>11.600000000000001</v>
      </c>
      <c r="J54" s="126">
        <v>66.7</v>
      </c>
      <c r="K54" s="126">
        <v>75</v>
      </c>
      <c r="L54" s="126">
        <v>79.900000000000006</v>
      </c>
      <c r="M54" s="126">
        <v>3.6999999999999997</v>
      </c>
      <c r="N54" s="125">
        <v>25540</v>
      </c>
      <c r="O54" s="126">
        <v>11.5</v>
      </c>
      <c r="P54" s="126">
        <v>9.7000000000000011</v>
      </c>
      <c r="Q54" s="126">
        <v>72.399999999999991</v>
      </c>
      <c r="R54" s="126">
        <v>77</v>
      </c>
      <c r="S54" s="126">
        <v>78.8</v>
      </c>
      <c r="T54" s="126">
        <v>3.8</v>
      </c>
      <c r="U54" s="125">
        <v>25515</v>
      </c>
      <c r="V54" s="126">
        <v>14.6</v>
      </c>
      <c r="W54" s="126">
        <v>8.4</v>
      </c>
      <c r="X54" s="126">
        <v>73.099999999999994</v>
      </c>
      <c r="Y54" s="126">
        <v>76.099999999999994</v>
      </c>
      <c r="Z54" s="126">
        <v>77</v>
      </c>
    </row>
    <row r="55" spans="1:26" x14ac:dyDescent="0.25">
      <c r="A55" s="125" t="s">
        <v>26</v>
      </c>
      <c r="B55" s="125" t="s">
        <v>32</v>
      </c>
      <c r="C55" s="125" t="s">
        <v>39</v>
      </c>
      <c r="D55" s="125" t="s">
        <v>397</v>
      </c>
      <c r="E55" s="125">
        <v>7455</v>
      </c>
      <c r="F55" s="126">
        <v>1.9</v>
      </c>
      <c r="G55" s="125">
        <v>7315</v>
      </c>
      <c r="H55" s="126">
        <v>6.7</v>
      </c>
      <c r="I55" s="126">
        <v>14.899999999999999</v>
      </c>
      <c r="J55" s="126">
        <v>67.2</v>
      </c>
      <c r="K55" s="126">
        <v>74</v>
      </c>
      <c r="L55" s="126">
        <v>78.400000000000006</v>
      </c>
      <c r="M55" s="126">
        <v>2</v>
      </c>
      <c r="N55" s="125">
        <v>7305</v>
      </c>
      <c r="O55" s="126">
        <v>9.6</v>
      </c>
      <c r="P55" s="126">
        <v>11.5</v>
      </c>
      <c r="Q55" s="126">
        <v>72.5</v>
      </c>
      <c r="R55" s="126">
        <v>76.900000000000006</v>
      </c>
      <c r="S55" s="126">
        <v>78.900000000000006</v>
      </c>
      <c r="T55" s="126">
        <v>2</v>
      </c>
      <c r="U55" s="125">
        <v>7305</v>
      </c>
      <c r="V55" s="126">
        <v>12.7</v>
      </c>
      <c r="W55" s="126">
        <v>9.9</v>
      </c>
      <c r="X55" s="126">
        <v>72.8</v>
      </c>
      <c r="Y55" s="126">
        <v>76</v>
      </c>
      <c r="Z55" s="126">
        <v>77.5</v>
      </c>
    </row>
    <row r="56" spans="1:26" x14ac:dyDescent="0.25">
      <c r="A56" s="125" t="s">
        <v>26</v>
      </c>
      <c r="B56" s="125" t="s">
        <v>27</v>
      </c>
      <c r="C56" s="125" t="s">
        <v>39</v>
      </c>
      <c r="D56" s="125" t="s">
        <v>398</v>
      </c>
      <c r="E56" s="125">
        <v>15990</v>
      </c>
      <c r="F56" s="126">
        <v>1.9</v>
      </c>
      <c r="G56" s="125">
        <v>15685</v>
      </c>
      <c r="H56" s="126">
        <v>9.4</v>
      </c>
      <c r="I56" s="126">
        <v>11.5</v>
      </c>
      <c r="J56" s="126">
        <v>47.7</v>
      </c>
      <c r="K56" s="126">
        <v>67</v>
      </c>
      <c r="L56" s="126">
        <v>79.2</v>
      </c>
      <c r="M56" s="126">
        <v>2.4</v>
      </c>
      <c r="N56" s="125">
        <v>15610</v>
      </c>
      <c r="O56" s="126">
        <v>11.600000000000001</v>
      </c>
      <c r="P56" s="126">
        <v>9.7000000000000011</v>
      </c>
      <c r="Q56" s="126">
        <v>61.5</v>
      </c>
      <c r="R56" s="126">
        <v>73.2</v>
      </c>
      <c r="S56" s="126">
        <v>78.7</v>
      </c>
      <c r="T56" s="126">
        <v>2.5</v>
      </c>
      <c r="U56" s="125">
        <v>15590</v>
      </c>
      <c r="V56" s="126">
        <v>15.2</v>
      </c>
      <c r="W56" s="126">
        <v>8.1</v>
      </c>
      <c r="X56" s="126">
        <v>66</v>
      </c>
      <c r="Y56" s="126">
        <v>73.8</v>
      </c>
      <c r="Z56" s="126">
        <v>76.7</v>
      </c>
    </row>
    <row r="57" spans="1:26" x14ac:dyDescent="0.25">
      <c r="A57" s="125" t="s">
        <v>26</v>
      </c>
      <c r="B57" s="125" t="s">
        <v>33</v>
      </c>
      <c r="C57" s="125" t="s">
        <v>39</v>
      </c>
      <c r="D57" s="125" t="s">
        <v>399</v>
      </c>
      <c r="E57" s="125">
        <v>12960</v>
      </c>
      <c r="F57" s="126">
        <v>1.5</v>
      </c>
      <c r="G57" s="125">
        <v>12765</v>
      </c>
      <c r="H57" s="126">
        <v>8.3000000000000007</v>
      </c>
      <c r="I57" s="126">
        <v>11.4</v>
      </c>
      <c r="J57" s="126">
        <v>45.5</v>
      </c>
      <c r="K57" s="126">
        <v>66.400000000000006</v>
      </c>
      <c r="L57" s="126">
        <v>80.300000000000011</v>
      </c>
      <c r="M57" s="126">
        <v>2</v>
      </c>
      <c r="N57" s="125">
        <v>12705</v>
      </c>
      <c r="O57" s="126">
        <v>10.4</v>
      </c>
      <c r="P57" s="126">
        <v>9.5</v>
      </c>
      <c r="Q57" s="126">
        <v>60.6</v>
      </c>
      <c r="R57" s="126">
        <v>73.8</v>
      </c>
      <c r="S57" s="126">
        <v>80.100000000000009</v>
      </c>
      <c r="T57" s="126">
        <v>2.1</v>
      </c>
      <c r="U57" s="125">
        <v>12695</v>
      </c>
      <c r="V57" s="126">
        <v>13.900000000000002</v>
      </c>
      <c r="W57" s="126">
        <v>8.3000000000000007</v>
      </c>
      <c r="X57" s="126">
        <v>65.400000000000006</v>
      </c>
      <c r="Y57" s="126">
        <v>73.900000000000006</v>
      </c>
      <c r="Z57" s="126">
        <v>77.7</v>
      </c>
    </row>
    <row r="58" spans="1:26" x14ac:dyDescent="0.25">
      <c r="A58" s="125" t="s">
        <v>26</v>
      </c>
      <c r="B58" s="125" t="s">
        <v>34</v>
      </c>
      <c r="C58" s="125" t="s">
        <v>39</v>
      </c>
      <c r="D58" s="125" t="s">
        <v>400</v>
      </c>
      <c r="E58" s="125">
        <v>27370</v>
      </c>
      <c r="F58" s="126">
        <v>2.2999999999999998</v>
      </c>
      <c r="G58" s="125">
        <v>26750</v>
      </c>
      <c r="H58" s="126">
        <v>8.9</v>
      </c>
      <c r="I58" s="126">
        <v>16.2</v>
      </c>
      <c r="J58" s="126">
        <v>60</v>
      </c>
      <c r="K58" s="126">
        <v>69.2</v>
      </c>
      <c r="L58" s="126">
        <v>74.8</v>
      </c>
      <c r="M58" s="126">
        <v>2.4</v>
      </c>
      <c r="N58" s="125">
        <v>26710</v>
      </c>
      <c r="O58" s="126">
        <v>12.7</v>
      </c>
      <c r="P58" s="126">
        <v>13.8</v>
      </c>
      <c r="Q58" s="126">
        <v>64.8</v>
      </c>
      <c r="R58" s="126">
        <v>70.5</v>
      </c>
      <c r="S58" s="126">
        <v>73.5</v>
      </c>
      <c r="T58" s="126">
        <v>2.5</v>
      </c>
      <c r="U58" s="125">
        <v>26685</v>
      </c>
      <c r="V58" s="126">
        <v>17.100000000000001</v>
      </c>
      <c r="W58" s="126">
        <v>11.4</v>
      </c>
      <c r="X58" s="126">
        <v>65.900000000000006</v>
      </c>
      <c r="Y58" s="126">
        <v>69.800000000000011</v>
      </c>
      <c r="Z58" s="126">
        <v>71.5</v>
      </c>
    </row>
    <row r="59" spans="1:26" x14ac:dyDescent="0.25">
      <c r="A59" s="125" t="s">
        <v>26</v>
      </c>
      <c r="B59" s="125" t="s">
        <v>35</v>
      </c>
      <c r="C59" s="125" t="s">
        <v>39</v>
      </c>
      <c r="D59" s="125" t="s">
        <v>401</v>
      </c>
      <c r="E59" s="125">
        <v>12015</v>
      </c>
      <c r="F59" s="126">
        <v>3.3000000000000003</v>
      </c>
      <c r="G59" s="125">
        <v>11620</v>
      </c>
      <c r="H59" s="126">
        <v>7.0000000000000009</v>
      </c>
      <c r="I59" s="126">
        <v>6</v>
      </c>
      <c r="J59" s="126">
        <v>63.2</v>
      </c>
      <c r="K59" s="126">
        <v>81.600000000000009</v>
      </c>
      <c r="L59" s="126">
        <v>87</v>
      </c>
      <c r="M59" s="126">
        <v>3.6999999999999997</v>
      </c>
      <c r="N59" s="125">
        <v>11570</v>
      </c>
      <c r="O59" s="126">
        <v>8.9</v>
      </c>
      <c r="P59" s="126">
        <v>6.4</v>
      </c>
      <c r="Q59" s="126">
        <v>72.8</v>
      </c>
      <c r="R59" s="126">
        <v>82</v>
      </c>
      <c r="S59" s="126">
        <v>84.7</v>
      </c>
      <c r="T59" s="126">
        <v>3.8</v>
      </c>
      <c r="U59" s="125">
        <v>11560</v>
      </c>
      <c r="V59" s="126">
        <v>12.7</v>
      </c>
      <c r="W59" s="126">
        <v>6.4</v>
      </c>
      <c r="X59" s="126">
        <v>74.099999999999994</v>
      </c>
      <c r="Y59" s="126">
        <v>79.400000000000006</v>
      </c>
      <c r="Z59" s="126">
        <v>80.900000000000006</v>
      </c>
    </row>
    <row r="60" spans="1:26" x14ac:dyDescent="0.25">
      <c r="A60" s="125" t="s">
        <v>26</v>
      </c>
      <c r="B60" s="125" t="s">
        <v>36</v>
      </c>
      <c r="C60" s="125" t="s">
        <v>39</v>
      </c>
      <c r="D60" s="125" t="s">
        <v>402</v>
      </c>
      <c r="E60" s="125">
        <v>4370</v>
      </c>
      <c r="F60" s="126">
        <v>3.9</v>
      </c>
      <c r="G60" s="125">
        <v>4200</v>
      </c>
      <c r="H60" s="126">
        <v>11.5</v>
      </c>
      <c r="I60" s="126">
        <v>5.9</v>
      </c>
      <c r="J60" s="126">
        <v>44</v>
      </c>
      <c r="K60" s="126">
        <v>70.2</v>
      </c>
      <c r="L60" s="126">
        <v>82.600000000000009</v>
      </c>
      <c r="M60" s="126">
        <v>4.9000000000000004</v>
      </c>
      <c r="N60" s="125">
        <v>4155</v>
      </c>
      <c r="O60" s="126">
        <v>15</v>
      </c>
      <c r="P60" s="126">
        <v>6.9</v>
      </c>
      <c r="Q60" s="126">
        <v>55.400000000000006</v>
      </c>
      <c r="R60" s="126">
        <v>71.899999999999991</v>
      </c>
      <c r="S60" s="126">
        <v>78.100000000000009</v>
      </c>
      <c r="T60" s="126">
        <v>5.2</v>
      </c>
      <c r="U60" s="125">
        <v>4145</v>
      </c>
      <c r="V60" s="126">
        <v>17.899999999999999</v>
      </c>
      <c r="W60" s="126">
        <v>7.8</v>
      </c>
      <c r="X60" s="126">
        <v>61.8</v>
      </c>
      <c r="Y60" s="126">
        <v>70.8</v>
      </c>
      <c r="Z60" s="126">
        <v>74.2</v>
      </c>
    </row>
    <row r="61" spans="1:26" x14ac:dyDescent="0.25">
      <c r="A61" s="125" t="s">
        <v>26</v>
      </c>
      <c r="B61" s="125" t="s">
        <v>37</v>
      </c>
      <c r="C61" s="125" t="s">
        <v>39</v>
      </c>
      <c r="D61" s="125" t="s">
        <v>403</v>
      </c>
      <c r="E61" s="125">
        <v>3790</v>
      </c>
      <c r="F61" s="126">
        <v>2.1999999999999997</v>
      </c>
      <c r="G61" s="125">
        <v>3705</v>
      </c>
      <c r="H61" s="126">
        <v>8.1</v>
      </c>
      <c r="I61" s="126">
        <v>9.6</v>
      </c>
      <c r="J61" s="126">
        <v>60.099999999999994</v>
      </c>
      <c r="K61" s="126">
        <v>72.8</v>
      </c>
      <c r="L61" s="126">
        <v>82.300000000000011</v>
      </c>
      <c r="M61" s="126">
        <v>2.4</v>
      </c>
      <c r="N61" s="125">
        <v>3695</v>
      </c>
      <c r="O61" s="126">
        <v>10.8</v>
      </c>
      <c r="P61" s="126">
        <v>9.5</v>
      </c>
      <c r="Q61" s="126">
        <v>71.7</v>
      </c>
      <c r="R61" s="126">
        <v>77.2</v>
      </c>
      <c r="S61" s="126">
        <v>79.7</v>
      </c>
      <c r="T61" s="126">
        <v>2.5</v>
      </c>
      <c r="U61" s="125">
        <v>3695</v>
      </c>
      <c r="V61" s="126">
        <v>14.200000000000001</v>
      </c>
      <c r="W61" s="126">
        <v>7.1000000000000005</v>
      </c>
      <c r="X61" s="126">
        <v>73.400000000000006</v>
      </c>
      <c r="Y61" s="126">
        <v>76.900000000000006</v>
      </c>
      <c r="Z61" s="126">
        <v>78.7</v>
      </c>
    </row>
    <row r="68" spans="27:27" x14ac:dyDescent="0.25">
      <c r="AA68" t="s">
        <v>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workbookViewId="0">
      <selection activeCell="L39" sqref="I39:L39"/>
    </sheetView>
  </sheetViews>
  <sheetFormatPr defaultRowHeight="15" x14ac:dyDescent="0.25"/>
  <cols>
    <col min="1" max="1" width="14.42578125" customWidth="1"/>
    <col min="3" max="3" width="15.5703125" bestFit="1" customWidth="1"/>
    <col min="4" max="4" width="15.5703125" customWidth="1"/>
    <col min="5" max="7" width="12" bestFit="1" customWidth="1"/>
    <col min="8" max="8" width="11.42578125" bestFit="1" customWidth="1"/>
    <col min="9" max="11" width="12" bestFit="1" customWidth="1"/>
    <col min="12" max="12" width="11.42578125" bestFit="1" customWidth="1"/>
    <col min="13" max="15" width="12" bestFit="1" customWidth="1"/>
    <col min="16" max="16" width="11.42578125" bestFit="1" customWidth="1"/>
  </cols>
  <sheetData>
    <row r="1" spans="1:16" x14ac:dyDescent="0.25">
      <c r="A1" t="s">
        <v>40</v>
      </c>
      <c r="B1" t="s">
        <v>1</v>
      </c>
      <c r="C1" t="s">
        <v>3</v>
      </c>
      <c r="E1" t="s">
        <v>41</v>
      </c>
      <c r="F1" t="s">
        <v>42</v>
      </c>
      <c r="G1" t="s">
        <v>43</v>
      </c>
      <c r="H1" t="s">
        <v>44</v>
      </c>
      <c r="I1" t="s">
        <v>45</v>
      </c>
      <c r="J1" t="s">
        <v>46</v>
      </c>
      <c r="K1" t="s">
        <v>47</v>
      </c>
      <c r="L1" t="s">
        <v>48</v>
      </c>
      <c r="M1" t="s">
        <v>49</v>
      </c>
      <c r="N1" t="s">
        <v>50</v>
      </c>
      <c r="O1" t="s">
        <v>51</v>
      </c>
      <c r="P1" t="s">
        <v>52</v>
      </c>
    </row>
    <row r="2" spans="1:16" x14ac:dyDescent="0.25">
      <c r="A2" t="s">
        <v>26</v>
      </c>
      <c r="B2">
        <v>1</v>
      </c>
      <c r="C2">
        <v>1</v>
      </c>
      <c r="D2" t="s">
        <v>404</v>
      </c>
      <c r="E2">
        <v>32500</v>
      </c>
      <c r="F2">
        <v>36000</v>
      </c>
      <c r="G2">
        <v>37500</v>
      </c>
      <c r="H2">
        <v>1715</v>
      </c>
      <c r="I2">
        <v>39000</v>
      </c>
      <c r="J2">
        <v>43500</v>
      </c>
      <c r="K2">
        <v>48000</v>
      </c>
      <c r="L2">
        <v>1610</v>
      </c>
      <c r="M2">
        <v>40000</v>
      </c>
      <c r="N2">
        <v>47000</v>
      </c>
      <c r="O2">
        <v>51000</v>
      </c>
      <c r="P2">
        <v>1670</v>
      </c>
    </row>
    <row r="3" spans="1:16" x14ac:dyDescent="0.25">
      <c r="A3" t="s">
        <v>26</v>
      </c>
      <c r="B3">
        <v>1</v>
      </c>
      <c r="C3">
        <v>2</v>
      </c>
      <c r="D3" t="s">
        <v>405</v>
      </c>
      <c r="E3">
        <v>32500</v>
      </c>
      <c r="F3">
        <v>35500</v>
      </c>
      <c r="G3">
        <v>37500</v>
      </c>
      <c r="H3">
        <v>1205</v>
      </c>
      <c r="I3">
        <v>38500</v>
      </c>
      <c r="J3">
        <v>43500</v>
      </c>
      <c r="K3">
        <v>47000</v>
      </c>
      <c r="L3">
        <v>1030</v>
      </c>
      <c r="M3">
        <v>38500</v>
      </c>
      <c r="N3">
        <v>47000</v>
      </c>
      <c r="O3">
        <v>52000</v>
      </c>
      <c r="P3">
        <v>920</v>
      </c>
    </row>
    <row r="4" spans="1:16" x14ac:dyDescent="0.25">
      <c r="A4" t="s">
        <v>26</v>
      </c>
      <c r="B4">
        <v>1</v>
      </c>
      <c r="C4">
        <v>3</v>
      </c>
      <c r="D4" t="s">
        <v>406</v>
      </c>
      <c r="E4">
        <v>32000</v>
      </c>
      <c r="F4">
        <v>35500</v>
      </c>
      <c r="G4">
        <v>37000</v>
      </c>
      <c r="H4">
        <v>60</v>
      </c>
      <c r="I4">
        <v>31500</v>
      </c>
      <c r="J4">
        <v>41000</v>
      </c>
      <c r="K4">
        <v>47000</v>
      </c>
      <c r="L4">
        <v>50</v>
      </c>
      <c r="M4">
        <v>38000</v>
      </c>
      <c r="N4">
        <v>46000</v>
      </c>
      <c r="O4">
        <v>50000</v>
      </c>
      <c r="P4">
        <v>45</v>
      </c>
    </row>
    <row r="5" spans="1:16" x14ac:dyDescent="0.25">
      <c r="A5" t="s">
        <v>26</v>
      </c>
      <c r="B5">
        <v>1</v>
      </c>
      <c r="C5">
        <v>4</v>
      </c>
      <c r="D5" t="s">
        <v>407</v>
      </c>
      <c r="E5">
        <v>28500</v>
      </c>
      <c r="F5">
        <v>35000</v>
      </c>
      <c r="G5">
        <v>38000</v>
      </c>
      <c r="H5">
        <v>30</v>
      </c>
      <c r="I5">
        <v>28000</v>
      </c>
      <c r="J5">
        <v>43000</v>
      </c>
      <c r="K5">
        <v>48000</v>
      </c>
      <c r="L5">
        <v>25</v>
      </c>
      <c r="M5" t="s">
        <v>408</v>
      </c>
      <c r="N5" t="s">
        <v>408</v>
      </c>
      <c r="O5" t="s">
        <v>408</v>
      </c>
      <c r="P5">
        <v>20</v>
      </c>
    </row>
    <row r="6" spans="1:16" x14ac:dyDescent="0.25">
      <c r="A6" t="s">
        <v>26</v>
      </c>
      <c r="B6">
        <v>1</v>
      </c>
      <c r="C6">
        <v>5</v>
      </c>
      <c r="D6" t="s">
        <v>409</v>
      </c>
      <c r="E6">
        <v>32500</v>
      </c>
      <c r="F6">
        <v>35500</v>
      </c>
      <c r="G6">
        <v>37500</v>
      </c>
      <c r="H6">
        <v>1410</v>
      </c>
      <c r="I6">
        <v>39000</v>
      </c>
      <c r="J6">
        <v>43500</v>
      </c>
      <c r="K6">
        <v>48500</v>
      </c>
      <c r="L6">
        <v>1205</v>
      </c>
      <c r="M6">
        <v>35000</v>
      </c>
      <c r="N6">
        <v>46500</v>
      </c>
      <c r="O6">
        <v>51500</v>
      </c>
      <c r="P6">
        <v>1135</v>
      </c>
    </row>
    <row r="7" spans="1:16" x14ac:dyDescent="0.25">
      <c r="A7" t="s">
        <v>26</v>
      </c>
      <c r="B7">
        <v>2</v>
      </c>
      <c r="C7">
        <v>1</v>
      </c>
      <c r="D7" t="s">
        <v>410</v>
      </c>
      <c r="E7">
        <v>18500</v>
      </c>
      <c r="F7">
        <v>22000</v>
      </c>
      <c r="G7">
        <v>27000</v>
      </c>
      <c r="H7">
        <v>285</v>
      </c>
      <c r="I7">
        <v>24000</v>
      </c>
      <c r="J7">
        <v>31500</v>
      </c>
      <c r="K7">
        <v>39000</v>
      </c>
      <c r="L7">
        <v>425</v>
      </c>
      <c r="M7">
        <v>27000</v>
      </c>
      <c r="N7">
        <v>37000</v>
      </c>
      <c r="O7">
        <v>43500</v>
      </c>
      <c r="P7">
        <v>625</v>
      </c>
    </row>
    <row r="8" spans="1:16" x14ac:dyDescent="0.25">
      <c r="A8" t="s">
        <v>26</v>
      </c>
      <c r="B8">
        <v>2</v>
      </c>
      <c r="C8">
        <v>2</v>
      </c>
      <c r="D8" t="s">
        <v>411</v>
      </c>
      <c r="E8">
        <v>17000</v>
      </c>
      <c r="F8">
        <v>21500</v>
      </c>
      <c r="G8">
        <v>25000</v>
      </c>
      <c r="H8">
        <v>1365</v>
      </c>
      <c r="I8">
        <v>22000</v>
      </c>
      <c r="J8">
        <v>26000</v>
      </c>
      <c r="K8">
        <v>34500</v>
      </c>
      <c r="L8">
        <v>1455</v>
      </c>
      <c r="M8">
        <v>24000</v>
      </c>
      <c r="N8">
        <v>28500</v>
      </c>
      <c r="O8">
        <v>37500</v>
      </c>
      <c r="P8">
        <v>1575</v>
      </c>
    </row>
    <row r="9" spans="1:16" x14ac:dyDescent="0.25">
      <c r="A9" t="s">
        <v>26</v>
      </c>
      <c r="B9">
        <v>2</v>
      </c>
      <c r="C9">
        <v>3</v>
      </c>
      <c r="D9" t="s">
        <v>412</v>
      </c>
      <c r="E9">
        <v>17000</v>
      </c>
      <c r="F9">
        <v>22000</v>
      </c>
      <c r="G9">
        <v>26000</v>
      </c>
      <c r="H9">
        <v>1235</v>
      </c>
      <c r="I9">
        <v>20000</v>
      </c>
      <c r="J9">
        <v>25000</v>
      </c>
      <c r="K9">
        <v>32000</v>
      </c>
      <c r="L9">
        <v>1220</v>
      </c>
      <c r="M9">
        <v>22500</v>
      </c>
      <c r="N9">
        <v>28000</v>
      </c>
      <c r="O9">
        <v>34000</v>
      </c>
      <c r="P9">
        <v>1330</v>
      </c>
    </row>
    <row r="10" spans="1:16" x14ac:dyDescent="0.25">
      <c r="A10" t="s">
        <v>26</v>
      </c>
      <c r="B10">
        <v>2</v>
      </c>
      <c r="C10">
        <v>4</v>
      </c>
      <c r="D10" t="s">
        <v>413</v>
      </c>
      <c r="E10">
        <v>16000</v>
      </c>
      <c r="F10">
        <v>21500</v>
      </c>
      <c r="G10">
        <v>25500</v>
      </c>
      <c r="H10">
        <v>1555</v>
      </c>
      <c r="I10">
        <v>18500</v>
      </c>
      <c r="J10">
        <v>24000</v>
      </c>
      <c r="K10">
        <v>28500</v>
      </c>
      <c r="L10">
        <v>1455</v>
      </c>
      <c r="M10">
        <v>19500</v>
      </c>
      <c r="N10">
        <v>26000</v>
      </c>
      <c r="O10">
        <v>30500</v>
      </c>
      <c r="P10">
        <v>1605</v>
      </c>
    </row>
    <row r="11" spans="1:16" x14ac:dyDescent="0.25">
      <c r="A11" t="s">
        <v>26</v>
      </c>
      <c r="B11">
        <v>2</v>
      </c>
      <c r="C11">
        <v>5</v>
      </c>
      <c r="D11" t="s">
        <v>414</v>
      </c>
      <c r="E11">
        <v>19000</v>
      </c>
      <c r="F11">
        <v>24000</v>
      </c>
      <c r="G11">
        <v>29500</v>
      </c>
      <c r="H11">
        <v>6565</v>
      </c>
      <c r="I11">
        <v>19500</v>
      </c>
      <c r="J11">
        <v>26000</v>
      </c>
      <c r="K11">
        <v>32000</v>
      </c>
      <c r="L11">
        <v>6475</v>
      </c>
      <c r="M11">
        <v>19500</v>
      </c>
      <c r="N11">
        <v>27000</v>
      </c>
      <c r="O11">
        <v>33500</v>
      </c>
      <c r="P11">
        <v>6800</v>
      </c>
    </row>
    <row r="12" spans="1:16" x14ac:dyDescent="0.25">
      <c r="A12" t="s">
        <v>26</v>
      </c>
      <c r="B12">
        <v>3</v>
      </c>
      <c r="C12">
        <v>1</v>
      </c>
      <c r="D12" t="s">
        <v>415</v>
      </c>
      <c r="E12">
        <v>12500</v>
      </c>
      <c r="F12">
        <v>18000</v>
      </c>
      <c r="G12">
        <v>23000</v>
      </c>
      <c r="H12">
        <v>580</v>
      </c>
      <c r="I12">
        <v>19500</v>
      </c>
      <c r="J12">
        <v>24500</v>
      </c>
      <c r="K12">
        <v>31500</v>
      </c>
      <c r="L12">
        <v>740</v>
      </c>
      <c r="M12">
        <v>23000</v>
      </c>
      <c r="N12">
        <v>29500</v>
      </c>
      <c r="O12">
        <v>38500</v>
      </c>
      <c r="P12">
        <v>875</v>
      </c>
    </row>
    <row r="13" spans="1:16" x14ac:dyDescent="0.25">
      <c r="A13" t="s">
        <v>26</v>
      </c>
      <c r="B13">
        <v>3</v>
      </c>
      <c r="C13">
        <v>2</v>
      </c>
      <c r="D13" t="s">
        <v>416</v>
      </c>
      <c r="E13">
        <v>11000</v>
      </c>
      <c r="F13">
        <v>15000</v>
      </c>
      <c r="G13">
        <v>19500</v>
      </c>
      <c r="H13">
        <v>2050</v>
      </c>
      <c r="I13">
        <v>16500</v>
      </c>
      <c r="J13">
        <v>21000</v>
      </c>
      <c r="K13">
        <v>26000</v>
      </c>
      <c r="L13">
        <v>2495</v>
      </c>
      <c r="M13">
        <v>20500</v>
      </c>
      <c r="N13">
        <v>25500</v>
      </c>
      <c r="O13">
        <v>31000</v>
      </c>
      <c r="P13">
        <v>2700</v>
      </c>
    </row>
    <row r="14" spans="1:16" x14ac:dyDescent="0.25">
      <c r="A14" t="s">
        <v>26</v>
      </c>
      <c r="B14">
        <v>3</v>
      </c>
      <c r="C14">
        <v>3</v>
      </c>
      <c r="D14" t="s">
        <v>417</v>
      </c>
      <c r="E14">
        <v>10500</v>
      </c>
      <c r="F14">
        <v>14500</v>
      </c>
      <c r="G14">
        <v>18500</v>
      </c>
      <c r="H14">
        <v>2155</v>
      </c>
      <c r="I14">
        <v>15000</v>
      </c>
      <c r="J14">
        <v>20000</v>
      </c>
      <c r="K14">
        <v>24000</v>
      </c>
      <c r="L14">
        <v>2605</v>
      </c>
      <c r="M14">
        <v>18500</v>
      </c>
      <c r="N14">
        <v>23500</v>
      </c>
      <c r="O14">
        <v>29000</v>
      </c>
      <c r="P14">
        <v>2820</v>
      </c>
    </row>
    <row r="15" spans="1:16" x14ac:dyDescent="0.25">
      <c r="A15" t="s">
        <v>26</v>
      </c>
      <c r="B15">
        <v>3</v>
      </c>
      <c r="C15">
        <v>4</v>
      </c>
      <c r="D15" t="s">
        <v>418</v>
      </c>
      <c r="E15">
        <v>10000</v>
      </c>
      <c r="F15">
        <v>14000</v>
      </c>
      <c r="G15">
        <v>18000</v>
      </c>
      <c r="H15">
        <v>2995</v>
      </c>
      <c r="I15">
        <v>14000</v>
      </c>
      <c r="J15">
        <v>18500</v>
      </c>
      <c r="K15">
        <v>23000</v>
      </c>
      <c r="L15">
        <v>3460</v>
      </c>
      <c r="M15">
        <v>17000</v>
      </c>
      <c r="N15">
        <v>22500</v>
      </c>
      <c r="O15">
        <v>28000</v>
      </c>
      <c r="P15">
        <v>3655</v>
      </c>
    </row>
    <row r="16" spans="1:16" x14ac:dyDescent="0.25">
      <c r="A16" t="s">
        <v>26</v>
      </c>
      <c r="B16">
        <v>3</v>
      </c>
      <c r="C16">
        <v>5</v>
      </c>
      <c r="D16" t="s">
        <v>419</v>
      </c>
      <c r="E16">
        <v>9500</v>
      </c>
      <c r="F16">
        <v>14500</v>
      </c>
      <c r="G16">
        <v>20000</v>
      </c>
      <c r="H16">
        <v>2920</v>
      </c>
      <c r="I16">
        <v>13000</v>
      </c>
      <c r="J16">
        <v>18000</v>
      </c>
      <c r="K16">
        <v>24000</v>
      </c>
      <c r="L16">
        <v>3275</v>
      </c>
      <c r="M16">
        <v>15000</v>
      </c>
      <c r="N16">
        <v>21500</v>
      </c>
      <c r="O16">
        <v>27500</v>
      </c>
      <c r="P16">
        <v>3545</v>
      </c>
    </row>
    <row r="17" spans="1:16" x14ac:dyDescent="0.25">
      <c r="A17" t="s">
        <v>26</v>
      </c>
      <c r="B17">
        <v>4</v>
      </c>
      <c r="C17">
        <v>1</v>
      </c>
      <c r="D17" t="s">
        <v>420</v>
      </c>
      <c r="E17">
        <v>23000</v>
      </c>
      <c r="F17">
        <v>26000</v>
      </c>
      <c r="G17">
        <v>29000</v>
      </c>
      <c r="H17">
        <v>200</v>
      </c>
      <c r="I17">
        <v>28000</v>
      </c>
      <c r="J17">
        <v>32000</v>
      </c>
      <c r="K17">
        <v>36000</v>
      </c>
      <c r="L17">
        <v>195</v>
      </c>
      <c r="M17">
        <v>32000</v>
      </c>
      <c r="N17">
        <v>36500</v>
      </c>
      <c r="O17">
        <v>41500</v>
      </c>
      <c r="P17">
        <v>180</v>
      </c>
    </row>
    <row r="18" spans="1:16" x14ac:dyDescent="0.25">
      <c r="A18" t="s">
        <v>26</v>
      </c>
      <c r="B18">
        <v>4</v>
      </c>
      <c r="C18">
        <v>2</v>
      </c>
      <c r="D18" t="s">
        <v>421</v>
      </c>
      <c r="E18">
        <v>23000</v>
      </c>
      <c r="F18">
        <v>25500</v>
      </c>
      <c r="G18">
        <v>30000</v>
      </c>
      <c r="H18">
        <v>80</v>
      </c>
      <c r="I18">
        <v>27500</v>
      </c>
      <c r="J18">
        <v>32500</v>
      </c>
      <c r="K18">
        <v>35000</v>
      </c>
      <c r="L18">
        <v>80</v>
      </c>
      <c r="M18">
        <v>28000</v>
      </c>
      <c r="N18">
        <v>36000</v>
      </c>
      <c r="O18">
        <v>39500</v>
      </c>
      <c r="P18">
        <v>75</v>
      </c>
    </row>
    <row r="19" spans="1:16" x14ac:dyDescent="0.25">
      <c r="A19" t="s">
        <v>26</v>
      </c>
      <c r="B19">
        <v>4</v>
      </c>
      <c r="C19">
        <v>3</v>
      </c>
      <c r="D19" t="s">
        <v>422</v>
      </c>
      <c r="E19" t="s">
        <v>408</v>
      </c>
      <c r="F19" t="s">
        <v>408</v>
      </c>
      <c r="G19" t="s">
        <v>408</v>
      </c>
      <c r="H19">
        <v>5</v>
      </c>
      <c r="I19" t="s">
        <v>408</v>
      </c>
      <c r="J19" t="s">
        <v>408</v>
      </c>
      <c r="K19" t="s">
        <v>408</v>
      </c>
      <c r="L19">
        <v>5</v>
      </c>
      <c r="M19" t="s">
        <v>408</v>
      </c>
      <c r="N19" t="s">
        <v>408</v>
      </c>
      <c r="O19" t="s">
        <v>408</v>
      </c>
      <c r="P19">
        <v>5</v>
      </c>
    </row>
    <row r="20" spans="1:16" x14ac:dyDescent="0.25">
      <c r="A20" t="s">
        <v>26</v>
      </c>
      <c r="B20">
        <v>4</v>
      </c>
      <c r="C20">
        <v>4</v>
      </c>
      <c r="D20" t="s">
        <v>423</v>
      </c>
      <c r="E20" t="s">
        <v>408</v>
      </c>
      <c r="F20" t="s">
        <v>408</v>
      </c>
      <c r="G20" t="s">
        <v>408</v>
      </c>
      <c r="H20" t="s">
        <v>408</v>
      </c>
      <c r="I20" t="s">
        <v>408</v>
      </c>
      <c r="J20" t="s">
        <v>408</v>
      </c>
      <c r="K20" t="s">
        <v>408</v>
      </c>
      <c r="L20" t="s">
        <v>408</v>
      </c>
      <c r="M20" t="s">
        <v>408</v>
      </c>
      <c r="N20" t="s">
        <v>408</v>
      </c>
      <c r="O20" t="s">
        <v>408</v>
      </c>
      <c r="P20" t="s">
        <v>408</v>
      </c>
    </row>
    <row r="21" spans="1:16" x14ac:dyDescent="0.25">
      <c r="A21" t="s">
        <v>26</v>
      </c>
      <c r="B21">
        <v>4</v>
      </c>
      <c r="C21">
        <v>5</v>
      </c>
      <c r="D21" t="s">
        <v>424</v>
      </c>
      <c r="E21">
        <v>22000</v>
      </c>
      <c r="F21">
        <v>26000</v>
      </c>
      <c r="G21">
        <v>29000</v>
      </c>
      <c r="H21">
        <v>85</v>
      </c>
      <c r="I21">
        <v>25500</v>
      </c>
      <c r="J21">
        <v>31000</v>
      </c>
      <c r="K21">
        <v>34500</v>
      </c>
      <c r="L21">
        <v>85</v>
      </c>
      <c r="M21">
        <v>24000</v>
      </c>
      <c r="N21">
        <v>36000</v>
      </c>
      <c r="O21">
        <v>39500</v>
      </c>
      <c r="P21">
        <v>80</v>
      </c>
    </row>
    <row r="22" spans="1:16" x14ac:dyDescent="0.25">
      <c r="A22" t="s">
        <v>26</v>
      </c>
      <c r="B22">
        <v>5</v>
      </c>
      <c r="C22">
        <v>1</v>
      </c>
      <c r="D22" t="s">
        <v>425</v>
      </c>
      <c r="E22" t="s">
        <v>408</v>
      </c>
      <c r="F22" t="s">
        <v>408</v>
      </c>
      <c r="G22" t="s">
        <v>408</v>
      </c>
      <c r="H22">
        <v>10</v>
      </c>
      <c r="I22" t="s">
        <v>408</v>
      </c>
      <c r="J22" t="s">
        <v>408</v>
      </c>
      <c r="K22" t="s">
        <v>408</v>
      </c>
      <c r="L22">
        <v>20</v>
      </c>
      <c r="M22" t="s">
        <v>408</v>
      </c>
      <c r="N22" t="s">
        <v>408</v>
      </c>
      <c r="O22" t="s">
        <v>408</v>
      </c>
      <c r="P22">
        <v>20</v>
      </c>
    </row>
    <row r="23" spans="1:16" x14ac:dyDescent="0.25">
      <c r="A23" t="s">
        <v>26</v>
      </c>
      <c r="B23">
        <v>5</v>
      </c>
      <c r="C23">
        <v>2</v>
      </c>
      <c r="D23" t="s">
        <v>426</v>
      </c>
      <c r="E23">
        <v>13500</v>
      </c>
      <c r="F23">
        <v>20000</v>
      </c>
      <c r="G23">
        <v>23500</v>
      </c>
      <c r="H23">
        <v>70</v>
      </c>
      <c r="I23">
        <v>16000</v>
      </c>
      <c r="J23">
        <v>22500</v>
      </c>
      <c r="K23">
        <v>28000</v>
      </c>
      <c r="L23">
        <v>75</v>
      </c>
      <c r="M23">
        <v>20500</v>
      </c>
      <c r="N23">
        <v>27000</v>
      </c>
      <c r="O23">
        <v>35000</v>
      </c>
      <c r="P23">
        <v>90</v>
      </c>
    </row>
    <row r="24" spans="1:16" x14ac:dyDescent="0.25">
      <c r="A24" t="s">
        <v>26</v>
      </c>
      <c r="B24">
        <v>5</v>
      </c>
      <c r="C24">
        <v>3</v>
      </c>
      <c r="D24" t="s">
        <v>427</v>
      </c>
      <c r="E24">
        <v>10000</v>
      </c>
      <c r="F24">
        <v>15000</v>
      </c>
      <c r="G24">
        <v>19500</v>
      </c>
      <c r="H24">
        <v>160</v>
      </c>
      <c r="I24">
        <v>14000</v>
      </c>
      <c r="J24">
        <v>19000</v>
      </c>
      <c r="K24">
        <v>24500</v>
      </c>
      <c r="L24">
        <v>180</v>
      </c>
      <c r="M24">
        <v>18000</v>
      </c>
      <c r="N24">
        <v>23500</v>
      </c>
      <c r="O24">
        <v>30500</v>
      </c>
      <c r="P24">
        <v>200</v>
      </c>
    </row>
    <row r="25" spans="1:16" x14ac:dyDescent="0.25">
      <c r="A25" t="s">
        <v>26</v>
      </c>
      <c r="B25">
        <v>5</v>
      </c>
      <c r="C25">
        <v>4</v>
      </c>
      <c r="D25" t="s">
        <v>428</v>
      </c>
      <c r="E25">
        <v>12000</v>
      </c>
      <c r="F25">
        <v>15500</v>
      </c>
      <c r="G25">
        <v>19500</v>
      </c>
      <c r="H25">
        <v>290</v>
      </c>
      <c r="I25">
        <v>15000</v>
      </c>
      <c r="J25">
        <v>19500</v>
      </c>
      <c r="K25">
        <v>24000</v>
      </c>
      <c r="L25">
        <v>295</v>
      </c>
      <c r="M25">
        <v>16000</v>
      </c>
      <c r="N25">
        <v>21500</v>
      </c>
      <c r="O25">
        <v>27500</v>
      </c>
      <c r="P25">
        <v>325</v>
      </c>
    </row>
    <row r="26" spans="1:16" x14ac:dyDescent="0.25">
      <c r="A26" t="s">
        <v>26</v>
      </c>
      <c r="B26">
        <v>5</v>
      </c>
      <c r="C26">
        <v>5</v>
      </c>
      <c r="D26" t="s">
        <v>429</v>
      </c>
      <c r="E26">
        <v>10500</v>
      </c>
      <c r="F26">
        <v>14500</v>
      </c>
      <c r="G26">
        <v>19000</v>
      </c>
      <c r="H26">
        <v>340</v>
      </c>
      <c r="I26">
        <v>12500</v>
      </c>
      <c r="J26">
        <v>17500</v>
      </c>
      <c r="K26">
        <v>23000</v>
      </c>
      <c r="L26">
        <v>375</v>
      </c>
      <c r="M26">
        <v>14500</v>
      </c>
      <c r="N26">
        <v>20000</v>
      </c>
      <c r="O26">
        <v>25500</v>
      </c>
      <c r="P26">
        <v>390</v>
      </c>
    </row>
    <row r="27" spans="1:16" x14ac:dyDescent="0.25">
      <c r="A27" t="s">
        <v>26</v>
      </c>
      <c r="B27">
        <v>6</v>
      </c>
      <c r="C27">
        <v>1</v>
      </c>
      <c r="D27" t="s">
        <v>430</v>
      </c>
      <c r="E27">
        <v>15500</v>
      </c>
      <c r="F27">
        <v>22000</v>
      </c>
      <c r="G27">
        <v>28000</v>
      </c>
      <c r="H27">
        <v>525</v>
      </c>
      <c r="I27">
        <v>23500</v>
      </c>
      <c r="J27">
        <v>28500</v>
      </c>
      <c r="K27">
        <v>37000</v>
      </c>
      <c r="L27">
        <v>685</v>
      </c>
      <c r="M27">
        <v>27500</v>
      </c>
      <c r="N27">
        <v>33000</v>
      </c>
      <c r="O27">
        <v>45000</v>
      </c>
      <c r="P27">
        <v>880</v>
      </c>
    </row>
    <row r="28" spans="1:16" x14ac:dyDescent="0.25">
      <c r="A28" t="s">
        <v>26</v>
      </c>
      <c r="B28">
        <v>6</v>
      </c>
      <c r="C28">
        <v>2</v>
      </c>
      <c r="D28" t="s">
        <v>431</v>
      </c>
      <c r="E28">
        <v>12500</v>
      </c>
      <c r="F28">
        <v>18000</v>
      </c>
      <c r="G28">
        <v>23500</v>
      </c>
      <c r="H28">
        <v>905</v>
      </c>
      <c r="I28">
        <v>19500</v>
      </c>
      <c r="J28">
        <v>24500</v>
      </c>
      <c r="K28">
        <v>30500</v>
      </c>
      <c r="L28">
        <v>1240</v>
      </c>
      <c r="M28">
        <v>23500</v>
      </c>
      <c r="N28">
        <v>29000</v>
      </c>
      <c r="O28">
        <v>37000</v>
      </c>
      <c r="P28">
        <v>1445</v>
      </c>
    </row>
    <row r="29" spans="1:16" x14ac:dyDescent="0.25">
      <c r="A29" t="s">
        <v>26</v>
      </c>
      <c r="B29">
        <v>6</v>
      </c>
      <c r="C29">
        <v>3</v>
      </c>
      <c r="D29" t="s">
        <v>432</v>
      </c>
      <c r="E29">
        <v>11000</v>
      </c>
      <c r="F29">
        <v>15500</v>
      </c>
      <c r="G29">
        <v>20000</v>
      </c>
      <c r="H29">
        <v>920</v>
      </c>
      <c r="I29">
        <v>17000</v>
      </c>
      <c r="J29">
        <v>22000</v>
      </c>
      <c r="K29">
        <v>26500</v>
      </c>
      <c r="L29">
        <v>1215</v>
      </c>
      <c r="M29">
        <v>20500</v>
      </c>
      <c r="N29">
        <v>26500</v>
      </c>
      <c r="O29">
        <v>32000</v>
      </c>
      <c r="P29">
        <v>1355</v>
      </c>
    </row>
    <row r="30" spans="1:16" x14ac:dyDescent="0.25">
      <c r="A30" t="s">
        <v>26</v>
      </c>
      <c r="B30">
        <v>6</v>
      </c>
      <c r="C30">
        <v>4</v>
      </c>
      <c r="D30" t="s">
        <v>433</v>
      </c>
      <c r="E30">
        <v>10000</v>
      </c>
      <c r="F30">
        <v>14000</v>
      </c>
      <c r="G30">
        <v>18500</v>
      </c>
      <c r="H30">
        <v>1055</v>
      </c>
      <c r="I30">
        <v>15000</v>
      </c>
      <c r="J30">
        <v>19500</v>
      </c>
      <c r="K30">
        <v>24000</v>
      </c>
      <c r="L30">
        <v>1280</v>
      </c>
      <c r="M30">
        <v>18000</v>
      </c>
      <c r="N30">
        <v>23000</v>
      </c>
      <c r="O30">
        <v>28500</v>
      </c>
      <c r="P30">
        <v>1380</v>
      </c>
    </row>
    <row r="31" spans="1:16" x14ac:dyDescent="0.25">
      <c r="A31" t="s">
        <v>26</v>
      </c>
      <c r="B31">
        <v>6</v>
      </c>
      <c r="C31">
        <v>5</v>
      </c>
      <c r="D31" t="s">
        <v>434</v>
      </c>
      <c r="E31">
        <v>11000</v>
      </c>
      <c r="F31">
        <v>16500</v>
      </c>
      <c r="G31">
        <v>23000</v>
      </c>
      <c r="H31">
        <v>880</v>
      </c>
      <c r="I31">
        <v>15000</v>
      </c>
      <c r="J31">
        <v>20500</v>
      </c>
      <c r="K31">
        <v>27500</v>
      </c>
      <c r="L31">
        <v>1050</v>
      </c>
      <c r="M31">
        <v>17000</v>
      </c>
      <c r="N31">
        <v>24000</v>
      </c>
      <c r="O31">
        <v>31500</v>
      </c>
      <c r="P31">
        <v>1150</v>
      </c>
    </row>
    <row r="32" spans="1:16" x14ac:dyDescent="0.25">
      <c r="A32" t="s">
        <v>26</v>
      </c>
      <c r="B32">
        <v>7</v>
      </c>
      <c r="C32">
        <v>1</v>
      </c>
      <c r="D32" t="s">
        <v>435</v>
      </c>
      <c r="E32">
        <v>19000</v>
      </c>
      <c r="F32">
        <v>25000</v>
      </c>
      <c r="G32">
        <v>30000</v>
      </c>
      <c r="H32">
        <v>685</v>
      </c>
      <c r="I32">
        <v>26000</v>
      </c>
      <c r="J32">
        <v>32500</v>
      </c>
      <c r="K32">
        <v>41000</v>
      </c>
      <c r="L32">
        <v>840</v>
      </c>
      <c r="M32">
        <v>30500</v>
      </c>
      <c r="N32">
        <v>41000</v>
      </c>
      <c r="O32">
        <v>57000</v>
      </c>
      <c r="P32">
        <v>885</v>
      </c>
    </row>
    <row r="33" spans="1:16" x14ac:dyDescent="0.25">
      <c r="A33" t="s">
        <v>26</v>
      </c>
      <c r="B33">
        <v>7</v>
      </c>
      <c r="C33">
        <v>2</v>
      </c>
      <c r="D33" t="s">
        <v>436</v>
      </c>
      <c r="E33">
        <v>14500</v>
      </c>
      <c r="F33">
        <v>20000</v>
      </c>
      <c r="G33">
        <v>25500</v>
      </c>
      <c r="H33">
        <v>585</v>
      </c>
      <c r="I33">
        <v>22500</v>
      </c>
      <c r="J33">
        <v>27000</v>
      </c>
      <c r="K33">
        <v>33500</v>
      </c>
      <c r="L33">
        <v>785</v>
      </c>
      <c r="M33">
        <v>26000</v>
      </c>
      <c r="N33">
        <v>33500</v>
      </c>
      <c r="O33">
        <v>44000</v>
      </c>
      <c r="P33">
        <v>825</v>
      </c>
    </row>
    <row r="34" spans="1:16" x14ac:dyDescent="0.25">
      <c r="A34" t="s">
        <v>26</v>
      </c>
      <c r="B34">
        <v>7</v>
      </c>
      <c r="C34">
        <v>3</v>
      </c>
      <c r="D34" t="s">
        <v>437</v>
      </c>
      <c r="E34">
        <v>12500</v>
      </c>
      <c r="F34">
        <v>16500</v>
      </c>
      <c r="G34">
        <v>22000</v>
      </c>
      <c r="H34">
        <v>265</v>
      </c>
      <c r="I34">
        <v>20000</v>
      </c>
      <c r="J34">
        <v>24000</v>
      </c>
      <c r="K34">
        <v>29000</v>
      </c>
      <c r="L34">
        <v>400</v>
      </c>
      <c r="M34">
        <v>21500</v>
      </c>
      <c r="N34">
        <v>28500</v>
      </c>
      <c r="O34">
        <v>36500</v>
      </c>
      <c r="P34">
        <v>410</v>
      </c>
    </row>
    <row r="35" spans="1:16" x14ac:dyDescent="0.25">
      <c r="A35" t="s">
        <v>26</v>
      </c>
      <c r="B35">
        <v>7</v>
      </c>
      <c r="C35">
        <v>4</v>
      </c>
      <c r="D35" t="s">
        <v>438</v>
      </c>
      <c r="E35">
        <v>12500</v>
      </c>
      <c r="F35">
        <v>17500</v>
      </c>
      <c r="G35">
        <v>21500</v>
      </c>
      <c r="H35">
        <v>255</v>
      </c>
      <c r="I35">
        <v>17500</v>
      </c>
      <c r="J35">
        <v>23000</v>
      </c>
      <c r="K35">
        <v>28500</v>
      </c>
      <c r="L35">
        <v>335</v>
      </c>
      <c r="M35">
        <v>20000</v>
      </c>
      <c r="N35">
        <v>26500</v>
      </c>
      <c r="O35">
        <v>34500</v>
      </c>
      <c r="P35">
        <v>350</v>
      </c>
    </row>
    <row r="36" spans="1:16" x14ac:dyDescent="0.25">
      <c r="A36" t="s">
        <v>26</v>
      </c>
      <c r="B36">
        <v>7</v>
      </c>
      <c r="C36">
        <v>5</v>
      </c>
      <c r="D36" t="s">
        <v>439</v>
      </c>
      <c r="E36">
        <v>12500</v>
      </c>
      <c r="F36">
        <v>20000</v>
      </c>
      <c r="G36">
        <v>28000</v>
      </c>
      <c r="H36">
        <v>240</v>
      </c>
      <c r="I36">
        <v>18000</v>
      </c>
      <c r="J36">
        <v>25500</v>
      </c>
      <c r="K36">
        <v>33000</v>
      </c>
      <c r="L36">
        <v>325</v>
      </c>
      <c r="M36">
        <v>21000</v>
      </c>
      <c r="N36">
        <v>28500</v>
      </c>
      <c r="O36">
        <v>40000</v>
      </c>
      <c r="P36">
        <v>355</v>
      </c>
    </row>
    <row r="37" spans="1:16" x14ac:dyDescent="0.25">
      <c r="A37" t="s">
        <v>26</v>
      </c>
      <c r="B37">
        <v>8</v>
      </c>
      <c r="C37">
        <v>1</v>
      </c>
      <c r="D37" t="s">
        <v>440</v>
      </c>
      <c r="E37">
        <v>22500</v>
      </c>
      <c r="F37">
        <v>28500</v>
      </c>
      <c r="G37">
        <v>35500</v>
      </c>
      <c r="H37">
        <v>140</v>
      </c>
      <c r="I37">
        <v>28000</v>
      </c>
      <c r="J37">
        <v>37000</v>
      </c>
      <c r="K37">
        <v>51000</v>
      </c>
      <c r="L37">
        <v>155</v>
      </c>
      <c r="M37">
        <v>32000</v>
      </c>
      <c r="N37">
        <v>42500</v>
      </c>
      <c r="O37">
        <v>59500</v>
      </c>
      <c r="P37">
        <v>155</v>
      </c>
    </row>
    <row r="38" spans="1:16" x14ac:dyDescent="0.25">
      <c r="A38" t="s">
        <v>26</v>
      </c>
      <c r="B38">
        <v>8</v>
      </c>
      <c r="C38">
        <v>2</v>
      </c>
      <c r="D38" t="s">
        <v>441</v>
      </c>
      <c r="E38">
        <v>18000</v>
      </c>
      <c r="F38">
        <v>23500</v>
      </c>
      <c r="G38">
        <v>28000</v>
      </c>
      <c r="H38">
        <v>375</v>
      </c>
      <c r="I38">
        <v>23000</v>
      </c>
      <c r="J38">
        <v>30000</v>
      </c>
      <c r="K38">
        <v>38000</v>
      </c>
      <c r="L38">
        <v>445</v>
      </c>
      <c r="M38">
        <v>25500</v>
      </c>
      <c r="N38">
        <v>35000</v>
      </c>
      <c r="O38">
        <v>46000</v>
      </c>
      <c r="P38">
        <v>450</v>
      </c>
    </row>
    <row r="39" spans="1:16" x14ac:dyDescent="0.25">
      <c r="A39" t="s">
        <v>26</v>
      </c>
      <c r="B39">
        <v>8</v>
      </c>
      <c r="C39">
        <v>3</v>
      </c>
      <c r="D39" t="s">
        <v>442</v>
      </c>
      <c r="E39">
        <v>15500</v>
      </c>
      <c r="F39">
        <v>20000</v>
      </c>
      <c r="G39">
        <v>25000</v>
      </c>
      <c r="H39">
        <v>650</v>
      </c>
      <c r="I39">
        <v>20500</v>
      </c>
      <c r="J39">
        <v>26500</v>
      </c>
      <c r="K39">
        <v>33000</v>
      </c>
      <c r="L39">
        <v>725</v>
      </c>
      <c r="M39">
        <v>23500</v>
      </c>
      <c r="N39">
        <v>31000</v>
      </c>
      <c r="O39">
        <v>40500</v>
      </c>
      <c r="P39">
        <v>710</v>
      </c>
    </row>
    <row r="40" spans="1:16" x14ac:dyDescent="0.25">
      <c r="A40" t="s">
        <v>26</v>
      </c>
      <c r="B40">
        <v>8</v>
      </c>
      <c r="C40">
        <v>4</v>
      </c>
      <c r="D40" t="s">
        <v>443</v>
      </c>
      <c r="E40">
        <v>12500</v>
      </c>
      <c r="F40">
        <v>17500</v>
      </c>
      <c r="G40">
        <v>22000</v>
      </c>
      <c r="H40">
        <v>1825</v>
      </c>
      <c r="I40">
        <v>17500</v>
      </c>
      <c r="J40">
        <v>23000</v>
      </c>
      <c r="K40">
        <v>29000</v>
      </c>
      <c r="L40">
        <v>2100</v>
      </c>
      <c r="M40">
        <v>20500</v>
      </c>
      <c r="N40">
        <v>27500</v>
      </c>
      <c r="O40">
        <v>35500</v>
      </c>
      <c r="P40">
        <v>2155</v>
      </c>
    </row>
    <row r="41" spans="1:16" x14ac:dyDescent="0.25">
      <c r="A41" t="s">
        <v>26</v>
      </c>
      <c r="B41">
        <v>8</v>
      </c>
      <c r="C41">
        <v>5</v>
      </c>
      <c r="D41" t="s">
        <v>444</v>
      </c>
      <c r="E41">
        <v>12000</v>
      </c>
      <c r="F41">
        <v>17500</v>
      </c>
      <c r="G41">
        <v>23500</v>
      </c>
      <c r="H41">
        <v>2615</v>
      </c>
      <c r="I41">
        <v>15500</v>
      </c>
      <c r="J41">
        <v>22000</v>
      </c>
      <c r="K41">
        <v>28000</v>
      </c>
      <c r="L41">
        <v>3025</v>
      </c>
      <c r="M41">
        <v>17500</v>
      </c>
      <c r="N41">
        <v>25000</v>
      </c>
      <c r="O41">
        <v>33000</v>
      </c>
      <c r="P41">
        <v>3120</v>
      </c>
    </row>
    <row r="42" spans="1:16" x14ac:dyDescent="0.25">
      <c r="A42" t="s">
        <v>26</v>
      </c>
      <c r="B42">
        <v>9</v>
      </c>
      <c r="C42">
        <v>1</v>
      </c>
      <c r="D42" t="s">
        <v>445</v>
      </c>
      <c r="E42">
        <v>23000</v>
      </c>
      <c r="F42">
        <v>26500</v>
      </c>
      <c r="G42">
        <v>30000</v>
      </c>
      <c r="H42">
        <v>620</v>
      </c>
      <c r="I42">
        <v>27500</v>
      </c>
      <c r="J42">
        <v>32000</v>
      </c>
      <c r="K42">
        <v>38500</v>
      </c>
      <c r="L42">
        <v>650</v>
      </c>
      <c r="M42">
        <v>31500</v>
      </c>
      <c r="N42">
        <v>39000</v>
      </c>
      <c r="O42">
        <v>47500</v>
      </c>
      <c r="P42">
        <v>685</v>
      </c>
    </row>
    <row r="43" spans="1:16" x14ac:dyDescent="0.25">
      <c r="A43" t="s">
        <v>26</v>
      </c>
      <c r="B43">
        <v>9</v>
      </c>
      <c r="C43">
        <v>2</v>
      </c>
      <c r="D43" t="s">
        <v>446</v>
      </c>
      <c r="E43">
        <v>18500</v>
      </c>
      <c r="F43">
        <v>24000</v>
      </c>
      <c r="G43">
        <v>28000</v>
      </c>
      <c r="H43">
        <v>1040</v>
      </c>
      <c r="I43">
        <v>24000</v>
      </c>
      <c r="J43">
        <v>29500</v>
      </c>
      <c r="K43">
        <v>34000</v>
      </c>
      <c r="L43">
        <v>1165</v>
      </c>
      <c r="M43">
        <v>28000</v>
      </c>
      <c r="N43">
        <v>34500</v>
      </c>
      <c r="O43">
        <v>42000</v>
      </c>
      <c r="P43">
        <v>1170</v>
      </c>
    </row>
    <row r="44" spans="1:16" x14ac:dyDescent="0.25">
      <c r="A44" t="s">
        <v>26</v>
      </c>
      <c r="B44">
        <v>9</v>
      </c>
      <c r="C44">
        <v>3</v>
      </c>
      <c r="D44" t="s">
        <v>447</v>
      </c>
      <c r="E44">
        <v>15000</v>
      </c>
      <c r="F44">
        <v>21500</v>
      </c>
      <c r="G44">
        <v>26000</v>
      </c>
      <c r="H44">
        <v>1045</v>
      </c>
      <c r="I44">
        <v>20500</v>
      </c>
      <c r="J44">
        <v>27000</v>
      </c>
      <c r="K44">
        <v>32500</v>
      </c>
      <c r="L44">
        <v>1165</v>
      </c>
      <c r="M44">
        <v>24500</v>
      </c>
      <c r="N44">
        <v>32000</v>
      </c>
      <c r="O44">
        <v>39000</v>
      </c>
      <c r="P44">
        <v>1185</v>
      </c>
    </row>
    <row r="45" spans="1:16" x14ac:dyDescent="0.25">
      <c r="A45" t="s">
        <v>26</v>
      </c>
      <c r="B45">
        <v>9</v>
      </c>
      <c r="C45">
        <v>4</v>
      </c>
      <c r="D45" t="s">
        <v>448</v>
      </c>
      <c r="E45">
        <v>12500</v>
      </c>
      <c r="F45">
        <v>18000</v>
      </c>
      <c r="G45">
        <v>23000</v>
      </c>
      <c r="H45">
        <v>1580</v>
      </c>
      <c r="I45">
        <v>17500</v>
      </c>
      <c r="J45">
        <v>23500</v>
      </c>
      <c r="K45">
        <v>29500</v>
      </c>
      <c r="L45">
        <v>1830</v>
      </c>
      <c r="M45">
        <v>20500</v>
      </c>
      <c r="N45">
        <v>28000</v>
      </c>
      <c r="O45">
        <v>35500</v>
      </c>
      <c r="P45">
        <v>1860</v>
      </c>
    </row>
    <row r="46" spans="1:16" x14ac:dyDescent="0.25">
      <c r="A46" t="s">
        <v>26</v>
      </c>
      <c r="B46">
        <v>9</v>
      </c>
      <c r="C46">
        <v>5</v>
      </c>
      <c r="D46" t="s">
        <v>449</v>
      </c>
      <c r="E46">
        <v>14000</v>
      </c>
      <c r="F46">
        <v>22000</v>
      </c>
      <c r="G46">
        <v>30000</v>
      </c>
      <c r="H46">
        <v>2215</v>
      </c>
      <c r="I46">
        <v>18000</v>
      </c>
      <c r="J46">
        <v>26500</v>
      </c>
      <c r="K46">
        <v>35500</v>
      </c>
      <c r="L46">
        <v>2495</v>
      </c>
      <c r="M46">
        <v>20000</v>
      </c>
      <c r="N46">
        <v>30000</v>
      </c>
      <c r="O46">
        <v>40500</v>
      </c>
      <c r="P46">
        <v>2585</v>
      </c>
    </row>
    <row r="47" spans="1:16" x14ac:dyDescent="0.25">
      <c r="A47" t="s">
        <v>26</v>
      </c>
      <c r="B47" t="s">
        <v>28</v>
      </c>
      <c r="C47">
        <v>1</v>
      </c>
      <c r="D47" t="s">
        <v>450</v>
      </c>
      <c r="E47">
        <v>15500</v>
      </c>
      <c r="F47">
        <v>20500</v>
      </c>
      <c r="G47">
        <v>24000</v>
      </c>
      <c r="H47">
        <v>85</v>
      </c>
      <c r="I47">
        <v>23000</v>
      </c>
      <c r="J47">
        <v>27500</v>
      </c>
      <c r="K47">
        <v>33000</v>
      </c>
      <c r="L47">
        <v>80</v>
      </c>
      <c r="M47">
        <v>24000</v>
      </c>
      <c r="N47">
        <v>30000</v>
      </c>
      <c r="O47">
        <v>37000</v>
      </c>
      <c r="P47">
        <v>135</v>
      </c>
    </row>
    <row r="48" spans="1:16" x14ac:dyDescent="0.25">
      <c r="A48" t="s">
        <v>26</v>
      </c>
      <c r="B48" t="s">
        <v>28</v>
      </c>
      <c r="C48">
        <v>2</v>
      </c>
      <c r="D48" t="s">
        <v>451</v>
      </c>
      <c r="E48">
        <v>13500</v>
      </c>
      <c r="F48">
        <v>19000</v>
      </c>
      <c r="G48">
        <v>23500</v>
      </c>
      <c r="H48">
        <v>335</v>
      </c>
      <c r="I48">
        <v>19500</v>
      </c>
      <c r="J48">
        <v>24000</v>
      </c>
      <c r="K48">
        <v>29500</v>
      </c>
      <c r="L48">
        <v>375</v>
      </c>
      <c r="M48">
        <v>23000</v>
      </c>
      <c r="N48">
        <v>28500</v>
      </c>
      <c r="O48">
        <v>35000</v>
      </c>
      <c r="P48">
        <v>505</v>
      </c>
    </row>
    <row r="49" spans="1:16" x14ac:dyDescent="0.25">
      <c r="A49" t="s">
        <v>26</v>
      </c>
      <c r="B49" t="s">
        <v>28</v>
      </c>
      <c r="C49">
        <v>3</v>
      </c>
      <c r="D49" t="s">
        <v>452</v>
      </c>
      <c r="E49">
        <v>14000</v>
      </c>
      <c r="F49">
        <v>19500</v>
      </c>
      <c r="G49">
        <v>24500</v>
      </c>
      <c r="H49">
        <v>580</v>
      </c>
      <c r="I49">
        <v>19500</v>
      </c>
      <c r="J49">
        <v>25000</v>
      </c>
      <c r="K49">
        <v>30500</v>
      </c>
      <c r="L49">
        <v>605</v>
      </c>
      <c r="M49">
        <v>23000</v>
      </c>
      <c r="N49">
        <v>30000</v>
      </c>
      <c r="O49">
        <v>39000</v>
      </c>
      <c r="P49">
        <v>710</v>
      </c>
    </row>
    <row r="50" spans="1:16" x14ac:dyDescent="0.25">
      <c r="A50" t="s">
        <v>26</v>
      </c>
      <c r="B50" t="s">
        <v>28</v>
      </c>
      <c r="C50">
        <v>4</v>
      </c>
      <c r="D50" t="s">
        <v>453</v>
      </c>
      <c r="E50">
        <v>14000</v>
      </c>
      <c r="F50">
        <v>19500</v>
      </c>
      <c r="G50">
        <v>25000</v>
      </c>
      <c r="H50">
        <v>850</v>
      </c>
      <c r="I50">
        <v>18500</v>
      </c>
      <c r="J50">
        <v>24500</v>
      </c>
      <c r="K50">
        <v>31000</v>
      </c>
      <c r="L50">
        <v>935</v>
      </c>
      <c r="M50">
        <v>22000</v>
      </c>
      <c r="N50">
        <v>29500</v>
      </c>
      <c r="O50">
        <v>39000</v>
      </c>
      <c r="P50">
        <v>1005</v>
      </c>
    </row>
    <row r="51" spans="1:16" x14ac:dyDescent="0.25">
      <c r="A51" t="s">
        <v>26</v>
      </c>
      <c r="B51" t="s">
        <v>28</v>
      </c>
      <c r="C51">
        <v>5</v>
      </c>
      <c r="D51" t="s">
        <v>454</v>
      </c>
      <c r="E51">
        <v>16500</v>
      </c>
      <c r="F51">
        <v>23500</v>
      </c>
      <c r="G51">
        <v>30500</v>
      </c>
      <c r="H51">
        <v>1300</v>
      </c>
      <c r="I51">
        <v>19000</v>
      </c>
      <c r="J51">
        <v>26500</v>
      </c>
      <c r="K51">
        <v>34000</v>
      </c>
      <c r="L51">
        <v>1365</v>
      </c>
      <c r="M51">
        <v>22000</v>
      </c>
      <c r="N51">
        <v>30000</v>
      </c>
      <c r="O51">
        <v>40000</v>
      </c>
      <c r="P51">
        <v>1490</v>
      </c>
    </row>
    <row r="52" spans="1:16" x14ac:dyDescent="0.25">
      <c r="A52" t="s">
        <v>26</v>
      </c>
      <c r="B52" t="s">
        <v>29</v>
      </c>
      <c r="C52">
        <v>1</v>
      </c>
      <c r="D52" t="s">
        <v>455</v>
      </c>
      <c r="E52">
        <v>12500</v>
      </c>
      <c r="F52">
        <v>19500</v>
      </c>
      <c r="G52">
        <v>25000</v>
      </c>
      <c r="H52">
        <v>540</v>
      </c>
      <c r="I52">
        <v>20500</v>
      </c>
      <c r="J52">
        <v>26000</v>
      </c>
      <c r="K52">
        <v>33000</v>
      </c>
      <c r="L52">
        <v>805</v>
      </c>
      <c r="M52">
        <v>24500</v>
      </c>
      <c r="N52">
        <v>32000</v>
      </c>
      <c r="O52">
        <v>43000</v>
      </c>
      <c r="P52">
        <v>845</v>
      </c>
    </row>
    <row r="53" spans="1:16" x14ac:dyDescent="0.25">
      <c r="A53" t="s">
        <v>26</v>
      </c>
      <c r="B53" t="s">
        <v>29</v>
      </c>
      <c r="C53">
        <v>2</v>
      </c>
      <c r="D53" t="s">
        <v>456</v>
      </c>
      <c r="E53">
        <v>11000</v>
      </c>
      <c r="F53">
        <v>16500</v>
      </c>
      <c r="G53">
        <v>21000</v>
      </c>
      <c r="H53">
        <v>1545</v>
      </c>
      <c r="I53">
        <v>17500</v>
      </c>
      <c r="J53">
        <v>23000</v>
      </c>
      <c r="K53">
        <v>28000</v>
      </c>
      <c r="L53">
        <v>2015</v>
      </c>
      <c r="M53">
        <v>21500</v>
      </c>
      <c r="N53">
        <v>27500</v>
      </c>
      <c r="O53">
        <v>34500</v>
      </c>
      <c r="P53">
        <v>2150</v>
      </c>
    </row>
    <row r="54" spans="1:16" x14ac:dyDescent="0.25">
      <c r="A54" t="s">
        <v>26</v>
      </c>
      <c r="B54" t="s">
        <v>29</v>
      </c>
      <c r="C54">
        <v>3</v>
      </c>
      <c r="D54" t="s">
        <v>457</v>
      </c>
      <c r="E54">
        <v>11000</v>
      </c>
      <c r="F54">
        <v>15500</v>
      </c>
      <c r="G54">
        <v>19500</v>
      </c>
      <c r="H54">
        <v>1685</v>
      </c>
      <c r="I54">
        <v>16000</v>
      </c>
      <c r="J54">
        <v>21000</v>
      </c>
      <c r="K54">
        <v>25500</v>
      </c>
      <c r="L54">
        <v>2025</v>
      </c>
      <c r="M54">
        <v>19000</v>
      </c>
      <c r="N54">
        <v>24500</v>
      </c>
      <c r="O54">
        <v>30500</v>
      </c>
      <c r="P54">
        <v>2130</v>
      </c>
    </row>
    <row r="55" spans="1:16" x14ac:dyDescent="0.25">
      <c r="A55" t="s">
        <v>26</v>
      </c>
      <c r="B55" t="s">
        <v>29</v>
      </c>
      <c r="C55">
        <v>4</v>
      </c>
      <c r="D55" t="s">
        <v>458</v>
      </c>
      <c r="E55">
        <v>10000</v>
      </c>
      <c r="F55">
        <v>14000</v>
      </c>
      <c r="G55">
        <v>18500</v>
      </c>
      <c r="H55">
        <v>2215</v>
      </c>
      <c r="I55">
        <v>14000</v>
      </c>
      <c r="J55">
        <v>18500</v>
      </c>
      <c r="K55">
        <v>23000</v>
      </c>
      <c r="L55">
        <v>2435</v>
      </c>
      <c r="M55">
        <v>16500</v>
      </c>
      <c r="N55">
        <v>21500</v>
      </c>
      <c r="O55">
        <v>27000</v>
      </c>
      <c r="P55">
        <v>2565</v>
      </c>
    </row>
    <row r="56" spans="1:16" x14ac:dyDescent="0.25">
      <c r="A56" t="s">
        <v>26</v>
      </c>
      <c r="B56" t="s">
        <v>29</v>
      </c>
      <c r="C56">
        <v>5</v>
      </c>
      <c r="D56" t="s">
        <v>459</v>
      </c>
      <c r="E56">
        <v>13500</v>
      </c>
      <c r="F56">
        <v>21000</v>
      </c>
      <c r="G56">
        <v>27000</v>
      </c>
      <c r="H56">
        <v>4685</v>
      </c>
      <c r="I56">
        <v>14500</v>
      </c>
      <c r="J56">
        <v>22000</v>
      </c>
      <c r="K56">
        <v>28500</v>
      </c>
      <c r="L56">
        <v>4820</v>
      </c>
      <c r="M56">
        <v>15500</v>
      </c>
      <c r="N56">
        <v>24000</v>
      </c>
      <c r="O56">
        <v>30500</v>
      </c>
      <c r="P56">
        <v>5225</v>
      </c>
    </row>
    <row r="57" spans="1:16" x14ac:dyDescent="0.25">
      <c r="A57" t="s">
        <v>26</v>
      </c>
      <c r="B57" t="s">
        <v>30</v>
      </c>
      <c r="C57">
        <v>1</v>
      </c>
      <c r="D57" t="s">
        <v>460</v>
      </c>
      <c r="E57">
        <v>10500</v>
      </c>
      <c r="F57">
        <v>16000</v>
      </c>
      <c r="G57">
        <v>24000</v>
      </c>
      <c r="H57">
        <v>625</v>
      </c>
      <c r="I57">
        <v>20500</v>
      </c>
      <c r="J57">
        <v>28500</v>
      </c>
      <c r="K57">
        <v>40000</v>
      </c>
      <c r="L57">
        <v>1000</v>
      </c>
      <c r="M57">
        <v>27000</v>
      </c>
      <c r="N57">
        <v>37500</v>
      </c>
      <c r="O57">
        <v>60500</v>
      </c>
      <c r="P57">
        <v>990</v>
      </c>
    </row>
    <row r="58" spans="1:16" x14ac:dyDescent="0.25">
      <c r="A58" t="s">
        <v>26</v>
      </c>
      <c r="B58" t="s">
        <v>30</v>
      </c>
      <c r="C58">
        <v>2</v>
      </c>
      <c r="D58" t="s">
        <v>461</v>
      </c>
      <c r="E58">
        <v>10000</v>
      </c>
      <c r="F58">
        <v>14500</v>
      </c>
      <c r="G58">
        <v>19000</v>
      </c>
      <c r="H58">
        <v>1120</v>
      </c>
      <c r="I58">
        <v>17000</v>
      </c>
      <c r="J58">
        <v>21000</v>
      </c>
      <c r="K58">
        <v>28000</v>
      </c>
      <c r="L58">
        <v>1555</v>
      </c>
      <c r="M58">
        <v>21000</v>
      </c>
      <c r="N58">
        <v>28000</v>
      </c>
      <c r="O58">
        <v>37500</v>
      </c>
      <c r="P58">
        <v>1635</v>
      </c>
    </row>
    <row r="59" spans="1:16" x14ac:dyDescent="0.25">
      <c r="A59" t="s">
        <v>26</v>
      </c>
      <c r="B59" t="s">
        <v>30</v>
      </c>
      <c r="C59">
        <v>3</v>
      </c>
      <c r="D59" t="s">
        <v>462</v>
      </c>
      <c r="E59">
        <v>10000</v>
      </c>
      <c r="F59">
        <v>14000</v>
      </c>
      <c r="G59">
        <v>18000</v>
      </c>
      <c r="H59">
        <v>885</v>
      </c>
      <c r="I59">
        <v>15500</v>
      </c>
      <c r="J59">
        <v>19000</v>
      </c>
      <c r="K59">
        <v>23500</v>
      </c>
      <c r="L59">
        <v>1245</v>
      </c>
      <c r="M59">
        <v>18000</v>
      </c>
      <c r="N59">
        <v>23000</v>
      </c>
      <c r="O59">
        <v>29500</v>
      </c>
      <c r="P59">
        <v>1300</v>
      </c>
    </row>
    <row r="60" spans="1:16" x14ac:dyDescent="0.25">
      <c r="A60" t="s">
        <v>26</v>
      </c>
      <c r="B60" t="s">
        <v>30</v>
      </c>
      <c r="C60">
        <v>4</v>
      </c>
      <c r="D60" t="s">
        <v>463</v>
      </c>
      <c r="E60">
        <v>9000</v>
      </c>
      <c r="F60">
        <v>13500</v>
      </c>
      <c r="G60">
        <v>17000</v>
      </c>
      <c r="H60">
        <v>1045</v>
      </c>
      <c r="I60">
        <v>14500</v>
      </c>
      <c r="J60">
        <v>17500</v>
      </c>
      <c r="K60">
        <v>22000</v>
      </c>
      <c r="L60">
        <v>1405</v>
      </c>
      <c r="M60">
        <v>17000</v>
      </c>
      <c r="N60">
        <v>21000</v>
      </c>
      <c r="O60">
        <v>27000</v>
      </c>
      <c r="P60">
        <v>1505</v>
      </c>
    </row>
    <row r="61" spans="1:16" x14ac:dyDescent="0.25">
      <c r="A61" t="s">
        <v>26</v>
      </c>
      <c r="B61" t="s">
        <v>30</v>
      </c>
      <c r="C61">
        <v>5</v>
      </c>
      <c r="D61" t="s">
        <v>464</v>
      </c>
      <c r="E61">
        <v>10000</v>
      </c>
      <c r="F61">
        <v>16000</v>
      </c>
      <c r="G61">
        <v>23000</v>
      </c>
      <c r="H61">
        <v>1110</v>
      </c>
      <c r="I61">
        <v>15000</v>
      </c>
      <c r="J61">
        <v>20000</v>
      </c>
      <c r="K61">
        <v>28000</v>
      </c>
      <c r="L61">
        <v>1450</v>
      </c>
      <c r="M61">
        <v>16500</v>
      </c>
      <c r="N61">
        <v>23000</v>
      </c>
      <c r="O61">
        <v>33500</v>
      </c>
      <c r="P61">
        <v>1565</v>
      </c>
    </row>
    <row r="62" spans="1:16" x14ac:dyDescent="0.25">
      <c r="A62" t="s">
        <v>26</v>
      </c>
      <c r="B62" t="s">
        <v>31</v>
      </c>
      <c r="C62">
        <v>1</v>
      </c>
      <c r="D62" t="s">
        <v>465</v>
      </c>
      <c r="E62">
        <v>18500</v>
      </c>
      <c r="F62">
        <v>24000</v>
      </c>
      <c r="G62">
        <v>30000</v>
      </c>
      <c r="H62">
        <v>525</v>
      </c>
      <c r="I62">
        <v>26000</v>
      </c>
      <c r="J62">
        <v>32000</v>
      </c>
      <c r="K62">
        <v>40500</v>
      </c>
      <c r="L62">
        <v>580</v>
      </c>
      <c r="M62">
        <v>32000</v>
      </c>
      <c r="N62">
        <v>42500</v>
      </c>
      <c r="O62">
        <v>55500</v>
      </c>
      <c r="P62">
        <v>570</v>
      </c>
    </row>
    <row r="63" spans="1:16" x14ac:dyDescent="0.25">
      <c r="A63" t="s">
        <v>26</v>
      </c>
      <c r="B63" t="s">
        <v>31</v>
      </c>
      <c r="C63">
        <v>2</v>
      </c>
      <c r="D63" t="s">
        <v>466</v>
      </c>
      <c r="E63">
        <v>16000</v>
      </c>
      <c r="F63">
        <v>20500</v>
      </c>
      <c r="G63">
        <v>26000</v>
      </c>
      <c r="H63">
        <v>2245</v>
      </c>
      <c r="I63">
        <v>21500</v>
      </c>
      <c r="J63">
        <v>27000</v>
      </c>
      <c r="K63">
        <v>34500</v>
      </c>
      <c r="L63">
        <v>2490</v>
      </c>
      <c r="M63">
        <v>26000</v>
      </c>
      <c r="N63">
        <v>34500</v>
      </c>
      <c r="O63">
        <v>45500</v>
      </c>
      <c r="P63">
        <v>2440</v>
      </c>
    </row>
    <row r="64" spans="1:16" x14ac:dyDescent="0.25">
      <c r="A64" t="s">
        <v>26</v>
      </c>
      <c r="B64" t="s">
        <v>31</v>
      </c>
      <c r="C64">
        <v>3</v>
      </c>
      <c r="D64" t="s">
        <v>467</v>
      </c>
      <c r="E64">
        <v>14000</v>
      </c>
      <c r="F64">
        <v>18000</v>
      </c>
      <c r="G64">
        <v>22500</v>
      </c>
      <c r="H64">
        <v>2770</v>
      </c>
      <c r="I64">
        <v>18500</v>
      </c>
      <c r="J64">
        <v>24000</v>
      </c>
      <c r="K64">
        <v>29500</v>
      </c>
      <c r="L64">
        <v>3070</v>
      </c>
      <c r="M64">
        <v>22500</v>
      </c>
      <c r="N64">
        <v>29000</v>
      </c>
      <c r="O64">
        <v>38500</v>
      </c>
      <c r="P64">
        <v>3060</v>
      </c>
    </row>
    <row r="65" spans="1:16" x14ac:dyDescent="0.25">
      <c r="A65" t="s">
        <v>26</v>
      </c>
      <c r="B65" t="s">
        <v>31</v>
      </c>
      <c r="C65">
        <v>4</v>
      </c>
      <c r="D65" t="s">
        <v>468</v>
      </c>
      <c r="E65">
        <v>12000</v>
      </c>
      <c r="F65">
        <v>16500</v>
      </c>
      <c r="G65">
        <v>20500</v>
      </c>
      <c r="H65">
        <v>5345</v>
      </c>
      <c r="I65">
        <v>16500</v>
      </c>
      <c r="J65">
        <v>21000</v>
      </c>
      <c r="K65">
        <v>26500</v>
      </c>
      <c r="L65">
        <v>5860</v>
      </c>
      <c r="M65">
        <v>19500</v>
      </c>
      <c r="N65">
        <v>25000</v>
      </c>
      <c r="O65">
        <v>32500</v>
      </c>
      <c r="P65">
        <v>5955</v>
      </c>
    </row>
    <row r="66" spans="1:16" x14ac:dyDescent="0.25">
      <c r="A66" t="s">
        <v>26</v>
      </c>
      <c r="B66" t="s">
        <v>31</v>
      </c>
      <c r="C66">
        <v>5</v>
      </c>
      <c r="D66" t="s">
        <v>469</v>
      </c>
      <c r="E66">
        <v>11500</v>
      </c>
      <c r="F66">
        <v>16500</v>
      </c>
      <c r="G66">
        <v>22000</v>
      </c>
      <c r="H66">
        <v>5485</v>
      </c>
      <c r="I66">
        <v>14500</v>
      </c>
      <c r="J66">
        <v>20000</v>
      </c>
      <c r="K66">
        <v>26500</v>
      </c>
      <c r="L66">
        <v>5950</v>
      </c>
      <c r="M66">
        <v>16000</v>
      </c>
      <c r="N66">
        <v>23000</v>
      </c>
      <c r="O66">
        <v>31000</v>
      </c>
      <c r="P66">
        <v>6110</v>
      </c>
    </row>
    <row r="67" spans="1:16" x14ac:dyDescent="0.25">
      <c r="A67" t="s">
        <v>26</v>
      </c>
      <c r="B67" t="s">
        <v>32</v>
      </c>
      <c r="C67">
        <v>1</v>
      </c>
      <c r="D67" t="s">
        <v>470</v>
      </c>
      <c r="E67">
        <v>11500</v>
      </c>
      <c r="F67">
        <v>16000</v>
      </c>
      <c r="G67">
        <v>20000</v>
      </c>
      <c r="H67">
        <v>105</v>
      </c>
      <c r="I67">
        <v>17500</v>
      </c>
      <c r="J67">
        <v>23000</v>
      </c>
      <c r="K67">
        <v>27000</v>
      </c>
      <c r="L67">
        <v>135</v>
      </c>
      <c r="M67">
        <v>21500</v>
      </c>
      <c r="N67">
        <v>26500</v>
      </c>
      <c r="O67">
        <v>32000</v>
      </c>
      <c r="P67">
        <v>130</v>
      </c>
    </row>
    <row r="68" spans="1:16" x14ac:dyDescent="0.25">
      <c r="A68" t="s">
        <v>26</v>
      </c>
      <c r="B68" t="s">
        <v>32</v>
      </c>
      <c r="C68">
        <v>2</v>
      </c>
      <c r="D68" t="s">
        <v>471</v>
      </c>
      <c r="E68">
        <v>10500</v>
      </c>
      <c r="F68">
        <v>15000</v>
      </c>
      <c r="G68">
        <v>19000</v>
      </c>
      <c r="H68">
        <v>690</v>
      </c>
      <c r="I68">
        <v>16500</v>
      </c>
      <c r="J68">
        <v>21000</v>
      </c>
      <c r="K68">
        <v>25000</v>
      </c>
      <c r="L68">
        <v>760</v>
      </c>
      <c r="M68">
        <v>20000</v>
      </c>
      <c r="N68">
        <v>25500</v>
      </c>
      <c r="O68">
        <v>31000</v>
      </c>
      <c r="P68">
        <v>765</v>
      </c>
    </row>
    <row r="69" spans="1:16" x14ac:dyDescent="0.25">
      <c r="A69" t="s">
        <v>26</v>
      </c>
      <c r="B69" t="s">
        <v>32</v>
      </c>
      <c r="C69">
        <v>3</v>
      </c>
      <c r="D69" t="s">
        <v>472</v>
      </c>
      <c r="E69">
        <v>10500</v>
      </c>
      <c r="F69">
        <v>14500</v>
      </c>
      <c r="G69">
        <v>18000</v>
      </c>
      <c r="H69">
        <v>1135</v>
      </c>
      <c r="I69">
        <v>15500</v>
      </c>
      <c r="J69">
        <v>19500</v>
      </c>
      <c r="K69">
        <v>24500</v>
      </c>
      <c r="L69">
        <v>1230</v>
      </c>
      <c r="M69">
        <v>18000</v>
      </c>
      <c r="N69">
        <v>23500</v>
      </c>
      <c r="O69">
        <v>29500</v>
      </c>
      <c r="P69">
        <v>1220</v>
      </c>
    </row>
    <row r="70" spans="1:16" x14ac:dyDescent="0.25">
      <c r="A70" t="s">
        <v>26</v>
      </c>
      <c r="B70" t="s">
        <v>32</v>
      </c>
      <c r="C70">
        <v>4</v>
      </c>
      <c r="D70" t="s">
        <v>473</v>
      </c>
      <c r="E70">
        <v>9000</v>
      </c>
      <c r="F70">
        <v>13500</v>
      </c>
      <c r="G70">
        <v>17000</v>
      </c>
      <c r="H70">
        <v>1705</v>
      </c>
      <c r="I70">
        <v>14000</v>
      </c>
      <c r="J70">
        <v>18000</v>
      </c>
      <c r="K70">
        <v>23000</v>
      </c>
      <c r="L70">
        <v>1850</v>
      </c>
      <c r="M70">
        <v>16000</v>
      </c>
      <c r="N70">
        <v>21500</v>
      </c>
      <c r="O70">
        <v>27000</v>
      </c>
      <c r="P70">
        <v>1870</v>
      </c>
    </row>
    <row r="71" spans="1:16" x14ac:dyDescent="0.25">
      <c r="A71" t="s">
        <v>26</v>
      </c>
      <c r="B71" t="s">
        <v>32</v>
      </c>
      <c r="C71">
        <v>5</v>
      </c>
      <c r="D71" t="s">
        <v>474</v>
      </c>
      <c r="E71">
        <v>9000</v>
      </c>
      <c r="F71">
        <v>13500</v>
      </c>
      <c r="G71">
        <v>17500</v>
      </c>
      <c r="H71">
        <v>1045</v>
      </c>
      <c r="I71">
        <v>12000</v>
      </c>
      <c r="J71">
        <v>17500</v>
      </c>
      <c r="K71">
        <v>22500</v>
      </c>
      <c r="L71">
        <v>1135</v>
      </c>
      <c r="M71">
        <v>14000</v>
      </c>
      <c r="N71">
        <v>20000</v>
      </c>
      <c r="O71">
        <v>26500</v>
      </c>
      <c r="P71">
        <v>1165</v>
      </c>
    </row>
    <row r="72" spans="1:16" x14ac:dyDescent="0.25">
      <c r="A72" t="s">
        <v>26</v>
      </c>
      <c r="B72" t="s">
        <v>27</v>
      </c>
      <c r="C72">
        <v>1</v>
      </c>
      <c r="D72" t="s">
        <v>475</v>
      </c>
      <c r="E72">
        <v>11000</v>
      </c>
      <c r="F72">
        <v>17500</v>
      </c>
      <c r="G72">
        <v>22500</v>
      </c>
      <c r="H72">
        <v>1250</v>
      </c>
      <c r="I72">
        <v>19500</v>
      </c>
      <c r="J72">
        <v>24000</v>
      </c>
      <c r="K72">
        <v>30000</v>
      </c>
      <c r="L72">
        <v>1790</v>
      </c>
      <c r="M72">
        <v>23500</v>
      </c>
      <c r="N72">
        <v>29500</v>
      </c>
      <c r="O72">
        <v>38500</v>
      </c>
      <c r="P72">
        <v>1885</v>
      </c>
    </row>
    <row r="73" spans="1:16" x14ac:dyDescent="0.25">
      <c r="A73" t="s">
        <v>26</v>
      </c>
      <c r="B73" t="s">
        <v>27</v>
      </c>
      <c r="C73">
        <v>2</v>
      </c>
      <c r="D73" t="s">
        <v>476</v>
      </c>
      <c r="E73">
        <v>10500</v>
      </c>
      <c r="F73">
        <v>15500</v>
      </c>
      <c r="G73">
        <v>20000</v>
      </c>
      <c r="H73">
        <v>2055</v>
      </c>
      <c r="I73">
        <v>17000</v>
      </c>
      <c r="J73">
        <v>22000</v>
      </c>
      <c r="K73">
        <v>26500</v>
      </c>
      <c r="L73">
        <v>2760</v>
      </c>
      <c r="M73">
        <v>21000</v>
      </c>
      <c r="N73">
        <v>26000</v>
      </c>
      <c r="O73">
        <v>32000</v>
      </c>
      <c r="P73">
        <v>2935</v>
      </c>
    </row>
    <row r="74" spans="1:16" x14ac:dyDescent="0.25">
      <c r="A74" t="s">
        <v>26</v>
      </c>
      <c r="B74" t="s">
        <v>27</v>
      </c>
      <c r="C74">
        <v>3</v>
      </c>
      <c r="D74" t="s">
        <v>477</v>
      </c>
      <c r="E74">
        <v>10000</v>
      </c>
      <c r="F74">
        <v>15000</v>
      </c>
      <c r="G74">
        <v>18500</v>
      </c>
      <c r="H74">
        <v>1385</v>
      </c>
      <c r="I74">
        <v>15000</v>
      </c>
      <c r="J74">
        <v>20500</v>
      </c>
      <c r="K74">
        <v>24500</v>
      </c>
      <c r="L74">
        <v>1715</v>
      </c>
      <c r="M74">
        <v>18500</v>
      </c>
      <c r="N74">
        <v>24500</v>
      </c>
      <c r="O74">
        <v>29500</v>
      </c>
      <c r="P74">
        <v>1885</v>
      </c>
    </row>
    <row r="75" spans="1:16" x14ac:dyDescent="0.25">
      <c r="A75" t="s">
        <v>26</v>
      </c>
      <c r="B75" t="s">
        <v>27</v>
      </c>
      <c r="C75">
        <v>4</v>
      </c>
      <c r="D75" t="s">
        <v>478</v>
      </c>
      <c r="E75">
        <v>9000</v>
      </c>
      <c r="F75">
        <v>13500</v>
      </c>
      <c r="G75">
        <v>17000</v>
      </c>
      <c r="H75">
        <v>1090</v>
      </c>
      <c r="I75">
        <v>14000</v>
      </c>
      <c r="J75">
        <v>18500</v>
      </c>
      <c r="K75">
        <v>23000</v>
      </c>
      <c r="L75">
        <v>1335</v>
      </c>
      <c r="M75">
        <v>16500</v>
      </c>
      <c r="N75">
        <v>22000</v>
      </c>
      <c r="O75">
        <v>27500</v>
      </c>
      <c r="P75">
        <v>1430</v>
      </c>
    </row>
    <row r="76" spans="1:16" x14ac:dyDescent="0.25">
      <c r="A76" t="s">
        <v>26</v>
      </c>
      <c r="B76" t="s">
        <v>27</v>
      </c>
      <c r="C76">
        <v>5</v>
      </c>
      <c r="D76" t="s">
        <v>479</v>
      </c>
      <c r="E76">
        <v>9000</v>
      </c>
      <c r="F76">
        <v>15000</v>
      </c>
      <c r="G76">
        <v>21000</v>
      </c>
      <c r="H76">
        <v>1260</v>
      </c>
      <c r="I76">
        <v>12000</v>
      </c>
      <c r="J76">
        <v>19500</v>
      </c>
      <c r="K76">
        <v>25000</v>
      </c>
      <c r="L76">
        <v>1640</v>
      </c>
      <c r="M76">
        <v>13500</v>
      </c>
      <c r="N76">
        <v>22500</v>
      </c>
      <c r="O76">
        <v>29500</v>
      </c>
      <c r="P76">
        <v>1785</v>
      </c>
    </row>
    <row r="77" spans="1:16" x14ac:dyDescent="0.25">
      <c r="A77" t="s">
        <v>26</v>
      </c>
      <c r="B77" t="s">
        <v>33</v>
      </c>
      <c r="C77">
        <v>1</v>
      </c>
      <c r="D77" t="s">
        <v>480</v>
      </c>
      <c r="E77">
        <v>11000</v>
      </c>
      <c r="F77">
        <v>18000</v>
      </c>
      <c r="G77">
        <v>24500</v>
      </c>
      <c r="H77">
        <v>855</v>
      </c>
      <c r="I77">
        <v>20000</v>
      </c>
      <c r="J77">
        <v>25500</v>
      </c>
      <c r="K77">
        <v>32500</v>
      </c>
      <c r="L77">
        <v>1355</v>
      </c>
      <c r="M77">
        <v>24500</v>
      </c>
      <c r="N77">
        <v>31500</v>
      </c>
      <c r="O77">
        <v>43500</v>
      </c>
      <c r="P77">
        <v>1440</v>
      </c>
    </row>
    <row r="78" spans="1:16" x14ac:dyDescent="0.25">
      <c r="A78" t="s">
        <v>26</v>
      </c>
      <c r="B78" t="s">
        <v>33</v>
      </c>
      <c r="C78">
        <v>2</v>
      </c>
      <c r="D78" t="s">
        <v>481</v>
      </c>
      <c r="E78">
        <v>10000</v>
      </c>
      <c r="F78">
        <v>15000</v>
      </c>
      <c r="G78">
        <v>20000</v>
      </c>
      <c r="H78">
        <v>1535</v>
      </c>
      <c r="I78">
        <v>16500</v>
      </c>
      <c r="J78">
        <v>22000</v>
      </c>
      <c r="K78">
        <v>27000</v>
      </c>
      <c r="L78">
        <v>2150</v>
      </c>
      <c r="M78">
        <v>20500</v>
      </c>
      <c r="N78">
        <v>26500</v>
      </c>
      <c r="O78">
        <v>34000</v>
      </c>
      <c r="P78">
        <v>2335</v>
      </c>
    </row>
    <row r="79" spans="1:16" x14ac:dyDescent="0.25">
      <c r="A79" t="s">
        <v>26</v>
      </c>
      <c r="B79" t="s">
        <v>33</v>
      </c>
      <c r="C79">
        <v>3</v>
      </c>
      <c r="D79" t="s">
        <v>482</v>
      </c>
      <c r="E79">
        <v>9500</v>
      </c>
      <c r="F79">
        <v>13500</v>
      </c>
      <c r="G79">
        <v>17500</v>
      </c>
      <c r="H79">
        <v>1000</v>
      </c>
      <c r="I79">
        <v>14500</v>
      </c>
      <c r="J79">
        <v>19000</v>
      </c>
      <c r="K79">
        <v>24000</v>
      </c>
      <c r="L79">
        <v>1335</v>
      </c>
      <c r="M79">
        <v>18000</v>
      </c>
      <c r="N79">
        <v>23500</v>
      </c>
      <c r="O79">
        <v>29000</v>
      </c>
      <c r="P79">
        <v>1410</v>
      </c>
    </row>
    <row r="80" spans="1:16" x14ac:dyDescent="0.25">
      <c r="A80" t="s">
        <v>26</v>
      </c>
      <c r="B80" t="s">
        <v>33</v>
      </c>
      <c r="C80">
        <v>4</v>
      </c>
      <c r="D80" t="s">
        <v>483</v>
      </c>
      <c r="E80">
        <v>9000</v>
      </c>
      <c r="F80">
        <v>13000</v>
      </c>
      <c r="G80">
        <v>17000</v>
      </c>
      <c r="H80">
        <v>895</v>
      </c>
      <c r="I80">
        <v>13500</v>
      </c>
      <c r="J80">
        <v>18000</v>
      </c>
      <c r="K80">
        <v>23000</v>
      </c>
      <c r="L80">
        <v>1075</v>
      </c>
      <c r="M80">
        <v>16000</v>
      </c>
      <c r="N80">
        <v>21500</v>
      </c>
      <c r="O80">
        <v>27000</v>
      </c>
      <c r="P80">
        <v>1150</v>
      </c>
    </row>
    <row r="81" spans="1:16" x14ac:dyDescent="0.25">
      <c r="A81" t="s">
        <v>26</v>
      </c>
      <c r="B81" t="s">
        <v>33</v>
      </c>
      <c r="C81">
        <v>5</v>
      </c>
      <c r="D81" t="s">
        <v>484</v>
      </c>
      <c r="E81">
        <v>9500</v>
      </c>
      <c r="F81">
        <v>15500</v>
      </c>
      <c r="G81">
        <v>22500</v>
      </c>
      <c r="H81">
        <v>1160</v>
      </c>
      <c r="I81">
        <v>11500</v>
      </c>
      <c r="J81">
        <v>19000</v>
      </c>
      <c r="K81">
        <v>26000</v>
      </c>
      <c r="L81">
        <v>1480</v>
      </c>
      <c r="M81">
        <v>12500</v>
      </c>
      <c r="N81">
        <v>21500</v>
      </c>
      <c r="O81">
        <v>29500</v>
      </c>
      <c r="P81">
        <v>1660</v>
      </c>
    </row>
    <row r="82" spans="1:16" x14ac:dyDescent="0.25">
      <c r="A82" t="s">
        <v>26</v>
      </c>
      <c r="B82" t="s">
        <v>34</v>
      </c>
      <c r="C82">
        <v>1</v>
      </c>
      <c r="D82" t="s">
        <v>485</v>
      </c>
      <c r="E82">
        <v>7500</v>
      </c>
      <c r="F82">
        <v>13500</v>
      </c>
      <c r="G82">
        <v>18500</v>
      </c>
      <c r="H82">
        <v>435</v>
      </c>
      <c r="I82">
        <v>11000</v>
      </c>
      <c r="J82">
        <v>19500</v>
      </c>
      <c r="K82">
        <v>24500</v>
      </c>
      <c r="L82">
        <v>560</v>
      </c>
      <c r="M82">
        <v>15500</v>
      </c>
      <c r="N82">
        <v>24500</v>
      </c>
      <c r="O82">
        <v>31000</v>
      </c>
      <c r="P82">
        <v>525</v>
      </c>
    </row>
    <row r="83" spans="1:16" x14ac:dyDescent="0.25">
      <c r="A83" t="s">
        <v>26</v>
      </c>
      <c r="B83" t="s">
        <v>34</v>
      </c>
      <c r="C83">
        <v>2</v>
      </c>
      <c r="D83" t="s">
        <v>486</v>
      </c>
      <c r="E83">
        <v>8000</v>
      </c>
      <c r="F83">
        <v>13000</v>
      </c>
      <c r="G83">
        <v>17500</v>
      </c>
      <c r="H83">
        <v>2070</v>
      </c>
      <c r="I83">
        <v>13000</v>
      </c>
      <c r="J83">
        <v>19000</v>
      </c>
      <c r="K83">
        <v>24000</v>
      </c>
      <c r="L83">
        <v>2370</v>
      </c>
      <c r="M83">
        <v>16000</v>
      </c>
      <c r="N83">
        <v>23500</v>
      </c>
      <c r="O83">
        <v>29500</v>
      </c>
      <c r="P83">
        <v>2405</v>
      </c>
    </row>
    <row r="84" spans="1:16" x14ac:dyDescent="0.25">
      <c r="A84" t="s">
        <v>26</v>
      </c>
      <c r="B84" t="s">
        <v>34</v>
      </c>
      <c r="C84">
        <v>3</v>
      </c>
      <c r="D84" t="s">
        <v>487</v>
      </c>
      <c r="E84">
        <v>8000</v>
      </c>
      <c r="F84">
        <v>12500</v>
      </c>
      <c r="G84">
        <v>17000</v>
      </c>
      <c r="H84">
        <v>2585</v>
      </c>
      <c r="I84">
        <v>12500</v>
      </c>
      <c r="J84">
        <v>18000</v>
      </c>
      <c r="K84">
        <v>23000</v>
      </c>
      <c r="L84">
        <v>2860</v>
      </c>
      <c r="M84">
        <v>15500</v>
      </c>
      <c r="N84">
        <v>22000</v>
      </c>
      <c r="O84">
        <v>28000</v>
      </c>
      <c r="P84">
        <v>2915</v>
      </c>
    </row>
    <row r="85" spans="1:16" x14ac:dyDescent="0.25">
      <c r="A85" t="s">
        <v>26</v>
      </c>
      <c r="B85" t="s">
        <v>34</v>
      </c>
      <c r="C85">
        <v>4</v>
      </c>
      <c r="D85" t="s">
        <v>488</v>
      </c>
      <c r="E85">
        <v>8000</v>
      </c>
      <c r="F85">
        <v>12500</v>
      </c>
      <c r="G85">
        <v>16500</v>
      </c>
      <c r="H85">
        <v>4590</v>
      </c>
      <c r="I85">
        <v>12000</v>
      </c>
      <c r="J85">
        <v>17000</v>
      </c>
      <c r="K85">
        <v>22000</v>
      </c>
      <c r="L85">
        <v>4845</v>
      </c>
      <c r="M85">
        <v>14500</v>
      </c>
      <c r="N85">
        <v>20500</v>
      </c>
      <c r="O85">
        <v>26500</v>
      </c>
      <c r="P85">
        <v>4970</v>
      </c>
    </row>
    <row r="86" spans="1:16" x14ac:dyDescent="0.25">
      <c r="A86" t="s">
        <v>26</v>
      </c>
      <c r="B86" t="s">
        <v>34</v>
      </c>
      <c r="C86">
        <v>5</v>
      </c>
      <c r="D86" t="s">
        <v>489</v>
      </c>
      <c r="E86">
        <v>7000</v>
      </c>
      <c r="F86">
        <v>12000</v>
      </c>
      <c r="G86">
        <v>16000</v>
      </c>
      <c r="H86">
        <v>5325</v>
      </c>
      <c r="I86">
        <v>9500</v>
      </c>
      <c r="J86">
        <v>15500</v>
      </c>
      <c r="K86">
        <v>21000</v>
      </c>
      <c r="L86">
        <v>5820</v>
      </c>
      <c r="M86">
        <v>11000</v>
      </c>
      <c r="N86">
        <v>17500</v>
      </c>
      <c r="O86">
        <v>24500</v>
      </c>
      <c r="P86">
        <v>5925</v>
      </c>
    </row>
    <row r="87" spans="1:16" x14ac:dyDescent="0.25">
      <c r="A87" t="s">
        <v>26</v>
      </c>
      <c r="B87" t="s">
        <v>35</v>
      </c>
      <c r="C87">
        <v>1</v>
      </c>
      <c r="D87" t="s">
        <v>490</v>
      </c>
      <c r="E87">
        <v>13500</v>
      </c>
      <c r="F87">
        <v>21000</v>
      </c>
      <c r="G87">
        <v>21500</v>
      </c>
      <c r="H87">
        <v>30</v>
      </c>
      <c r="I87">
        <v>16500</v>
      </c>
      <c r="J87">
        <v>24500</v>
      </c>
      <c r="K87">
        <v>27000</v>
      </c>
      <c r="L87">
        <v>40</v>
      </c>
      <c r="M87">
        <v>23000</v>
      </c>
      <c r="N87">
        <v>28000</v>
      </c>
      <c r="O87">
        <v>31000</v>
      </c>
      <c r="P87">
        <v>45</v>
      </c>
    </row>
    <row r="88" spans="1:16" x14ac:dyDescent="0.25">
      <c r="A88" t="s">
        <v>26</v>
      </c>
      <c r="B88" t="s">
        <v>35</v>
      </c>
      <c r="C88">
        <v>2</v>
      </c>
      <c r="D88" t="s">
        <v>491</v>
      </c>
      <c r="E88">
        <v>17000</v>
      </c>
      <c r="F88">
        <v>21000</v>
      </c>
      <c r="G88">
        <v>21500</v>
      </c>
      <c r="H88">
        <v>375</v>
      </c>
      <c r="I88">
        <v>21000</v>
      </c>
      <c r="J88">
        <v>24500</v>
      </c>
      <c r="K88">
        <v>26000</v>
      </c>
      <c r="L88">
        <v>465</v>
      </c>
      <c r="M88">
        <v>23000</v>
      </c>
      <c r="N88">
        <v>28500</v>
      </c>
      <c r="O88">
        <v>31000</v>
      </c>
      <c r="P88">
        <v>470</v>
      </c>
    </row>
    <row r="89" spans="1:16" x14ac:dyDescent="0.25">
      <c r="A89" t="s">
        <v>26</v>
      </c>
      <c r="B89" t="s">
        <v>35</v>
      </c>
      <c r="C89">
        <v>3</v>
      </c>
      <c r="D89" t="s">
        <v>492</v>
      </c>
      <c r="E89">
        <v>14000</v>
      </c>
      <c r="F89">
        <v>21000</v>
      </c>
      <c r="G89">
        <v>21500</v>
      </c>
      <c r="H89">
        <v>980</v>
      </c>
      <c r="I89">
        <v>19000</v>
      </c>
      <c r="J89">
        <v>24500</v>
      </c>
      <c r="K89">
        <v>25000</v>
      </c>
      <c r="L89">
        <v>1125</v>
      </c>
      <c r="M89">
        <v>21000</v>
      </c>
      <c r="N89">
        <v>28000</v>
      </c>
      <c r="O89">
        <v>30500</v>
      </c>
      <c r="P89">
        <v>1095</v>
      </c>
    </row>
    <row r="90" spans="1:16" x14ac:dyDescent="0.25">
      <c r="A90" t="s">
        <v>26</v>
      </c>
      <c r="B90" t="s">
        <v>35</v>
      </c>
      <c r="C90">
        <v>4</v>
      </c>
      <c r="D90" t="s">
        <v>493</v>
      </c>
      <c r="E90">
        <v>11500</v>
      </c>
      <c r="F90">
        <v>17500</v>
      </c>
      <c r="G90">
        <v>21000</v>
      </c>
      <c r="H90">
        <v>1945</v>
      </c>
      <c r="I90">
        <v>15500</v>
      </c>
      <c r="J90">
        <v>22500</v>
      </c>
      <c r="K90">
        <v>24500</v>
      </c>
      <c r="L90">
        <v>2325</v>
      </c>
      <c r="M90">
        <v>17500</v>
      </c>
      <c r="N90">
        <v>25000</v>
      </c>
      <c r="O90">
        <v>29000</v>
      </c>
      <c r="P90">
        <v>2355</v>
      </c>
    </row>
    <row r="91" spans="1:16" x14ac:dyDescent="0.25">
      <c r="A91" t="s">
        <v>26</v>
      </c>
      <c r="B91" t="s">
        <v>35</v>
      </c>
      <c r="C91">
        <v>5</v>
      </c>
      <c r="D91" t="s">
        <v>494</v>
      </c>
      <c r="E91">
        <v>12000</v>
      </c>
      <c r="F91">
        <v>18000</v>
      </c>
      <c r="G91">
        <v>22000</v>
      </c>
      <c r="H91">
        <v>3835</v>
      </c>
      <c r="I91">
        <v>14000</v>
      </c>
      <c r="J91">
        <v>21000</v>
      </c>
      <c r="K91">
        <v>25000</v>
      </c>
      <c r="L91">
        <v>4275</v>
      </c>
      <c r="M91">
        <v>14500</v>
      </c>
      <c r="N91">
        <v>22500</v>
      </c>
      <c r="O91">
        <v>28500</v>
      </c>
      <c r="P91">
        <v>4400</v>
      </c>
    </row>
    <row r="92" spans="1:16" x14ac:dyDescent="0.25">
      <c r="A92" t="s">
        <v>26</v>
      </c>
      <c r="B92" t="s">
        <v>36</v>
      </c>
      <c r="C92">
        <v>1</v>
      </c>
      <c r="D92" t="s">
        <v>495</v>
      </c>
      <c r="E92">
        <v>16500</v>
      </c>
      <c r="F92">
        <v>21500</v>
      </c>
      <c r="G92">
        <v>25500</v>
      </c>
      <c r="H92">
        <v>40</v>
      </c>
      <c r="I92">
        <v>21000</v>
      </c>
      <c r="J92">
        <v>26500</v>
      </c>
      <c r="K92">
        <v>33500</v>
      </c>
      <c r="L92">
        <v>55</v>
      </c>
      <c r="M92">
        <v>25500</v>
      </c>
      <c r="N92">
        <v>30000</v>
      </c>
      <c r="O92">
        <v>41000</v>
      </c>
      <c r="P92">
        <v>60</v>
      </c>
    </row>
    <row r="93" spans="1:16" x14ac:dyDescent="0.25">
      <c r="A93" t="s">
        <v>26</v>
      </c>
      <c r="B93" t="s">
        <v>36</v>
      </c>
      <c r="C93">
        <v>2</v>
      </c>
      <c r="D93" t="s">
        <v>496</v>
      </c>
      <c r="E93">
        <v>9500</v>
      </c>
      <c r="F93">
        <v>15000</v>
      </c>
      <c r="G93">
        <v>21500</v>
      </c>
      <c r="H93">
        <v>80</v>
      </c>
      <c r="I93">
        <v>17500</v>
      </c>
      <c r="J93">
        <v>21500</v>
      </c>
      <c r="K93">
        <v>29500</v>
      </c>
      <c r="L93">
        <v>95</v>
      </c>
      <c r="M93">
        <v>19000</v>
      </c>
      <c r="N93">
        <v>26000</v>
      </c>
      <c r="O93">
        <v>33500</v>
      </c>
      <c r="P93">
        <v>110</v>
      </c>
    </row>
    <row r="94" spans="1:16" x14ac:dyDescent="0.25">
      <c r="A94" t="s">
        <v>26</v>
      </c>
      <c r="B94" t="s">
        <v>36</v>
      </c>
      <c r="C94">
        <v>3</v>
      </c>
      <c r="D94" t="s">
        <v>497</v>
      </c>
      <c r="E94">
        <v>13000</v>
      </c>
      <c r="F94">
        <v>15500</v>
      </c>
      <c r="G94">
        <v>19500</v>
      </c>
      <c r="H94">
        <v>55</v>
      </c>
      <c r="I94">
        <v>16000</v>
      </c>
      <c r="J94">
        <v>21000</v>
      </c>
      <c r="K94">
        <v>25000</v>
      </c>
      <c r="L94">
        <v>70</v>
      </c>
      <c r="M94">
        <v>17500</v>
      </c>
      <c r="N94">
        <v>23500</v>
      </c>
      <c r="O94">
        <v>29500</v>
      </c>
      <c r="P94">
        <v>75</v>
      </c>
    </row>
    <row r="95" spans="1:16" x14ac:dyDescent="0.25">
      <c r="A95" t="s">
        <v>26</v>
      </c>
      <c r="B95" t="s">
        <v>36</v>
      </c>
      <c r="C95">
        <v>4</v>
      </c>
      <c r="D95" t="s">
        <v>498</v>
      </c>
      <c r="E95">
        <v>10000</v>
      </c>
      <c r="F95">
        <v>14000</v>
      </c>
      <c r="G95">
        <v>17500</v>
      </c>
      <c r="H95">
        <v>85</v>
      </c>
      <c r="I95">
        <v>14500</v>
      </c>
      <c r="J95">
        <v>20500</v>
      </c>
      <c r="K95">
        <v>24000</v>
      </c>
      <c r="L95">
        <v>110</v>
      </c>
      <c r="M95">
        <v>16500</v>
      </c>
      <c r="N95">
        <v>23000</v>
      </c>
      <c r="O95">
        <v>29500</v>
      </c>
      <c r="P95">
        <v>115</v>
      </c>
    </row>
    <row r="96" spans="1:16" x14ac:dyDescent="0.25">
      <c r="A96" t="s">
        <v>26</v>
      </c>
      <c r="B96" t="s">
        <v>36</v>
      </c>
      <c r="C96">
        <v>5</v>
      </c>
      <c r="D96" t="s">
        <v>499</v>
      </c>
      <c r="E96">
        <v>12500</v>
      </c>
      <c r="F96">
        <v>21000</v>
      </c>
      <c r="G96">
        <v>32500</v>
      </c>
      <c r="H96">
        <v>1455</v>
      </c>
      <c r="I96">
        <v>13000</v>
      </c>
      <c r="J96">
        <v>22500</v>
      </c>
      <c r="K96">
        <v>33500</v>
      </c>
      <c r="L96">
        <v>1810</v>
      </c>
      <c r="M96">
        <v>13000</v>
      </c>
      <c r="N96">
        <v>24000</v>
      </c>
      <c r="O96">
        <v>34500</v>
      </c>
      <c r="P96">
        <v>2040</v>
      </c>
    </row>
    <row r="97" spans="1:16" x14ac:dyDescent="0.25">
      <c r="A97" t="s">
        <v>26</v>
      </c>
      <c r="B97" t="s">
        <v>37</v>
      </c>
      <c r="C97">
        <v>1</v>
      </c>
      <c r="D97" t="s">
        <v>500</v>
      </c>
      <c r="E97">
        <v>21500</v>
      </c>
      <c r="F97">
        <v>27500</v>
      </c>
      <c r="G97">
        <v>37000</v>
      </c>
      <c r="H97">
        <v>595</v>
      </c>
      <c r="I97">
        <v>29000</v>
      </c>
      <c r="J97">
        <v>36000</v>
      </c>
      <c r="K97">
        <v>48000</v>
      </c>
      <c r="L97">
        <v>705</v>
      </c>
      <c r="M97">
        <v>36500</v>
      </c>
      <c r="N97">
        <v>48000</v>
      </c>
      <c r="O97">
        <v>65500</v>
      </c>
      <c r="P97">
        <v>715</v>
      </c>
    </row>
    <row r="98" spans="1:16" x14ac:dyDescent="0.25">
      <c r="A98" t="s">
        <v>26</v>
      </c>
      <c r="B98" t="s">
        <v>37</v>
      </c>
      <c r="C98">
        <v>2</v>
      </c>
      <c r="D98" t="s">
        <v>501</v>
      </c>
      <c r="E98">
        <v>16000</v>
      </c>
      <c r="F98">
        <v>21500</v>
      </c>
      <c r="G98">
        <v>27500</v>
      </c>
      <c r="H98">
        <v>680</v>
      </c>
      <c r="I98">
        <v>23000</v>
      </c>
      <c r="J98">
        <v>30000</v>
      </c>
      <c r="K98">
        <v>37500</v>
      </c>
      <c r="L98">
        <v>815</v>
      </c>
      <c r="M98">
        <v>29000</v>
      </c>
      <c r="N98">
        <v>39500</v>
      </c>
      <c r="O98">
        <v>52500</v>
      </c>
      <c r="P98">
        <v>820</v>
      </c>
    </row>
    <row r="99" spans="1:16" x14ac:dyDescent="0.25">
      <c r="A99" t="s">
        <v>26</v>
      </c>
      <c r="B99" t="s">
        <v>37</v>
      </c>
      <c r="C99">
        <v>3</v>
      </c>
      <c r="D99" t="s">
        <v>502</v>
      </c>
      <c r="E99">
        <v>13500</v>
      </c>
      <c r="F99">
        <v>19000</v>
      </c>
      <c r="G99">
        <v>24000</v>
      </c>
      <c r="H99">
        <v>365</v>
      </c>
      <c r="I99">
        <v>20000</v>
      </c>
      <c r="J99">
        <v>25000</v>
      </c>
      <c r="K99">
        <v>31500</v>
      </c>
      <c r="L99">
        <v>455</v>
      </c>
      <c r="M99">
        <v>25000</v>
      </c>
      <c r="N99">
        <v>32000</v>
      </c>
      <c r="O99">
        <v>43000</v>
      </c>
      <c r="P99">
        <v>455</v>
      </c>
    </row>
    <row r="100" spans="1:16" x14ac:dyDescent="0.25">
      <c r="A100" t="s">
        <v>26</v>
      </c>
      <c r="B100" t="s">
        <v>37</v>
      </c>
      <c r="C100">
        <v>4</v>
      </c>
      <c r="D100" t="s">
        <v>503</v>
      </c>
      <c r="E100">
        <v>11000</v>
      </c>
      <c r="F100">
        <v>16000</v>
      </c>
      <c r="G100">
        <v>20000</v>
      </c>
      <c r="H100">
        <v>265</v>
      </c>
      <c r="I100">
        <v>17000</v>
      </c>
      <c r="J100">
        <v>23000</v>
      </c>
      <c r="K100">
        <v>29000</v>
      </c>
      <c r="L100">
        <v>325</v>
      </c>
      <c r="M100">
        <v>19500</v>
      </c>
      <c r="N100">
        <v>27000</v>
      </c>
      <c r="O100">
        <v>36000</v>
      </c>
      <c r="P100">
        <v>350</v>
      </c>
    </row>
    <row r="101" spans="1:16" x14ac:dyDescent="0.25">
      <c r="A101" t="s">
        <v>26</v>
      </c>
      <c r="B101" t="s">
        <v>37</v>
      </c>
      <c r="C101">
        <v>5</v>
      </c>
      <c r="D101" t="s">
        <v>504</v>
      </c>
      <c r="E101">
        <v>13500</v>
      </c>
      <c r="F101">
        <v>20000</v>
      </c>
      <c r="G101">
        <v>27500</v>
      </c>
      <c r="H101">
        <v>235</v>
      </c>
      <c r="I101">
        <v>18500</v>
      </c>
      <c r="J101">
        <v>26000</v>
      </c>
      <c r="K101">
        <v>34000</v>
      </c>
      <c r="L101">
        <v>295</v>
      </c>
      <c r="M101">
        <v>20500</v>
      </c>
      <c r="N101">
        <v>32500</v>
      </c>
      <c r="O101">
        <v>47500</v>
      </c>
      <c r="P101">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S7" sqref="S7"/>
    </sheetView>
  </sheetViews>
  <sheetFormatPr defaultRowHeight="15" x14ac:dyDescent="0.25"/>
  <cols>
    <col min="4" max="4" width="9.140625" customWidth="1"/>
    <col min="15" max="15" width="9.140625" customWidth="1"/>
  </cols>
  <sheetData>
    <row r="1" spans="1:15" x14ac:dyDescent="0.25">
      <c r="A1" t="s">
        <v>40</v>
      </c>
      <c r="B1" t="s">
        <v>1</v>
      </c>
      <c r="D1" t="s">
        <v>41</v>
      </c>
      <c r="E1" t="s">
        <v>42</v>
      </c>
      <c r="F1" t="s">
        <v>43</v>
      </c>
      <c r="G1" t="s">
        <v>44</v>
      </c>
      <c r="H1" t="s">
        <v>45</v>
      </c>
      <c r="I1" t="s">
        <v>46</v>
      </c>
      <c r="J1" t="s">
        <v>47</v>
      </c>
      <c r="K1" t="s">
        <v>48</v>
      </c>
      <c r="L1" t="s">
        <v>49</v>
      </c>
      <c r="M1" t="s">
        <v>50</v>
      </c>
      <c r="N1" t="s">
        <v>51</v>
      </c>
      <c r="O1" t="s">
        <v>52</v>
      </c>
    </row>
    <row r="2" spans="1:15" x14ac:dyDescent="0.25">
      <c r="A2" t="s">
        <v>26</v>
      </c>
      <c r="B2">
        <v>1</v>
      </c>
      <c r="C2" t="s">
        <v>384</v>
      </c>
      <c r="D2">
        <v>32500</v>
      </c>
      <c r="E2">
        <v>35500</v>
      </c>
      <c r="F2">
        <v>37500</v>
      </c>
      <c r="G2">
        <v>4425</v>
      </c>
      <c r="H2">
        <v>38500</v>
      </c>
      <c r="I2">
        <v>43500</v>
      </c>
      <c r="J2">
        <v>48000</v>
      </c>
      <c r="K2">
        <v>3920</v>
      </c>
      <c r="L2">
        <v>38500</v>
      </c>
      <c r="M2">
        <v>46500</v>
      </c>
      <c r="N2">
        <v>51500</v>
      </c>
      <c r="O2">
        <v>3790</v>
      </c>
    </row>
    <row r="3" spans="1:15" x14ac:dyDescent="0.25">
      <c r="A3" t="s">
        <v>26</v>
      </c>
      <c r="B3">
        <v>2</v>
      </c>
      <c r="C3" t="s">
        <v>385</v>
      </c>
      <c r="D3">
        <v>18000</v>
      </c>
      <c r="E3">
        <v>23000</v>
      </c>
      <c r="F3">
        <v>28000</v>
      </c>
      <c r="G3">
        <v>11000</v>
      </c>
      <c r="H3">
        <v>19500</v>
      </c>
      <c r="I3">
        <v>25500</v>
      </c>
      <c r="J3">
        <v>32000</v>
      </c>
      <c r="K3">
        <v>11035</v>
      </c>
      <c r="L3">
        <v>21000</v>
      </c>
      <c r="M3">
        <v>27500</v>
      </c>
      <c r="N3">
        <v>34000</v>
      </c>
      <c r="O3">
        <v>11930</v>
      </c>
    </row>
    <row r="4" spans="1:15" x14ac:dyDescent="0.25">
      <c r="A4" t="s">
        <v>26</v>
      </c>
      <c r="B4">
        <v>3</v>
      </c>
      <c r="C4" t="s">
        <v>386</v>
      </c>
      <c r="D4">
        <v>10000</v>
      </c>
      <c r="E4">
        <v>14500</v>
      </c>
      <c r="F4">
        <v>19000</v>
      </c>
      <c r="G4">
        <v>10700</v>
      </c>
      <c r="H4">
        <v>14500</v>
      </c>
      <c r="I4">
        <v>19500</v>
      </c>
      <c r="J4">
        <v>24500</v>
      </c>
      <c r="K4">
        <v>12580</v>
      </c>
      <c r="L4">
        <v>17500</v>
      </c>
      <c r="M4">
        <v>23500</v>
      </c>
      <c r="N4">
        <v>29500</v>
      </c>
      <c r="O4">
        <v>13595</v>
      </c>
    </row>
    <row r="5" spans="1:15" x14ac:dyDescent="0.25">
      <c r="A5" t="s">
        <v>26</v>
      </c>
      <c r="B5">
        <v>4</v>
      </c>
      <c r="C5" t="s">
        <v>387</v>
      </c>
      <c r="D5">
        <v>23000</v>
      </c>
      <c r="E5">
        <v>26000</v>
      </c>
      <c r="F5">
        <v>29000</v>
      </c>
      <c r="G5">
        <v>375</v>
      </c>
      <c r="H5">
        <v>27500</v>
      </c>
      <c r="I5">
        <v>32000</v>
      </c>
      <c r="J5">
        <v>35500</v>
      </c>
      <c r="K5">
        <v>365</v>
      </c>
      <c r="L5">
        <v>29500</v>
      </c>
      <c r="M5">
        <v>36500</v>
      </c>
      <c r="N5">
        <v>40500</v>
      </c>
      <c r="O5">
        <v>340</v>
      </c>
    </row>
    <row r="6" spans="1:15" x14ac:dyDescent="0.25">
      <c r="A6" t="s">
        <v>26</v>
      </c>
      <c r="B6">
        <v>5</v>
      </c>
      <c r="C6" t="s">
        <v>388</v>
      </c>
      <c r="D6">
        <v>11000</v>
      </c>
      <c r="E6">
        <v>15000</v>
      </c>
      <c r="F6">
        <v>20000</v>
      </c>
      <c r="G6">
        <v>865</v>
      </c>
      <c r="H6">
        <v>14000</v>
      </c>
      <c r="I6">
        <v>19000</v>
      </c>
      <c r="J6">
        <v>24500</v>
      </c>
      <c r="K6">
        <v>945</v>
      </c>
      <c r="L6">
        <v>16000</v>
      </c>
      <c r="M6">
        <v>22000</v>
      </c>
      <c r="N6">
        <v>28000</v>
      </c>
      <c r="O6">
        <v>1025</v>
      </c>
    </row>
    <row r="7" spans="1:15" x14ac:dyDescent="0.25">
      <c r="A7" t="s">
        <v>26</v>
      </c>
      <c r="B7">
        <v>6</v>
      </c>
      <c r="C7" t="s">
        <v>389</v>
      </c>
      <c r="D7">
        <v>11500</v>
      </c>
      <c r="E7">
        <v>16500</v>
      </c>
      <c r="F7">
        <v>22000</v>
      </c>
      <c r="G7">
        <v>4285</v>
      </c>
      <c r="H7">
        <v>17000</v>
      </c>
      <c r="I7">
        <v>22500</v>
      </c>
      <c r="J7">
        <v>28500</v>
      </c>
      <c r="K7">
        <v>5470</v>
      </c>
      <c r="L7">
        <v>20000</v>
      </c>
      <c r="M7">
        <v>27000</v>
      </c>
      <c r="N7">
        <v>34000</v>
      </c>
      <c r="O7">
        <v>6210</v>
      </c>
    </row>
    <row r="8" spans="1:15" x14ac:dyDescent="0.25">
      <c r="A8" t="s">
        <v>26</v>
      </c>
      <c r="B8">
        <v>7</v>
      </c>
      <c r="C8" t="s">
        <v>390</v>
      </c>
      <c r="D8">
        <v>14500</v>
      </c>
      <c r="E8">
        <v>20500</v>
      </c>
      <c r="F8">
        <v>27000</v>
      </c>
      <c r="G8">
        <v>2020</v>
      </c>
      <c r="H8">
        <v>21500</v>
      </c>
      <c r="I8">
        <v>27000</v>
      </c>
      <c r="J8">
        <v>35000</v>
      </c>
      <c r="K8">
        <v>2685</v>
      </c>
      <c r="L8">
        <v>25000</v>
      </c>
      <c r="M8">
        <v>33000</v>
      </c>
      <c r="N8">
        <v>45000</v>
      </c>
      <c r="O8">
        <v>2830</v>
      </c>
    </row>
    <row r="9" spans="1:15" x14ac:dyDescent="0.25">
      <c r="A9" t="s">
        <v>26</v>
      </c>
      <c r="B9">
        <v>8</v>
      </c>
      <c r="C9" t="s">
        <v>391</v>
      </c>
      <c r="D9">
        <v>13000</v>
      </c>
      <c r="E9">
        <v>18000</v>
      </c>
      <c r="F9">
        <v>24000</v>
      </c>
      <c r="G9">
        <v>5600</v>
      </c>
      <c r="H9">
        <v>17500</v>
      </c>
      <c r="I9">
        <v>23500</v>
      </c>
      <c r="J9">
        <v>30000</v>
      </c>
      <c r="K9">
        <v>6450</v>
      </c>
      <c r="L9">
        <v>19500</v>
      </c>
      <c r="M9">
        <v>27500</v>
      </c>
      <c r="N9">
        <v>36000</v>
      </c>
      <c r="O9">
        <v>6585</v>
      </c>
    </row>
    <row r="10" spans="1:15" x14ac:dyDescent="0.25">
      <c r="A10" t="s">
        <v>26</v>
      </c>
      <c r="B10">
        <v>9</v>
      </c>
      <c r="C10" t="s">
        <v>392</v>
      </c>
      <c r="D10">
        <v>14500</v>
      </c>
      <c r="E10">
        <v>22000</v>
      </c>
      <c r="F10">
        <v>27500</v>
      </c>
      <c r="G10">
        <v>6500</v>
      </c>
      <c r="H10">
        <v>20000</v>
      </c>
      <c r="I10">
        <v>27000</v>
      </c>
      <c r="J10">
        <v>33500</v>
      </c>
      <c r="K10">
        <v>7305</v>
      </c>
      <c r="L10">
        <v>23000</v>
      </c>
      <c r="M10">
        <v>31500</v>
      </c>
      <c r="N10">
        <v>40000</v>
      </c>
      <c r="O10">
        <v>7480</v>
      </c>
    </row>
    <row r="11" spans="1:15" x14ac:dyDescent="0.25">
      <c r="A11" t="s">
        <v>26</v>
      </c>
      <c r="B11" t="s">
        <v>28</v>
      </c>
      <c r="C11" t="s">
        <v>393</v>
      </c>
      <c r="D11">
        <v>15000</v>
      </c>
      <c r="E11">
        <v>21000</v>
      </c>
      <c r="F11">
        <v>27000</v>
      </c>
      <c r="G11">
        <v>3150</v>
      </c>
      <c r="H11">
        <v>19000</v>
      </c>
      <c r="I11">
        <v>25500</v>
      </c>
      <c r="J11">
        <v>32000</v>
      </c>
      <c r="K11">
        <v>3355</v>
      </c>
      <c r="L11">
        <v>22500</v>
      </c>
      <c r="M11">
        <v>29500</v>
      </c>
      <c r="N11">
        <v>39000</v>
      </c>
      <c r="O11">
        <v>3845</v>
      </c>
    </row>
    <row r="12" spans="1:15" x14ac:dyDescent="0.25">
      <c r="A12" t="s">
        <v>26</v>
      </c>
      <c r="B12" t="s">
        <v>29</v>
      </c>
      <c r="C12" t="s">
        <v>394</v>
      </c>
      <c r="D12">
        <v>11500</v>
      </c>
      <c r="E12">
        <v>17000</v>
      </c>
      <c r="F12">
        <v>24000</v>
      </c>
      <c r="G12">
        <v>10665</v>
      </c>
      <c r="H12">
        <v>15500</v>
      </c>
      <c r="I12">
        <v>21500</v>
      </c>
      <c r="J12">
        <v>27000</v>
      </c>
      <c r="K12">
        <v>12105</v>
      </c>
      <c r="L12">
        <v>18000</v>
      </c>
      <c r="M12">
        <v>24500</v>
      </c>
      <c r="N12">
        <v>31000</v>
      </c>
      <c r="O12">
        <v>12915</v>
      </c>
    </row>
    <row r="13" spans="1:15" x14ac:dyDescent="0.25">
      <c r="A13" t="s">
        <v>26</v>
      </c>
      <c r="B13" t="s">
        <v>30</v>
      </c>
      <c r="C13" t="s">
        <v>395</v>
      </c>
      <c r="D13">
        <v>10000</v>
      </c>
      <c r="E13">
        <v>14500</v>
      </c>
      <c r="F13">
        <v>19500</v>
      </c>
      <c r="G13">
        <v>4785</v>
      </c>
      <c r="H13">
        <v>16000</v>
      </c>
      <c r="I13">
        <v>20000</v>
      </c>
      <c r="J13">
        <v>27000</v>
      </c>
      <c r="K13">
        <v>6650</v>
      </c>
      <c r="L13">
        <v>18500</v>
      </c>
      <c r="M13">
        <v>25000</v>
      </c>
      <c r="N13">
        <v>34500</v>
      </c>
      <c r="O13">
        <v>6995</v>
      </c>
    </row>
    <row r="14" spans="1:15" x14ac:dyDescent="0.25">
      <c r="A14" t="s">
        <v>26</v>
      </c>
      <c r="B14" t="s">
        <v>31</v>
      </c>
      <c r="C14" t="s">
        <v>396</v>
      </c>
      <c r="D14">
        <v>12500</v>
      </c>
      <c r="E14">
        <v>17500</v>
      </c>
      <c r="F14">
        <v>22500</v>
      </c>
      <c r="G14">
        <v>16375</v>
      </c>
      <c r="H14">
        <v>17000</v>
      </c>
      <c r="I14">
        <v>22500</v>
      </c>
      <c r="J14">
        <v>29000</v>
      </c>
      <c r="K14">
        <v>17950</v>
      </c>
      <c r="L14">
        <v>19500</v>
      </c>
      <c r="M14">
        <v>26500</v>
      </c>
      <c r="N14">
        <v>35500</v>
      </c>
      <c r="O14">
        <v>18130</v>
      </c>
    </row>
    <row r="15" spans="1:15" x14ac:dyDescent="0.25">
      <c r="A15" t="s">
        <v>26</v>
      </c>
      <c r="B15" t="s">
        <v>32</v>
      </c>
      <c r="C15" t="s">
        <v>397</v>
      </c>
      <c r="D15">
        <v>9500</v>
      </c>
      <c r="E15">
        <v>14000</v>
      </c>
      <c r="F15">
        <v>17500</v>
      </c>
      <c r="G15">
        <v>4680</v>
      </c>
      <c r="H15">
        <v>14000</v>
      </c>
      <c r="I15">
        <v>19000</v>
      </c>
      <c r="J15">
        <v>23500</v>
      </c>
      <c r="K15">
        <v>5105</v>
      </c>
      <c r="L15">
        <v>16500</v>
      </c>
      <c r="M15">
        <v>22500</v>
      </c>
      <c r="N15">
        <v>28500</v>
      </c>
      <c r="O15">
        <v>5145</v>
      </c>
    </row>
    <row r="16" spans="1:15" x14ac:dyDescent="0.25">
      <c r="A16" t="s">
        <v>26</v>
      </c>
      <c r="B16" t="s">
        <v>27</v>
      </c>
      <c r="C16" t="s">
        <v>398</v>
      </c>
      <c r="D16">
        <v>10000</v>
      </c>
      <c r="E16">
        <v>15000</v>
      </c>
      <c r="F16">
        <v>20000</v>
      </c>
      <c r="G16">
        <v>7035</v>
      </c>
      <c r="H16">
        <v>15500</v>
      </c>
      <c r="I16">
        <v>21500</v>
      </c>
      <c r="J16">
        <v>26000</v>
      </c>
      <c r="K16">
        <v>9240</v>
      </c>
      <c r="L16">
        <v>19000</v>
      </c>
      <c r="M16">
        <v>25000</v>
      </c>
      <c r="N16">
        <v>31500</v>
      </c>
      <c r="O16">
        <v>9925</v>
      </c>
    </row>
    <row r="17" spans="1:15" x14ac:dyDescent="0.25">
      <c r="A17" t="s">
        <v>26</v>
      </c>
      <c r="B17" t="s">
        <v>33</v>
      </c>
      <c r="C17" t="s">
        <v>399</v>
      </c>
      <c r="D17">
        <v>9500</v>
      </c>
      <c r="E17">
        <v>14500</v>
      </c>
      <c r="F17">
        <v>20000</v>
      </c>
      <c r="G17">
        <v>5440</v>
      </c>
      <c r="H17">
        <v>15000</v>
      </c>
      <c r="I17">
        <v>21000</v>
      </c>
      <c r="J17">
        <v>26500</v>
      </c>
      <c r="K17">
        <v>7395</v>
      </c>
      <c r="L17">
        <v>18500</v>
      </c>
      <c r="M17">
        <v>25000</v>
      </c>
      <c r="N17">
        <v>32500</v>
      </c>
      <c r="O17">
        <v>7995</v>
      </c>
    </row>
    <row r="18" spans="1:15" x14ac:dyDescent="0.25">
      <c r="A18" t="s">
        <v>26</v>
      </c>
      <c r="B18" t="s">
        <v>34</v>
      </c>
      <c r="C18" t="s">
        <v>400</v>
      </c>
      <c r="D18">
        <v>7500</v>
      </c>
      <c r="E18">
        <v>12500</v>
      </c>
      <c r="F18">
        <v>16500</v>
      </c>
      <c r="G18">
        <v>15005</v>
      </c>
      <c r="H18">
        <v>11000</v>
      </c>
      <c r="I18">
        <v>17000</v>
      </c>
      <c r="J18">
        <v>22500</v>
      </c>
      <c r="K18">
        <v>16460</v>
      </c>
      <c r="L18">
        <v>13500</v>
      </c>
      <c r="M18">
        <v>20000</v>
      </c>
      <c r="N18">
        <v>26500</v>
      </c>
      <c r="O18">
        <v>16740</v>
      </c>
    </row>
    <row r="19" spans="1:15" x14ac:dyDescent="0.25">
      <c r="A19" t="s">
        <v>26</v>
      </c>
      <c r="B19" t="s">
        <v>35</v>
      </c>
      <c r="C19" t="s">
        <v>401</v>
      </c>
      <c r="D19">
        <v>12500</v>
      </c>
      <c r="E19">
        <v>18500</v>
      </c>
      <c r="F19">
        <v>21500</v>
      </c>
      <c r="G19">
        <v>7165</v>
      </c>
      <c r="H19">
        <v>15000</v>
      </c>
      <c r="I19">
        <v>22500</v>
      </c>
      <c r="J19">
        <v>25000</v>
      </c>
      <c r="K19">
        <v>8230</v>
      </c>
      <c r="L19">
        <v>16500</v>
      </c>
      <c r="M19">
        <v>24500</v>
      </c>
      <c r="N19">
        <v>29000</v>
      </c>
      <c r="O19">
        <v>8365</v>
      </c>
    </row>
    <row r="20" spans="1:15" x14ac:dyDescent="0.25">
      <c r="A20" t="s">
        <v>26</v>
      </c>
      <c r="B20" t="s">
        <v>36</v>
      </c>
      <c r="C20" t="s">
        <v>402</v>
      </c>
      <c r="D20">
        <v>12000</v>
      </c>
      <c r="E20">
        <v>19500</v>
      </c>
      <c r="F20">
        <v>30000</v>
      </c>
      <c r="G20">
        <v>1710</v>
      </c>
      <c r="H20">
        <v>14000</v>
      </c>
      <c r="I20">
        <v>22500</v>
      </c>
      <c r="J20">
        <v>32000</v>
      </c>
      <c r="K20">
        <v>2140</v>
      </c>
      <c r="L20">
        <v>14000</v>
      </c>
      <c r="M20">
        <v>24500</v>
      </c>
      <c r="N20">
        <v>34000</v>
      </c>
      <c r="O20">
        <v>2395</v>
      </c>
    </row>
    <row r="21" spans="1:15" x14ac:dyDescent="0.25">
      <c r="A21" t="s">
        <v>26</v>
      </c>
      <c r="B21" t="s">
        <v>37</v>
      </c>
      <c r="C21" t="s">
        <v>403</v>
      </c>
      <c r="D21">
        <v>15500</v>
      </c>
      <c r="E21">
        <v>21500</v>
      </c>
      <c r="F21">
        <v>28000</v>
      </c>
      <c r="G21">
        <v>2140</v>
      </c>
      <c r="H21">
        <v>22000</v>
      </c>
      <c r="I21">
        <v>29000</v>
      </c>
      <c r="J21">
        <v>38500</v>
      </c>
      <c r="K21">
        <v>2600</v>
      </c>
      <c r="L21">
        <v>27000</v>
      </c>
      <c r="M21">
        <v>37500</v>
      </c>
      <c r="N21">
        <v>52000</v>
      </c>
      <c r="O21">
        <v>2645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1"/>
  <sheetViews>
    <sheetView workbookViewId="0">
      <selection activeCell="L29" sqref="J29:L29"/>
    </sheetView>
  </sheetViews>
  <sheetFormatPr defaultRowHeight="15" x14ac:dyDescent="0.25"/>
  <sheetData>
    <row r="1" spans="1:17" x14ac:dyDescent="0.25">
      <c r="A1" t="s">
        <v>40</v>
      </c>
      <c r="B1" t="s">
        <v>1</v>
      </c>
      <c r="C1" t="s">
        <v>2</v>
      </c>
      <c r="D1" t="s">
        <v>3</v>
      </c>
      <c r="F1" t="s">
        <v>41</v>
      </c>
      <c r="G1" t="s">
        <v>42</v>
      </c>
      <c r="H1" t="s">
        <v>43</v>
      </c>
      <c r="I1" t="s">
        <v>44</v>
      </c>
      <c r="J1" t="s">
        <v>45</v>
      </c>
      <c r="K1" t="s">
        <v>46</v>
      </c>
      <c r="L1" t="s">
        <v>47</v>
      </c>
      <c r="M1" t="s">
        <v>48</v>
      </c>
      <c r="N1" t="s">
        <v>49</v>
      </c>
      <c r="O1" t="s">
        <v>50</v>
      </c>
      <c r="P1" t="s">
        <v>51</v>
      </c>
      <c r="Q1" t="s">
        <v>52</v>
      </c>
    </row>
    <row r="2" spans="1:17" x14ac:dyDescent="0.25">
      <c r="A2" t="s">
        <v>26</v>
      </c>
      <c r="B2">
        <v>1</v>
      </c>
      <c r="C2" t="s">
        <v>27</v>
      </c>
      <c r="D2">
        <v>1</v>
      </c>
      <c r="E2" t="s">
        <v>404</v>
      </c>
      <c r="F2">
        <v>32500</v>
      </c>
      <c r="G2">
        <v>35500</v>
      </c>
      <c r="H2">
        <v>37500</v>
      </c>
      <c r="I2">
        <v>1055</v>
      </c>
      <c r="J2">
        <v>38000</v>
      </c>
      <c r="K2">
        <v>43000</v>
      </c>
      <c r="L2">
        <v>46000</v>
      </c>
      <c r="M2">
        <v>980</v>
      </c>
      <c r="N2">
        <v>37500</v>
      </c>
      <c r="O2">
        <v>46500</v>
      </c>
      <c r="P2">
        <v>50500</v>
      </c>
      <c r="Q2">
        <v>1010</v>
      </c>
    </row>
    <row r="3" spans="1:17" x14ac:dyDescent="0.25">
      <c r="A3" t="s">
        <v>26</v>
      </c>
      <c r="B3">
        <v>1</v>
      </c>
      <c r="C3" t="s">
        <v>27</v>
      </c>
      <c r="D3">
        <v>2</v>
      </c>
      <c r="E3" t="s">
        <v>405</v>
      </c>
      <c r="F3">
        <v>32000</v>
      </c>
      <c r="G3">
        <v>35500</v>
      </c>
      <c r="H3">
        <v>37500</v>
      </c>
      <c r="I3">
        <v>740</v>
      </c>
      <c r="J3">
        <v>37500</v>
      </c>
      <c r="K3">
        <v>43000</v>
      </c>
      <c r="L3">
        <v>46000</v>
      </c>
      <c r="M3">
        <v>640</v>
      </c>
      <c r="N3">
        <v>36000</v>
      </c>
      <c r="O3">
        <v>45500</v>
      </c>
      <c r="P3">
        <v>50500</v>
      </c>
      <c r="Q3">
        <v>575</v>
      </c>
    </row>
    <row r="4" spans="1:17" x14ac:dyDescent="0.25">
      <c r="A4" t="s">
        <v>26</v>
      </c>
      <c r="B4">
        <v>1</v>
      </c>
      <c r="C4" t="s">
        <v>27</v>
      </c>
      <c r="D4">
        <v>3</v>
      </c>
      <c r="E4" t="s">
        <v>406</v>
      </c>
      <c r="F4">
        <v>31000</v>
      </c>
      <c r="G4">
        <v>34500</v>
      </c>
      <c r="H4">
        <v>37500</v>
      </c>
      <c r="I4">
        <v>40</v>
      </c>
      <c r="J4">
        <v>26500</v>
      </c>
      <c r="K4">
        <v>38500</v>
      </c>
      <c r="L4">
        <v>44000</v>
      </c>
      <c r="M4">
        <v>35</v>
      </c>
      <c r="N4">
        <v>38000</v>
      </c>
      <c r="O4">
        <v>46500</v>
      </c>
      <c r="P4">
        <v>50000</v>
      </c>
      <c r="Q4">
        <v>30</v>
      </c>
    </row>
    <row r="5" spans="1:17" x14ac:dyDescent="0.25">
      <c r="A5" t="s">
        <v>26</v>
      </c>
      <c r="B5">
        <v>1</v>
      </c>
      <c r="C5" t="s">
        <v>27</v>
      </c>
      <c r="D5">
        <v>4</v>
      </c>
      <c r="E5" t="s">
        <v>407</v>
      </c>
      <c r="F5">
        <v>22500</v>
      </c>
      <c r="G5">
        <v>34000</v>
      </c>
      <c r="H5">
        <v>38000</v>
      </c>
      <c r="I5">
        <v>25</v>
      </c>
      <c r="J5" t="s">
        <v>408</v>
      </c>
      <c r="K5" t="s">
        <v>408</v>
      </c>
      <c r="L5" t="s">
        <v>408</v>
      </c>
      <c r="M5">
        <v>15</v>
      </c>
      <c r="N5" t="s">
        <v>408</v>
      </c>
      <c r="O5" t="s">
        <v>408</v>
      </c>
      <c r="P5" t="s">
        <v>408</v>
      </c>
      <c r="Q5">
        <v>15</v>
      </c>
    </row>
    <row r="6" spans="1:17" x14ac:dyDescent="0.25">
      <c r="A6" t="s">
        <v>26</v>
      </c>
      <c r="B6">
        <v>1</v>
      </c>
      <c r="C6" t="s">
        <v>27</v>
      </c>
      <c r="D6">
        <v>5</v>
      </c>
      <c r="E6" t="s">
        <v>409</v>
      </c>
      <c r="F6">
        <v>32500</v>
      </c>
      <c r="G6">
        <v>35500</v>
      </c>
      <c r="H6">
        <v>37500</v>
      </c>
      <c r="I6">
        <v>790</v>
      </c>
      <c r="J6">
        <v>37000</v>
      </c>
      <c r="K6">
        <v>43500</v>
      </c>
      <c r="L6">
        <v>46500</v>
      </c>
      <c r="M6">
        <v>675</v>
      </c>
      <c r="N6">
        <v>30000</v>
      </c>
      <c r="O6">
        <v>44000</v>
      </c>
      <c r="P6">
        <v>50500</v>
      </c>
      <c r="Q6">
        <v>660</v>
      </c>
    </row>
    <row r="7" spans="1:17" x14ac:dyDescent="0.25">
      <c r="A7" t="s">
        <v>26</v>
      </c>
      <c r="B7">
        <v>2</v>
      </c>
      <c r="C7" t="s">
        <v>27</v>
      </c>
      <c r="D7">
        <v>1</v>
      </c>
      <c r="E7" t="s">
        <v>410</v>
      </c>
      <c r="F7">
        <v>18500</v>
      </c>
      <c r="G7">
        <v>21500</v>
      </c>
      <c r="H7">
        <v>25000</v>
      </c>
      <c r="I7">
        <v>210</v>
      </c>
      <c r="J7">
        <v>23500</v>
      </c>
      <c r="K7">
        <v>29000</v>
      </c>
      <c r="L7">
        <v>37500</v>
      </c>
      <c r="M7">
        <v>290</v>
      </c>
      <c r="N7">
        <v>26000</v>
      </c>
      <c r="O7">
        <v>34000</v>
      </c>
      <c r="P7">
        <v>42500</v>
      </c>
      <c r="Q7">
        <v>400</v>
      </c>
    </row>
    <row r="8" spans="1:17" x14ac:dyDescent="0.25">
      <c r="A8" t="s">
        <v>26</v>
      </c>
      <c r="B8">
        <v>2</v>
      </c>
      <c r="C8" t="s">
        <v>27</v>
      </c>
      <c r="D8">
        <v>2</v>
      </c>
      <c r="E8" t="s">
        <v>411</v>
      </c>
      <c r="F8">
        <v>17500</v>
      </c>
      <c r="G8">
        <v>21500</v>
      </c>
      <c r="H8">
        <v>24500</v>
      </c>
      <c r="I8">
        <v>1045</v>
      </c>
      <c r="J8">
        <v>22000</v>
      </c>
      <c r="K8">
        <v>25000</v>
      </c>
      <c r="L8">
        <v>33000</v>
      </c>
      <c r="M8">
        <v>1080</v>
      </c>
      <c r="N8">
        <v>23500</v>
      </c>
      <c r="O8">
        <v>27500</v>
      </c>
      <c r="P8">
        <v>35500</v>
      </c>
      <c r="Q8">
        <v>1170</v>
      </c>
    </row>
    <row r="9" spans="1:17" x14ac:dyDescent="0.25">
      <c r="A9" t="s">
        <v>26</v>
      </c>
      <c r="B9">
        <v>2</v>
      </c>
      <c r="C9" t="s">
        <v>27</v>
      </c>
      <c r="D9">
        <v>3</v>
      </c>
      <c r="E9" t="s">
        <v>412</v>
      </c>
      <c r="F9">
        <v>18000</v>
      </c>
      <c r="G9">
        <v>22000</v>
      </c>
      <c r="H9">
        <v>26000</v>
      </c>
      <c r="I9">
        <v>965</v>
      </c>
      <c r="J9">
        <v>20000</v>
      </c>
      <c r="K9">
        <v>25000</v>
      </c>
      <c r="L9">
        <v>30500</v>
      </c>
      <c r="M9">
        <v>925</v>
      </c>
      <c r="N9">
        <v>22500</v>
      </c>
      <c r="O9">
        <v>27000</v>
      </c>
      <c r="P9">
        <v>33000</v>
      </c>
      <c r="Q9">
        <v>1010</v>
      </c>
    </row>
    <row r="10" spans="1:17" x14ac:dyDescent="0.25">
      <c r="A10" t="s">
        <v>26</v>
      </c>
      <c r="B10">
        <v>2</v>
      </c>
      <c r="C10" t="s">
        <v>27</v>
      </c>
      <c r="D10">
        <v>4</v>
      </c>
      <c r="E10" t="s">
        <v>413</v>
      </c>
      <c r="F10">
        <v>17000</v>
      </c>
      <c r="G10">
        <v>22000</v>
      </c>
      <c r="H10">
        <v>25500</v>
      </c>
      <c r="I10">
        <v>1230</v>
      </c>
      <c r="J10">
        <v>18500</v>
      </c>
      <c r="K10">
        <v>24000</v>
      </c>
      <c r="L10">
        <v>28500</v>
      </c>
      <c r="M10">
        <v>1125</v>
      </c>
      <c r="N10">
        <v>19500</v>
      </c>
      <c r="O10">
        <v>26000</v>
      </c>
      <c r="P10">
        <v>30000</v>
      </c>
      <c r="Q10">
        <v>1240</v>
      </c>
    </row>
    <row r="11" spans="1:17" x14ac:dyDescent="0.25">
      <c r="A11" t="s">
        <v>26</v>
      </c>
      <c r="B11">
        <v>2</v>
      </c>
      <c r="C11" t="s">
        <v>27</v>
      </c>
      <c r="D11">
        <v>5</v>
      </c>
      <c r="E11" t="s">
        <v>414</v>
      </c>
      <c r="F11">
        <v>18500</v>
      </c>
      <c r="G11">
        <v>24000</v>
      </c>
      <c r="H11">
        <v>29500</v>
      </c>
      <c r="I11">
        <v>5435</v>
      </c>
      <c r="J11">
        <v>19000</v>
      </c>
      <c r="K11">
        <v>25500</v>
      </c>
      <c r="L11">
        <v>31500</v>
      </c>
      <c r="M11">
        <v>5390</v>
      </c>
      <c r="N11">
        <v>19500</v>
      </c>
      <c r="O11">
        <v>26500</v>
      </c>
      <c r="P11">
        <v>32500</v>
      </c>
      <c r="Q11">
        <v>5670</v>
      </c>
    </row>
    <row r="12" spans="1:17" x14ac:dyDescent="0.25">
      <c r="A12" t="s">
        <v>26</v>
      </c>
      <c r="B12">
        <v>3</v>
      </c>
      <c r="C12" t="s">
        <v>27</v>
      </c>
      <c r="D12">
        <v>1</v>
      </c>
      <c r="E12" t="s">
        <v>415</v>
      </c>
      <c r="F12">
        <v>12000</v>
      </c>
      <c r="G12">
        <v>17500</v>
      </c>
      <c r="H12">
        <v>22000</v>
      </c>
      <c r="I12">
        <v>415</v>
      </c>
      <c r="J12">
        <v>19000</v>
      </c>
      <c r="K12">
        <v>24000</v>
      </c>
      <c r="L12">
        <v>29000</v>
      </c>
      <c r="M12">
        <v>525</v>
      </c>
      <c r="N12">
        <v>22500</v>
      </c>
      <c r="O12">
        <v>28500</v>
      </c>
      <c r="P12">
        <v>36500</v>
      </c>
      <c r="Q12">
        <v>630</v>
      </c>
    </row>
    <row r="13" spans="1:17" x14ac:dyDescent="0.25">
      <c r="A13" t="s">
        <v>26</v>
      </c>
      <c r="B13">
        <v>3</v>
      </c>
      <c r="C13" t="s">
        <v>27</v>
      </c>
      <c r="D13">
        <v>2</v>
      </c>
      <c r="E13" t="s">
        <v>416</v>
      </c>
      <c r="F13">
        <v>11000</v>
      </c>
      <c r="G13">
        <v>15000</v>
      </c>
      <c r="H13">
        <v>19000</v>
      </c>
      <c r="I13">
        <v>1515</v>
      </c>
      <c r="J13">
        <v>16500</v>
      </c>
      <c r="K13">
        <v>21000</v>
      </c>
      <c r="L13">
        <v>25000</v>
      </c>
      <c r="M13">
        <v>1805</v>
      </c>
      <c r="N13">
        <v>20000</v>
      </c>
      <c r="O13">
        <v>24500</v>
      </c>
      <c r="P13">
        <v>30000</v>
      </c>
      <c r="Q13">
        <v>1980</v>
      </c>
    </row>
    <row r="14" spans="1:17" x14ac:dyDescent="0.25">
      <c r="A14" t="s">
        <v>26</v>
      </c>
      <c r="B14">
        <v>3</v>
      </c>
      <c r="C14" t="s">
        <v>27</v>
      </c>
      <c r="D14">
        <v>3</v>
      </c>
      <c r="E14" t="s">
        <v>417</v>
      </c>
      <c r="F14">
        <v>10500</v>
      </c>
      <c r="G14">
        <v>14500</v>
      </c>
      <c r="H14">
        <v>18500</v>
      </c>
      <c r="I14">
        <v>1380</v>
      </c>
      <c r="J14">
        <v>15000</v>
      </c>
      <c r="K14">
        <v>19500</v>
      </c>
      <c r="L14">
        <v>23500</v>
      </c>
      <c r="M14">
        <v>1675</v>
      </c>
      <c r="N14">
        <v>17500</v>
      </c>
      <c r="O14">
        <v>23000</v>
      </c>
      <c r="P14">
        <v>28500</v>
      </c>
      <c r="Q14">
        <v>1820</v>
      </c>
    </row>
    <row r="15" spans="1:17" x14ac:dyDescent="0.25">
      <c r="A15" t="s">
        <v>26</v>
      </c>
      <c r="B15">
        <v>3</v>
      </c>
      <c r="C15" t="s">
        <v>27</v>
      </c>
      <c r="D15">
        <v>4</v>
      </c>
      <c r="E15" t="s">
        <v>418</v>
      </c>
      <c r="F15">
        <v>10000</v>
      </c>
      <c r="G15">
        <v>14000</v>
      </c>
      <c r="H15">
        <v>17500</v>
      </c>
      <c r="I15">
        <v>1680</v>
      </c>
      <c r="J15">
        <v>13500</v>
      </c>
      <c r="K15">
        <v>18000</v>
      </c>
      <c r="L15">
        <v>22500</v>
      </c>
      <c r="M15">
        <v>1925</v>
      </c>
      <c r="N15">
        <v>16500</v>
      </c>
      <c r="O15">
        <v>21500</v>
      </c>
      <c r="P15">
        <v>26500</v>
      </c>
      <c r="Q15">
        <v>2015</v>
      </c>
    </row>
    <row r="16" spans="1:17" x14ac:dyDescent="0.25">
      <c r="A16" t="s">
        <v>26</v>
      </c>
      <c r="B16">
        <v>3</v>
      </c>
      <c r="C16" t="s">
        <v>27</v>
      </c>
      <c r="D16">
        <v>5</v>
      </c>
      <c r="E16" t="s">
        <v>419</v>
      </c>
      <c r="F16">
        <v>9500</v>
      </c>
      <c r="G16">
        <v>14500</v>
      </c>
      <c r="H16">
        <v>20000</v>
      </c>
      <c r="I16">
        <v>1695</v>
      </c>
      <c r="J16">
        <v>12500</v>
      </c>
      <c r="K16">
        <v>18000</v>
      </c>
      <c r="L16">
        <v>23500</v>
      </c>
      <c r="M16">
        <v>1915</v>
      </c>
      <c r="N16">
        <v>13500</v>
      </c>
      <c r="O16">
        <v>20000</v>
      </c>
      <c r="P16">
        <v>26500</v>
      </c>
      <c r="Q16">
        <v>2090</v>
      </c>
    </row>
    <row r="17" spans="1:17" x14ac:dyDescent="0.25">
      <c r="A17" t="s">
        <v>26</v>
      </c>
      <c r="B17">
        <v>4</v>
      </c>
      <c r="C17" t="s">
        <v>27</v>
      </c>
      <c r="D17">
        <v>1</v>
      </c>
      <c r="E17" t="s">
        <v>420</v>
      </c>
      <c r="F17">
        <v>22500</v>
      </c>
      <c r="G17">
        <v>26000</v>
      </c>
      <c r="H17">
        <v>29000</v>
      </c>
      <c r="I17">
        <v>155</v>
      </c>
      <c r="J17">
        <v>28000</v>
      </c>
      <c r="K17">
        <v>32000</v>
      </c>
      <c r="L17">
        <v>35500</v>
      </c>
      <c r="M17">
        <v>155</v>
      </c>
      <c r="N17">
        <v>31500</v>
      </c>
      <c r="O17">
        <v>36500</v>
      </c>
      <c r="P17">
        <v>41500</v>
      </c>
      <c r="Q17">
        <v>145</v>
      </c>
    </row>
    <row r="18" spans="1:17" x14ac:dyDescent="0.25">
      <c r="A18" t="s">
        <v>26</v>
      </c>
      <c r="B18">
        <v>4</v>
      </c>
      <c r="C18" t="s">
        <v>27</v>
      </c>
      <c r="D18">
        <v>2</v>
      </c>
      <c r="E18" t="s">
        <v>421</v>
      </c>
      <c r="F18">
        <v>23000</v>
      </c>
      <c r="G18">
        <v>25500</v>
      </c>
      <c r="H18">
        <v>31000</v>
      </c>
      <c r="I18">
        <v>65</v>
      </c>
      <c r="J18">
        <v>28000</v>
      </c>
      <c r="K18">
        <v>33000</v>
      </c>
      <c r="L18">
        <v>35000</v>
      </c>
      <c r="M18">
        <v>65</v>
      </c>
      <c r="N18">
        <v>28000</v>
      </c>
      <c r="O18">
        <v>36000</v>
      </c>
      <c r="P18">
        <v>39000</v>
      </c>
      <c r="Q18">
        <v>60</v>
      </c>
    </row>
    <row r="19" spans="1:17" x14ac:dyDescent="0.25">
      <c r="A19" t="s">
        <v>26</v>
      </c>
      <c r="B19">
        <v>4</v>
      </c>
      <c r="C19" t="s">
        <v>27</v>
      </c>
      <c r="D19">
        <v>3</v>
      </c>
      <c r="E19" t="s">
        <v>422</v>
      </c>
      <c r="F19" t="s">
        <v>408</v>
      </c>
      <c r="G19" t="s">
        <v>408</v>
      </c>
      <c r="H19" t="s">
        <v>408</v>
      </c>
      <c r="I19">
        <v>5</v>
      </c>
      <c r="J19" t="s">
        <v>408</v>
      </c>
      <c r="K19" t="s">
        <v>408</v>
      </c>
      <c r="L19" t="s">
        <v>408</v>
      </c>
      <c r="M19">
        <v>5</v>
      </c>
      <c r="N19" t="s">
        <v>408</v>
      </c>
      <c r="O19" t="s">
        <v>408</v>
      </c>
      <c r="P19" t="s">
        <v>408</v>
      </c>
      <c r="Q19">
        <v>5</v>
      </c>
    </row>
    <row r="20" spans="1:17" x14ac:dyDescent="0.25">
      <c r="A20" t="s">
        <v>26</v>
      </c>
      <c r="B20">
        <v>4</v>
      </c>
      <c r="C20" t="s">
        <v>27</v>
      </c>
      <c r="D20">
        <v>4</v>
      </c>
      <c r="E20" t="s">
        <v>423</v>
      </c>
      <c r="F20" t="s">
        <v>408</v>
      </c>
      <c r="G20" t="s">
        <v>408</v>
      </c>
      <c r="H20" t="s">
        <v>408</v>
      </c>
      <c r="I20" t="s">
        <v>408</v>
      </c>
      <c r="J20" t="s">
        <v>408</v>
      </c>
      <c r="K20" t="s">
        <v>408</v>
      </c>
      <c r="L20" t="s">
        <v>408</v>
      </c>
      <c r="M20" t="s">
        <v>408</v>
      </c>
      <c r="N20" t="s">
        <v>408</v>
      </c>
      <c r="O20" t="s">
        <v>408</v>
      </c>
      <c r="P20" t="s">
        <v>408</v>
      </c>
      <c r="Q20" t="s">
        <v>408</v>
      </c>
    </row>
    <row r="21" spans="1:17" x14ac:dyDescent="0.25">
      <c r="A21" t="s">
        <v>26</v>
      </c>
      <c r="B21">
        <v>4</v>
      </c>
      <c r="C21" t="s">
        <v>27</v>
      </c>
      <c r="D21">
        <v>5</v>
      </c>
      <c r="E21" t="s">
        <v>424</v>
      </c>
      <c r="F21">
        <v>22000</v>
      </c>
      <c r="G21">
        <v>26000</v>
      </c>
      <c r="H21">
        <v>28500</v>
      </c>
      <c r="I21">
        <v>65</v>
      </c>
      <c r="J21">
        <v>25500</v>
      </c>
      <c r="K21">
        <v>31000</v>
      </c>
      <c r="L21">
        <v>34500</v>
      </c>
      <c r="M21">
        <v>70</v>
      </c>
      <c r="N21">
        <v>23000</v>
      </c>
      <c r="O21">
        <v>36000</v>
      </c>
      <c r="P21">
        <v>39000</v>
      </c>
      <c r="Q21">
        <v>65</v>
      </c>
    </row>
    <row r="22" spans="1:17" x14ac:dyDescent="0.25">
      <c r="A22" t="s">
        <v>26</v>
      </c>
      <c r="B22">
        <v>5</v>
      </c>
      <c r="C22" t="s">
        <v>27</v>
      </c>
      <c r="D22">
        <v>1</v>
      </c>
      <c r="E22" t="s">
        <v>425</v>
      </c>
      <c r="F22" t="s">
        <v>408</v>
      </c>
      <c r="G22" t="s">
        <v>408</v>
      </c>
      <c r="H22" t="s">
        <v>408</v>
      </c>
      <c r="I22">
        <v>5</v>
      </c>
      <c r="J22" t="s">
        <v>408</v>
      </c>
      <c r="K22" t="s">
        <v>408</v>
      </c>
      <c r="L22" t="s">
        <v>408</v>
      </c>
      <c r="M22">
        <v>10</v>
      </c>
      <c r="N22" t="s">
        <v>408</v>
      </c>
      <c r="O22" t="s">
        <v>408</v>
      </c>
      <c r="P22" t="s">
        <v>408</v>
      </c>
      <c r="Q22">
        <v>15</v>
      </c>
    </row>
    <row r="23" spans="1:17" x14ac:dyDescent="0.25">
      <c r="A23" t="s">
        <v>26</v>
      </c>
      <c r="B23">
        <v>5</v>
      </c>
      <c r="C23" t="s">
        <v>27</v>
      </c>
      <c r="D23">
        <v>2</v>
      </c>
      <c r="E23" t="s">
        <v>426</v>
      </c>
      <c r="F23">
        <v>13000</v>
      </c>
      <c r="G23">
        <v>19000</v>
      </c>
      <c r="H23">
        <v>23000</v>
      </c>
      <c r="I23">
        <v>45</v>
      </c>
      <c r="J23">
        <v>13500</v>
      </c>
      <c r="K23">
        <v>21000</v>
      </c>
      <c r="L23">
        <v>26500</v>
      </c>
      <c r="M23">
        <v>55</v>
      </c>
      <c r="N23">
        <v>19000</v>
      </c>
      <c r="O23">
        <v>26500</v>
      </c>
      <c r="P23">
        <v>30500</v>
      </c>
      <c r="Q23">
        <v>70</v>
      </c>
    </row>
    <row r="24" spans="1:17" x14ac:dyDescent="0.25">
      <c r="A24" t="s">
        <v>26</v>
      </c>
      <c r="B24">
        <v>5</v>
      </c>
      <c r="C24" t="s">
        <v>27</v>
      </c>
      <c r="D24">
        <v>3</v>
      </c>
      <c r="E24" t="s">
        <v>427</v>
      </c>
      <c r="F24">
        <v>9000</v>
      </c>
      <c r="G24">
        <v>14500</v>
      </c>
      <c r="H24">
        <v>19500</v>
      </c>
      <c r="I24">
        <v>110</v>
      </c>
      <c r="J24">
        <v>13500</v>
      </c>
      <c r="K24">
        <v>18000</v>
      </c>
      <c r="L24">
        <v>23500</v>
      </c>
      <c r="M24">
        <v>120</v>
      </c>
      <c r="N24">
        <v>16500</v>
      </c>
      <c r="O24">
        <v>22500</v>
      </c>
      <c r="P24">
        <v>27000</v>
      </c>
      <c r="Q24">
        <v>130</v>
      </c>
    </row>
    <row r="25" spans="1:17" x14ac:dyDescent="0.25">
      <c r="A25" t="s">
        <v>26</v>
      </c>
      <c r="B25">
        <v>5</v>
      </c>
      <c r="C25" t="s">
        <v>27</v>
      </c>
      <c r="D25">
        <v>4</v>
      </c>
      <c r="E25" t="s">
        <v>428</v>
      </c>
      <c r="F25">
        <v>11500</v>
      </c>
      <c r="G25">
        <v>15000</v>
      </c>
      <c r="H25">
        <v>19000</v>
      </c>
      <c r="I25">
        <v>205</v>
      </c>
      <c r="J25">
        <v>14000</v>
      </c>
      <c r="K25">
        <v>17000</v>
      </c>
      <c r="L25">
        <v>23000</v>
      </c>
      <c r="M25">
        <v>210</v>
      </c>
      <c r="N25">
        <v>15000</v>
      </c>
      <c r="O25">
        <v>20500</v>
      </c>
      <c r="P25">
        <v>26000</v>
      </c>
      <c r="Q25">
        <v>230</v>
      </c>
    </row>
    <row r="26" spans="1:17" x14ac:dyDescent="0.25">
      <c r="A26" t="s">
        <v>26</v>
      </c>
      <c r="B26">
        <v>5</v>
      </c>
      <c r="C26" t="s">
        <v>27</v>
      </c>
      <c r="D26">
        <v>5</v>
      </c>
      <c r="E26" t="s">
        <v>429</v>
      </c>
      <c r="F26">
        <v>10000</v>
      </c>
      <c r="G26">
        <v>14000</v>
      </c>
      <c r="H26">
        <v>18000</v>
      </c>
      <c r="I26">
        <v>225</v>
      </c>
      <c r="J26">
        <v>12500</v>
      </c>
      <c r="K26">
        <v>17500</v>
      </c>
      <c r="L26">
        <v>22500</v>
      </c>
      <c r="M26">
        <v>260</v>
      </c>
      <c r="N26">
        <v>13500</v>
      </c>
      <c r="O26">
        <v>19000</v>
      </c>
      <c r="P26">
        <v>24500</v>
      </c>
      <c r="Q26">
        <v>265</v>
      </c>
    </row>
    <row r="27" spans="1:17" x14ac:dyDescent="0.25">
      <c r="A27" t="s">
        <v>26</v>
      </c>
      <c r="B27">
        <v>6</v>
      </c>
      <c r="C27" t="s">
        <v>27</v>
      </c>
      <c r="D27">
        <v>1</v>
      </c>
      <c r="E27" t="s">
        <v>430</v>
      </c>
      <c r="F27">
        <v>15000</v>
      </c>
      <c r="G27">
        <v>21000</v>
      </c>
      <c r="H27">
        <v>27500</v>
      </c>
      <c r="I27">
        <v>195</v>
      </c>
      <c r="J27">
        <v>22500</v>
      </c>
      <c r="K27">
        <v>26500</v>
      </c>
      <c r="L27">
        <v>33500</v>
      </c>
      <c r="M27">
        <v>275</v>
      </c>
      <c r="N27">
        <v>25000</v>
      </c>
      <c r="O27">
        <v>31000</v>
      </c>
      <c r="P27">
        <v>41000</v>
      </c>
      <c r="Q27">
        <v>350</v>
      </c>
    </row>
    <row r="28" spans="1:17" x14ac:dyDescent="0.25">
      <c r="A28" t="s">
        <v>26</v>
      </c>
      <c r="B28">
        <v>6</v>
      </c>
      <c r="C28" t="s">
        <v>27</v>
      </c>
      <c r="D28">
        <v>2</v>
      </c>
      <c r="E28" t="s">
        <v>431</v>
      </c>
      <c r="F28">
        <v>12000</v>
      </c>
      <c r="G28">
        <v>17000</v>
      </c>
      <c r="H28">
        <v>21500</v>
      </c>
      <c r="I28">
        <v>375</v>
      </c>
      <c r="J28">
        <v>18500</v>
      </c>
      <c r="K28">
        <v>23500</v>
      </c>
      <c r="L28">
        <v>28000</v>
      </c>
      <c r="M28">
        <v>540</v>
      </c>
      <c r="N28">
        <v>22000</v>
      </c>
      <c r="O28">
        <v>27500</v>
      </c>
      <c r="P28">
        <v>33500</v>
      </c>
      <c r="Q28">
        <v>630</v>
      </c>
    </row>
    <row r="29" spans="1:17" x14ac:dyDescent="0.25">
      <c r="A29" t="s">
        <v>26</v>
      </c>
      <c r="B29">
        <v>6</v>
      </c>
      <c r="C29" t="s">
        <v>27</v>
      </c>
      <c r="D29">
        <v>3</v>
      </c>
      <c r="E29" t="s">
        <v>432</v>
      </c>
      <c r="F29">
        <v>11500</v>
      </c>
      <c r="G29">
        <v>15500</v>
      </c>
      <c r="H29">
        <v>19500</v>
      </c>
      <c r="I29">
        <v>420</v>
      </c>
      <c r="J29">
        <v>16500</v>
      </c>
      <c r="K29">
        <v>21500</v>
      </c>
      <c r="L29">
        <v>25500</v>
      </c>
      <c r="M29">
        <v>530</v>
      </c>
      <c r="N29">
        <v>20000</v>
      </c>
      <c r="O29">
        <v>25000</v>
      </c>
      <c r="P29">
        <v>30500</v>
      </c>
      <c r="Q29">
        <v>590</v>
      </c>
    </row>
    <row r="30" spans="1:17" x14ac:dyDescent="0.25">
      <c r="A30" t="s">
        <v>26</v>
      </c>
      <c r="B30">
        <v>6</v>
      </c>
      <c r="C30" t="s">
        <v>27</v>
      </c>
      <c r="D30">
        <v>4</v>
      </c>
      <c r="E30" t="s">
        <v>433</v>
      </c>
      <c r="F30">
        <v>10500</v>
      </c>
      <c r="G30">
        <v>14500</v>
      </c>
      <c r="H30">
        <v>18000</v>
      </c>
      <c r="I30">
        <v>445</v>
      </c>
      <c r="J30">
        <v>15000</v>
      </c>
      <c r="K30">
        <v>19500</v>
      </c>
      <c r="L30">
        <v>24000</v>
      </c>
      <c r="M30">
        <v>550</v>
      </c>
      <c r="N30">
        <v>17500</v>
      </c>
      <c r="O30">
        <v>22500</v>
      </c>
      <c r="P30">
        <v>28000</v>
      </c>
      <c r="Q30">
        <v>575</v>
      </c>
    </row>
    <row r="31" spans="1:17" x14ac:dyDescent="0.25">
      <c r="A31" t="s">
        <v>26</v>
      </c>
      <c r="B31">
        <v>6</v>
      </c>
      <c r="C31" t="s">
        <v>27</v>
      </c>
      <c r="D31">
        <v>5</v>
      </c>
      <c r="E31" t="s">
        <v>434</v>
      </c>
      <c r="F31">
        <v>10500</v>
      </c>
      <c r="G31">
        <v>15500</v>
      </c>
      <c r="H31">
        <v>20500</v>
      </c>
      <c r="I31">
        <v>415</v>
      </c>
      <c r="J31">
        <v>14500</v>
      </c>
      <c r="K31">
        <v>19000</v>
      </c>
      <c r="L31">
        <v>25000</v>
      </c>
      <c r="M31">
        <v>515</v>
      </c>
      <c r="N31">
        <v>15000</v>
      </c>
      <c r="O31">
        <v>21500</v>
      </c>
      <c r="P31">
        <v>28000</v>
      </c>
      <c r="Q31">
        <v>560</v>
      </c>
    </row>
    <row r="32" spans="1:17" x14ac:dyDescent="0.25">
      <c r="A32" t="s">
        <v>26</v>
      </c>
      <c r="B32">
        <v>7</v>
      </c>
      <c r="C32" t="s">
        <v>27</v>
      </c>
      <c r="D32">
        <v>1</v>
      </c>
      <c r="E32" t="s">
        <v>435</v>
      </c>
      <c r="F32">
        <v>18000</v>
      </c>
      <c r="G32">
        <v>23000</v>
      </c>
      <c r="H32">
        <v>28000</v>
      </c>
      <c r="I32">
        <v>245</v>
      </c>
      <c r="J32">
        <v>25000</v>
      </c>
      <c r="K32">
        <v>31000</v>
      </c>
      <c r="L32">
        <v>38500</v>
      </c>
      <c r="M32">
        <v>300</v>
      </c>
      <c r="N32">
        <v>28500</v>
      </c>
      <c r="O32">
        <v>37500</v>
      </c>
      <c r="P32">
        <v>53000</v>
      </c>
      <c r="Q32">
        <v>325</v>
      </c>
    </row>
    <row r="33" spans="1:17" x14ac:dyDescent="0.25">
      <c r="A33" t="s">
        <v>26</v>
      </c>
      <c r="B33">
        <v>7</v>
      </c>
      <c r="C33" t="s">
        <v>27</v>
      </c>
      <c r="D33">
        <v>2</v>
      </c>
      <c r="E33" t="s">
        <v>436</v>
      </c>
      <c r="F33">
        <v>16000</v>
      </c>
      <c r="G33">
        <v>20500</v>
      </c>
      <c r="H33">
        <v>26000</v>
      </c>
      <c r="I33">
        <v>250</v>
      </c>
      <c r="J33">
        <v>22500</v>
      </c>
      <c r="K33">
        <v>26000</v>
      </c>
      <c r="L33">
        <v>33000</v>
      </c>
      <c r="M33">
        <v>360</v>
      </c>
      <c r="N33">
        <v>26500</v>
      </c>
      <c r="O33">
        <v>32500</v>
      </c>
      <c r="P33">
        <v>42500</v>
      </c>
      <c r="Q33">
        <v>365</v>
      </c>
    </row>
    <row r="34" spans="1:17" x14ac:dyDescent="0.25">
      <c r="A34" t="s">
        <v>26</v>
      </c>
      <c r="B34">
        <v>7</v>
      </c>
      <c r="C34" t="s">
        <v>27</v>
      </c>
      <c r="D34">
        <v>3</v>
      </c>
      <c r="E34" t="s">
        <v>437</v>
      </c>
      <c r="F34">
        <v>12500</v>
      </c>
      <c r="G34">
        <v>16500</v>
      </c>
      <c r="H34">
        <v>22000</v>
      </c>
      <c r="I34">
        <v>115</v>
      </c>
      <c r="J34">
        <v>19500</v>
      </c>
      <c r="K34">
        <v>24000</v>
      </c>
      <c r="L34">
        <v>28000</v>
      </c>
      <c r="M34">
        <v>175</v>
      </c>
      <c r="N34">
        <v>21500</v>
      </c>
      <c r="O34">
        <v>27500</v>
      </c>
      <c r="P34">
        <v>34000</v>
      </c>
      <c r="Q34">
        <v>180</v>
      </c>
    </row>
    <row r="35" spans="1:17" x14ac:dyDescent="0.25">
      <c r="A35" t="s">
        <v>26</v>
      </c>
      <c r="B35">
        <v>7</v>
      </c>
      <c r="C35" t="s">
        <v>27</v>
      </c>
      <c r="D35">
        <v>4</v>
      </c>
      <c r="E35" t="s">
        <v>438</v>
      </c>
      <c r="F35">
        <v>13500</v>
      </c>
      <c r="G35">
        <v>18500</v>
      </c>
      <c r="H35">
        <v>22000</v>
      </c>
      <c r="I35">
        <v>85</v>
      </c>
      <c r="J35">
        <v>18000</v>
      </c>
      <c r="K35">
        <v>24000</v>
      </c>
      <c r="L35">
        <v>28000</v>
      </c>
      <c r="M35">
        <v>135</v>
      </c>
      <c r="N35">
        <v>18000</v>
      </c>
      <c r="O35">
        <v>26500</v>
      </c>
      <c r="P35">
        <v>31000</v>
      </c>
      <c r="Q35">
        <v>135</v>
      </c>
    </row>
    <row r="36" spans="1:17" x14ac:dyDescent="0.25">
      <c r="A36" t="s">
        <v>26</v>
      </c>
      <c r="B36">
        <v>7</v>
      </c>
      <c r="C36" t="s">
        <v>27</v>
      </c>
      <c r="D36">
        <v>5</v>
      </c>
      <c r="E36" t="s">
        <v>439</v>
      </c>
      <c r="F36">
        <v>12000</v>
      </c>
      <c r="G36">
        <v>18000</v>
      </c>
      <c r="H36">
        <v>25000</v>
      </c>
      <c r="I36">
        <v>95</v>
      </c>
      <c r="J36">
        <v>16500</v>
      </c>
      <c r="K36">
        <v>24000</v>
      </c>
      <c r="L36">
        <v>29000</v>
      </c>
      <c r="M36">
        <v>140</v>
      </c>
      <c r="N36">
        <v>19000</v>
      </c>
      <c r="O36">
        <v>26500</v>
      </c>
      <c r="P36">
        <v>35000</v>
      </c>
      <c r="Q36">
        <v>150</v>
      </c>
    </row>
    <row r="37" spans="1:17" x14ac:dyDescent="0.25">
      <c r="A37" t="s">
        <v>26</v>
      </c>
      <c r="B37">
        <v>8</v>
      </c>
      <c r="C37" t="s">
        <v>27</v>
      </c>
      <c r="D37">
        <v>1</v>
      </c>
      <c r="E37" t="s">
        <v>440</v>
      </c>
      <c r="F37" t="s">
        <v>408</v>
      </c>
      <c r="G37" t="s">
        <v>408</v>
      </c>
      <c r="H37" t="s">
        <v>408</v>
      </c>
      <c r="I37">
        <v>10</v>
      </c>
      <c r="J37" t="s">
        <v>408</v>
      </c>
      <c r="K37" t="s">
        <v>408</v>
      </c>
      <c r="L37" t="s">
        <v>408</v>
      </c>
      <c r="M37">
        <v>15</v>
      </c>
      <c r="N37" t="s">
        <v>408</v>
      </c>
      <c r="O37" t="s">
        <v>408</v>
      </c>
      <c r="P37" t="s">
        <v>408</v>
      </c>
      <c r="Q37">
        <v>15</v>
      </c>
    </row>
    <row r="38" spans="1:17" x14ac:dyDescent="0.25">
      <c r="A38" t="s">
        <v>26</v>
      </c>
      <c r="B38">
        <v>8</v>
      </c>
      <c r="C38" t="s">
        <v>27</v>
      </c>
      <c r="D38">
        <v>2</v>
      </c>
      <c r="E38" t="s">
        <v>441</v>
      </c>
      <c r="F38">
        <v>16000</v>
      </c>
      <c r="G38">
        <v>20000</v>
      </c>
      <c r="H38">
        <v>27000</v>
      </c>
      <c r="I38">
        <v>65</v>
      </c>
      <c r="J38">
        <v>20000</v>
      </c>
      <c r="K38">
        <v>26000</v>
      </c>
      <c r="L38">
        <v>33000</v>
      </c>
      <c r="M38">
        <v>80</v>
      </c>
      <c r="N38">
        <v>24000</v>
      </c>
      <c r="O38">
        <v>30000</v>
      </c>
      <c r="P38">
        <v>38000</v>
      </c>
      <c r="Q38">
        <v>75</v>
      </c>
    </row>
    <row r="39" spans="1:17" x14ac:dyDescent="0.25">
      <c r="A39" t="s">
        <v>26</v>
      </c>
      <c r="B39">
        <v>8</v>
      </c>
      <c r="C39" t="s">
        <v>27</v>
      </c>
      <c r="D39">
        <v>3</v>
      </c>
      <c r="E39" t="s">
        <v>442</v>
      </c>
      <c r="F39">
        <v>15500</v>
      </c>
      <c r="G39">
        <v>19000</v>
      </c>
      <c r="H39">
        <v>24500</v>
      </c>
      <c r="I39">
        <v>90</v>
      </c>
      <c r="J39">
        <v>19000</v>
      </c>
      <c r="K39">
        <v>25000</v>
      </c>
      <c r="L39">
        <v>30500</v>
      </c>
      <c r="M39">
        <v>100</v>
      </c>
      <c r="N39">
        <v>20500</v>
      </c>
      <c r="O39">
        <v>28000</v>
      </c>
      <c r="P39">
        <v>35500</v>
      </c>
      <c r="Q39">
        <v>95</v>
      </c>
    </row>
    <row r="40" spans="1:17" x14ac:dyDescent="0.25">
      <c r="A40" t="s">
        <v>26</v>
      </c>
      <c r="B40">
        <v>8</v>
      </c>
      <c r="C40" t="s">
        <v>27</v>
      </c>
      <c r="D40">
        <v>4</v>
      </c>
      <c r="E40" t="s">
        <v>443</v>
      </c>
      <c r="F40">
        <v>12000</v>
      </c>
      <c r="G40">
        <v>17000</v>
      </c>
      <c r="H40">
        <v>21500</v>
      </c>
      <c r="I40">
        <v>280</v>
      </c>
      <c r="J40">
        <v>16000</v>
      </c>
      <c r="K40">
        <v>21000</v>
      </c>
      <c r="L40">
        <v>26500</v>
      </c>
      <c r="M40">
        <v>325</v>
      </c>
      <c r="N40">
        <v>17000</v>
      </c>
      <c r="O40">
        <v>24500</v>
      </c>
      <c r="P40">
        <v>31000</v>
      </c>
      <c r="Q40">
        <v>330</v>
      </c>
    </row>
    <row r="41" spans="1:17" x14ac:dyDescent="0.25">
      <c r="A41" t="s">
        <v>26</v>
      </c>
      <c r="B41">
        <v>8</v>
      </c>
      <c r="C41" t="s">
        <v>27</v>
      </c>
      <c r="D41">
        <v>5</v>
      </c>
      <c r="E41" t="s">
        <v>444</v>
      </c>
      <c r="F41">
        <v>11000</v>
      </c>
      <c r="G41">
        <v>17000</v>
      </c>
      <c r="H41">
        <v>23000</v>
      </c>
      <c r="I41">
        <v>465</v>
      </c>
      <c r="J41">
        <v>14000</v>
      </c>
      <c r="K41">
        <v>20000</v>
      </c>
      <c r="L41">
        <v>25500</v>
      </c>
      <c r="M41">
        <v>545</v>
      </c>
      <c r="N41">
        <v>14000</v>
      </c>
      <c r="O41">
        <v>21000</v>
      </c>
      <c r="P41">
        <v>28500</v>
      </c>
      <c r="Q41">
        <v>560</v>
      </c>
    </row>
    <row r="42" spans="1:17" x14ac:dyDescent="0.25">
      <c r="A42" t="s">
        <v>26</v>
      </c>
      <c r="B42">
        <v>9</v>
      </c>
      <c r="C42" t="s">
        <v>27</v>
      </c>
      <c r="D42">
        <v>1</v>
      </c>
      <c r="E42" t="s">
        <v>445</v>
      </c>
      <c r="F42">
        <v>22500</v>
      </c>
      <c r="G42">
        <v>26000</v>
      </c>
      <c r="H42">
        <v>30000</v>
      </c>
      <c r="I42">
        <v>105</v>
      </c>
      <c r="J42">
        <v>27000</v>
      </c>
      <c r="K42">
        <v>31500</v>
      </c>
      <c r="L42">
        <v>40500</v>
      </c>
      <c r="M42">
        <v>110</v>
      </c>
      <c r="N42">
        <v>30500</v>
      </c>
      <c r="O42">
        <v>37000</v>
      </c>
      <c r="P42">
        <v>47500</v>
      </c>
      <c r="Q42">
        <v>120</v>
      </c>
    </row>
    <row r="43" spans="1:17" x14ac:dyDescent="0.25">
      <c r="A43" t="s">
        <v>26</v>
      </c>
      <c r="B43">
        <v>9</v>
      </c>
      <c r="C43" t="s">
        <v>27</v>
      </c>
      <c r="D43">
        <v>2</v>
      </c>
      <c r="E43" t="s">
        <v>446</v>
      </c>
      <c r="F43">
        <v>16000</v>
      </c>
      <c r="G43">
        <v>21500</v>
      </c>
      <c r="H43">
        <v>26500</v>
      </c>
      <c r="I43">
        <v>180</v>
      </c>
      <c r="J43">
        <v>21000</v>
      </c>
      <c r="K43">
        <v>26500</v>
      </c>
      <c r="L43">
        <v>32000</v>
      </c>
      <c r="M43">
        <v>210</v>
      </c>
      <c r="N43">
        <v>25000</v>
      </c>
      <c r="O43">
        <v>32000</v>
      </c>
      <c r="P43">
        <v>40500</v>
      </c>
      <c r="Q43">
        <v>215</v>
      </c>
    </row>
    <row r="44" spans="1:17" x14ac:dyDescent="0.25">
      <c r="A44" t="s">
        <v>26</v>
      </c>
      <c r="B44">
        <v>9</v>
      </c>
      <c r="C44" t="s">
        <v>27</v>
      </c>
      <c r="D44">
        <v>3</v>
      </c>
      <c r="E44" t="s">
        <v>447</v>
      </c>
      <c r="F44">
        <v>13500</v>
      </c>
      <c r="G44">
        <v>18000</v>
      </c>
      <c r="H44">
        <v>23000</v>
      </c>
      <c r="I44">
        <v>190</v>
      </c>
      <c r="J44">
        <v>18500</v>
      </c>
      <c r="K44">
        <v>23500</v>
      </c>
      <c r="L44">
        <v>29000</v>
      </c>
      <c r="M44">
        <v>200</v>
      </c>
      <c r="N44">
        <v>22500</v>
      </c>
      <c r="O44">
        <v>28000</v>
      </c>
      <c r="P44">
        <v>33500</v>
      </c>
      <c r="Q44">
        <v>215</v>
      </c>
    </row>
    <row r="45" spans="1:17" x14ac:dyDescent="0.25">
      <c r="A45" t="s">
        <v>26</v>
      </c>
      <c r="B45">
        <v>9</v>
      </c>
      <c r="C45" t="s">
        <v>27</v>
      </c>
      <c r="D45">
        <v>4</v>
      </c>
      <c r="E45" t="s">
        <v>448</v>
      </c>
      <c r="F45">
        <v>12500</v>
      </c>
      <c r="G45">
        <v>16000</v>
      </c>
      <c r="H45">
        <v>19500</v>
      </c>
      <c r="I45">
        <v>270</v>
      </c>
      <c r="J45">
        <v>16000</v>
      </c>
      <c r="K45">
        <v>21000</v>
      </c>
      <c r="L45">
        <v>26500</v>
      </c>
      <c r="M45">
        <v>295</v>
      </c>
      <c r="N45">
        <v>18000</v>
      </c>
      <c r="O45">
        <v>24500</v>
      </c>
      <c r="P45">
        <v>31000</v>
      </c>
      <c r="Q45">
        <v>290</v>
      </c>
    </row>
    <row r="46" spans="1:17" x14ac:dyDescent="0.25">
      <c r="A46" t="s">
        <v>26</v>
      </c>
      <c r="B46">
        <v>9</v>
      </c>
      <c r="C46" t="s">
        <v>27</v>
      </c>
      <c r="D46">
        <v>5</v>
      </c>
      <c r="E46" t="s">
        <v>449</v>
      </c>
      <c r="F46">
        <v>12000</v>
      </c>
      <c r="G46">
        <v>18500</v>
      </c>
      <c r="H46">
        <v>24500</v>
      </c>
      <c r="I46">
        <v>290</v>
      </c>
      <c r="J46">
        <v>16000</v>
      </c>
      <c r="K46">
        <v>22500</v>
      </c>
      <c r="L46">
        <v>29000</v>
      </c>
      <c r="M46">
        <v>310</v>
      </c>
      <c r="N46">
        <v>17500</v>
      </c>
      <c r="O46">
        <v>26000</v>
      </c>
      <c r="P46">
        <v>33500</v>
      </c>
      <c r="Q46">
        <v>320</v>
      </c>
    </row>
    <row r="47" spans="1:17" x14ac:dyDescent="0.25">
      <c r="A47" t="s">
        <v>26</v>
      </c>
      <c r="B47" t="s">
        <v>28</v>
      </c>
      <c r="C47" t="s">
        <v>27</v>
      </c>
      <c r="D47">
        <v>1</v>
      </c>
      <c r="E47" t="s">
        <v>450</v>
      </c>
      <c r="F47">
        <v>15000</v>
      </c>
      <c r="G47">
        <v>20000</v>
      </c>
      <c r="H47">
        <v>23000</v>
      </c>
      <c r="I47">
        <v>35</v>
      </c>
      <c r="J47">
        <v>22000</v>
      </c>
      <c r="K47">
        <v>24500</v>
      </c>
      <c r="L47">
        <v>28000</v>
      </c>
      <c r="M47">
        <v>40</v>
      </c>
      <c r="N47">
        <v>24000</v>
      </c>
      <c r="O47">
        <v>28500</v>
      </c>
      <c r="P47">
        <v>36000</v>
      </c>
      <c r="Q47">
        <v>65</v>
      </c>
    </row>
    <row r="48" spans="1:17" x14ac:dyDescent="0.25">
      <c r="A48" t="s">
        <v>26</v>
      </c>
      <c r="B48" t="s">
        <v>28</v>
      </c>
      <c r="C48" t="s">
        <v>27</v>
      </c>
      <c r="D48">
        <v>2</v>
      </c>
      <c r="E48" t="s">
        <v>451</v>
      </c>
      <c r="F48">
        <v>11000</v>
      </c>
      <c r="G48">
        <v>18000</v>
      </c>
      <c r="H48">
        <v>22000</v>
      </c>
      <c r="I48">
        <v>130</v>
      </c>
      <c r="J48">
        <v>18000</v>
      </c>
      <c r="K48">
        <v>22000</v>
      </c>
      <c r="L48">
        <v>26000</v>
      </c>
      <c r="M48">
        <v>140</v>
      </c>
      <c r="N48">
        <v>22000</v>
      </c>
      <c r="O48">
        <v>26500</v>
      </c>
      <c r="P48">
        <v>31500</v>
      </c>
      <c r="Q48">
        <v>200</v>
      </c>
    </row>
    <row r="49" spans="1:17" x14ac:dyDescent="0.25">
      <c r="A49" t="s">
        <v>26</v>
      </c>
      <c r="B49" t="s">
        <v>28</v>
      </c>
      <c r="C49" t="s">
        <v>27</v>
      </c>
      <c r="D49">
        <v>3</v>
      </c>
      <c r="E49" t="s">
        <v>452</v>
      </c>
      <c r="F49">
        <v>11000</v>
      </c>
      <c r="G49">
        <v>17500</v>
      </c>
      <c r="H49">
        <v>21000</v>
      </c>
      <c r="I49">
        <v>160</v>
      </c>
      <c r="J49">
        <v>17500</v>
      </c>
      <c r="K49">
        <v>22500</v>
      </c>
      <c r="L49">
        <v>27500</v>
      </c>
      <c r="M49">
        <v>165</v>
      </c>
      <c r="N49">
        <v>21000</v>
      </c>
      <c r="O49">
        <v>27000</v>
      </c>
      <c r="P49">
        <v>33500</v>
      </c>
      <c r="Q49">
        <v>210</v>
      </c>
    </row>
    <row r="50" spans="1:17" x14ac:dyDescent="0.25">
      <c r="A50" t="s">
        <v>26</v>
      </c>
      <c r="B50" t="s">
        <v>28</v>
      </c>
      <c r="C50" t="s">
        <v>27</v>
      </c>
      <c r="D50">
        <v>4</v>
      </c>
      <c r="E50" t="s">
        <v>453</v>
      </c>
      <c r="F50">
        <v>13500</v>
      </c>
      <c r="G50">
        <v>17000</v>
      </c>
      <c r="H50">
        <v>21500</v>
      </c>
      <c r="I50">
        <v>140</v>
      </c>
      <c r="J50">
        <v>16000</v>
      </c>
      <c r="K50">
        <v>21000</v>
      </c>
      <c r="L50">
        <v>26500</v>
      </c>
      <c r="M50">
        <v>170</v>
      </c>
      <c r="N50">
        <v>18500</v>
      </c>
      <c r="O50">
        <v>25000</v>
      </c>
      <c r="P50">
        <v>31500</v>
      </c>
      <c r="Q50">
        <v>180</v>
      </c>
    </row>
    <row r="51" spans="1:17" x14ac:dyDescent="0.25">
      <c r="A51" t="s">
        <v>26</v>
      </c>
      <c r="B51" t="s">
        <v>28</v>
      </c>
      <c r="C51" t="s">
        <v>27</v>
      </c>
      <c r="D51">
        <v>5</v>
      </c>
      <c r="E51" t="s">
        <v>454</v>
      </c>
      <c r="F51">
        <v>14500</v>
      </c>
      <c r="G51">
        <v>20500</v>
      </c>
      <c r="H51">
        <v>28000</v>
      </c>
      <c r="I51">
        <v>270</v>
      </c>
      <c r="J51">
        <v>16500</v>
      </c>
      <c r="K51">
        <v>23500</v>
      </c>
      <c r="L51">
        <v>30000</v>
      </c>
      <c r="M51">
        <v>300</v>
      </c>
      <c r="N51">
        <v>18500</v>
      </c>
      <c r="O51">
        <v>27000</v>
      </c>
      <c r="P51">
        <v>34000</v>
      </c>
      <c r="Q51">
        <v>320</v>
      </c>
    </row>
    <row r="52" spans="1:17" x14ac:dyDescent="0.25">
      <c r="A52" t="s">
        <v>26</v>
      </c>
      <c r="B52" t="s">
        <v>29</v>
      </c>
      <c r="C52" t="s">
        <v>27</v>
      </c>
      <c r="D52">
        <v>1</v>
      </c>
      <c r="E52" t="s">
        <v>455</v>
      </c>
      <c r="F52">
        <v>13000</v>
      </c>
      <c r="G52">
        <v>18500</v>
      </c>
      <c r="H52">
        <v>23500</v>
      </c>
      <c r="I52">
        <v>320</v>
      </c>
      <c r="J52">
        <v>20000</v>
      </c>
      <c r="K52">
        <v>25000</v>
      </c>
      <c r="L52">
        <v>30500</v>
      </c>
      <c r="M52">
        <v>480</v>
      </c>
      <c r="N52">
        <v>24000</v>
      </c>
      <c r="O52">
        <v>30500</v>
      </c>
      <c r="P52">
        <v>39500</v>
      </c>
      <c r="Q52">
        <v>510</v>
      </c>
    </row>
    <row r="53" spans="1:17" x14ac:dyDescent="0.25">
      <c r="A53" t="s">
        <v>26</v>
      </c>
      <c r="B53" t="s">
        <v>29</v>
      </c>
      <c r="C53" t="s">
        <v>27</v>
      </c>
      <c r="D53">
        <v>2</v>
      </c>
      <c r="E53" t="s">
        <v>456</v>
      </c>
      <c r="F53">
        <v>11000</v>
      </c>
      <c r="G53">
        <v>16500</v>
      </c>
      <c r="H53">
        <v>21000</v>
      </c>
      <c r="I53">
        <v>955</v>
      </c>
      <c r="J53">
        <v>17500</v>
      </c>
      <c r="K53">
        <v>22500</v>
      </c>
      <c r="L53">
        <v>27000</v>
      </c>
      <c r="M53">
        <v>1225</v>
      </c>
      <c r="N53">
        <v>21000</v>
      </c>
      <c r="O53">
        <v>27000</v>
      </c>
      <c r="P53">
        <v>32500</v>
      </c>
      <c r="Q53">
        <v>1300</v>
      </c>
    </row>
    <row r="54" spans="1:17" x14ac:dyDescent="0.25">
      <c r="A54" t="s">
        <v>26</v>
      </c>
      <c r="B54" t="s">
        <v>29</v>
      </c>
      <c r="C54" t="s">
        <v>27</v>
      </c>
      <c r="D54">
        <v>3</v>
      </c>
      <c r="E54" t="s">
        <v>457</v>
      </c>
      <c r="F54">
        <v>11000</v>
      </c>
      <c r="G54">
        <v>15000</v>
      </c>
      <c r="H54">
        <v>19500</v>
      </c>
      <c r="I54">
        <v>1105</v>
      </c>
      <c r="J54">
        <v>15500</v>
      </c>
      <c r="K54">
        <v>20500</v>
      </c>
      <c r="L54">
        <v>24500</v>
      </c>
      <c r="M54">
        <v>1325</v>
      </c>
      <c r="N54">
        <v>18500</v>
      </c>
      <c r="O54">
        <v>24000</v>
      </c>
      <c r="P54">
        <v>29000</v>
      </c>
      <c r="Q54">
        <v>1370</v>
      </c>
    </row>
    <row r="55" spans="1:17" x14ac:dyDescent="0.25">
      <c r="A55" t="s">
        <v>26</v>
      </c>
      <c r="B55" t="s">
        <v>29</v>
      </c>
      <c r="C55" t="s">
        <v>27</v>
      </c>
      <c r="D55">
        <v>4</v>
      </c>
      <c r="E55" t="s">
        <v>458</v>
      </c>
      <c r="F55">
        <v>10000</v>
      </c>
      <c r="G55">
        <v>14000</v>
      </c>
      <c r="H55">
        <v>18500</v>
      </c>
      <c r="I55">
        <v>1585</v>
      </c>
      <c r="J55">
        <v>14000</v>
      </c>
      <c r="K55">
        <v>18000</v>
      </c>
      <c r="L55">
        <v>22500</v>
      </c>
      <c r="M55">
        <v>1715</v>
      </c>
      <c r="N55">
        <v>15500</v>
      </c>
      <c r="O55">
        <v>21000</v>
      </c>
      <c r="P55">
        <v>26500</v>
      </c>
      <c r="Q55">
        <v>1820</v>
      </c>
    </row>
    <row r="56" spans="1:17" x14ac:dyDescent="0.25">
      <c r="A56" t="s">
        <v>26</v>
      </c>
      <c r="B56" t="s">
        <v>29</v>
      </c>
      <c r="C56" t="s">
        <v>27</v>
      </c>
      <c r="D56">
        <v>5</v>
      </c>
      <c r="E56" t="s">
        <v>459</v>
      </c>
      <c r="F56">
        <v>13000</v>
      </c>
      <c r="G56">
        <v>20500</v>
      </c>
      <c r="H56">
        <v>26500</v>
      </c>
      <c r="I56">
        <v>3615</v>
      </c>
      <c r="J56">
        <v>14000</v>
      </c>
      <c r="K56">
        <v>21500</v>
      </c>
      <c r="L56">
        <v>28000</v>
      </c>
      <c r="M56">
        <v>3670</v>
      </c>
      <c r="N56">
        <v>14500</v>
      </c>
      <c r="O56">
        <v>23000</v>
      </c>
      <c r="P56">
        <v>30000</v>
      </c>
      <c r="Q56">
        <v>3975</v>
      </c>
    </row>
    <row r="57" spans="1:17" x14ac:dyDescent="0.25">
      <c r="A57" t="s">
        <v>26</v>
      </c>
      <c r="B57" t="s">
        <v>30</v>
      </c>
      <c r="C57" t="s">
        <v>27</v>
      </c>
      <c r="D57">
        <v>1</v>
      </c>
      <c r="E57" t="s">
        <v>460</v>
      </c>
      <c r="F57">
        <v>10000</v>
      </c>
      <c r="G57">
        <v>16000</v>
      </c>
      <c r="H57">
        <v>22500</v>
      </c>
      <c r="I57">
        <v>395</v>
      </c>
      <c r="J57">
        <v>20000</v>
      </c>
      <c r="K57">
        <v>26500</v>
      </c>
      <c r="L57">
        <v>39000</v>
      </c>
      <c r="M57">
        <v>610</v>
      </c>
      <c r="N57">
        <v>26000</v>
      </c>
      <c r="O57">
        <v>36000</v>
      </c>
      <c r="P57">
        <v>56000</v>
      </c>
      <c r="Q57">
        <v>600</v>
      </c>
    </row>
    <row r="58" spans="1:17" x14ac:dyDescent="0.25">
      <c r="A58" t="s">
        <v>26</v>
      </c>
      <c r="B58" t="s">
        <v>30</v>
      </c>
      <c r="C58" t="s">
        <v>27</v>
      </c>
      <c r="D58">
        <v>2</v>
      </c>
      <c r="E58" t="s">
        <v>461</v>
      </c>
      <c r="F58">
        <v>9500</v>
      </c>
      <c r="G58">
        <v>14000</v>
      </c>
      <c r="H58">
        <v>18000</v>
      </c>
      <c r="I58">
        <v>740</v>
      </c>
      <c r="J58">
        <v>16500</v>
      </c>
      <c r="K58">
        <v>20000</v>
      </c>
      <c r="L58">
        <v>26500</v>
      </c>
      <c r="M58">
        <v>995</v>
      </c>
      <c r="N58">
        <v>20000</v>
      </c>
      <c r="O58">
        <v>26500</v>
      </c>
      <c r="P58">
        <v>35500</v>
      </c>
      <c r="Q58">
        <v>1045</v>
      </c>
    </row>
    <row r="59" spans="1:17" x14ac:dyDescent="0.25">
      <c r="A59" t="s">
        <v>26</v>
      </c>
      <c r="B59" t="s">
        <v>30</v>
      </c>
      <c r="C59" t="s">
        <v>27</v>
      </c>
      <c r="D59">
        <v>3</v>
      </c>
      <c r="E59" t="s">
        <v>462</v>
      </c>
      <c r="F59">
        <v>10000</v>
      </c>
      <c r="G59">
        <v>14000</v>
      </c>
      <c r="H59">
        <v>17000</v>
      </c>
      <c r="I59">
        <v>575</v>
      </c>
      <c r="J59">
        <v>15000</v>
      </c>
      <c r="K59">
        <v>18500</v>
      </c>
      <c r="L59">
        <v>23000</v>
      </c>
      <c r="M59">
        <v>805</v>
      </c>
      <c r="N59">
        <v>18000</v>
      </c>
      <c r="O59">
        <v>22500</v>
      </c>
      <c r="P59">
        <v>28500</v>
      </c>
      <c r="Q59">
        <v>840</v>
      </c>
    </row>
    <row r="60" spans="1:17" x14ac:dyDescent="0.25">
      <c r="A60" t="s">
        <v>26</v>
      </c>
      <c r="B60" t="s">
        <v>30</v>
      </c>
      <c r="C60" t="s">
        <v>27</v>
      </c>
      <c r="D60">
        <v>4</v>
      </c>
      <c r="E60" t="s">
        <v>463</v>
      </c>
      <c r="F60">
        <v>9000</v>
      </c>
      <c r="G60">
        <v>13500</v>
      </c>
      <c r="H60">
        <v>17000</v>
      </c>
      <c r="I60">
        <v>675</v>
      </c>
      <c r="J60">
        <v>14000</v>
      </c>
      <c r="K60">
        <v>17500</v>
      </c>
      <c r="L60">
        <v>21500</v>
      </c>
      <c r="M60">
        <v>905</v>
      </c>
      <c r="N60">
        <v>16500</v>
      </c>
      <c r="O60">
        <v>21000</v>
      </c>
      <c r="P60">
        <v>25500</v>
      </c>
      <c r="Q60">
        <v>970</v>
      </c>
    </row>
    <row r="61" spans="1:17" x14ac:dyDescent="0.25">
      <c r="A61" t="s">
        <v>26</v>
      </c>
      <c r="B61" t="s">
        <v>30</v>
      </c>
      <c r="C61" t="s">
        <v>27</v>
      </c>
      <c r="D61">
        <v>5</v>
      </c>
      <c r="E61" t="s">
        <v>464</v>
      </c>
      <c r="F61">
        <v>9500</v>
      </c>
      <c r="G61">
        <v>15000</v>
      </c>
      <c r="H61">
        <v>20500</v>
      </c>
      <c r="I61">
        <v>685</v>
      </c>
      <c r="J61">
        <v>14500</v>
      </c>
      <c r="K61">
        <v>19000</v>
      </c>
      <c r="L61">
        <v>25500</v>
      </c>
      <c r="M61">
        <v>880</v>
      </c>
      <c r="N61">
        <v>15500</v>
      </c>
      <c r="O61">
        <v>22000</v>
      </c>
      <c r="P61">
        <v>31000</v>
      </c>
      <c r="Q61">
        <v>950</v>
      </c>
    </row>
    <row r="62" spans="1:17" x14ac:dyDescent="0.25">
      <c r="A62" t="s">
        <v>26</v>
      </c>
      <c r="B62" t="s">
        <v>31</v>
      </c>
      <c r="C62" t="s">
        <v>27</v>
      </c>
      <c r="D62">
        <v>1</v>
      </c>
      <c r="E62" t="s">
        <v>465</v>
      </c>
      <c r="F62">
        <v>18500</v>
      </c>
      <c r="G62">
        <v>22000</v>
      </c>
      <c r="H62">
        <v>27000</v>
      </c>
      <c r="I62">
        <v>245</v>
      </c>
      <c r="J62">
        <v>25000</v>
      </c>
      <c r="K62">
        <v>30500</v>
      </c>
      <c r="L62">
        <v>36500</v>
      </c>
      <c r="M62">
        <v>270</v>
      </c>
      <c r="N62">
        <v>30500</v>
      </c>
      <c r="O62">
        <v>40000</v>
      </c>
      <c r="P62">
        <v>48500</v>
      </c>
      <c r="Q62">
        <v>250</v>
      </c>
    </row>
    <row r="63" spans="1:17" x14ac:dyDescent="0.25">
      <c r="A63" t="s">
        <v>26</v>
      </c>
      <c r="B63" t="s">
        <v>31</v>
      </c>
      <c r="C63" t="s">
        <v>27</v>
      </c>
      <c r="D63">
        <v>2</v>
      </c>
      <c r="E63" t="s">
        <v>466</v>
      </c>
      <c r="F63">
        <v>16000</v>
      </c>
      <c r="G63">
        <v>20000</v>
      </c>
      <c r="H63">
        <v>24500</v>
      </c>
      <c r="I63">
        <v>1100</v>
      </c>
      <c r="J63">
        <v>21000</v>
      </c>
      <c r="K63">
        <v>26000</v>
      </c>
      <c r="L63">
        <v>32500</v>
      </c>
      <c r="M63">
        <v>1195</v>
      </c>
      <c r="N63">
        <v>24500</v>
      </c>
      <c r="O63">
        <v>32000</v>
      </c>
      <c r="P63">
        <v>42000</v>
      </c>
      <c r="Q63">
        <v>1175</v>
      </c>
    </row>
    <row r="64" spans="1:17" x14ac:dyDescent="0.25">
      <c r="A64" t="s">
        <v>26</v>
      </c>
      <c r="B64" t="s">
        <v>31</v>
      </c>
      <c r="C64" t="s">
        <v>27</v>
      </c>
      <c r="D64">
        <v>3</v>
      </c>
      <c r="E64" t="s">
        <v>467</v>
      </c>
      <c r="F64">
        <v>14500</v>
      </c>
      <c r="G64">
        <v>18000</v>
      </c>
      <c r="H64">
        <v>21500</v>
      </c>
      <c r="I64">
        <v>1315</v>
      </c>
      <c r="J64">
        <v>18500</v>
      </c>
      <c r="K64">
        <v>23500</v>
      </c>
      <c r="L64">
        <v>28000</v>
      </c>
      <c r="M64">
        <v>1390</v>
      </c>
      <c r="N64">
        <v>21500</v>
      </c>
      <c r="O64">
        <v>28000</v>
      </c>
      <c r="P64">
        <v>35500</v>
      </c>
      <c r="Q64">
        <v>1385</v>
      </c>
    </row>
    <row r="65" spans="1:17" x14ac:dyDescent="0.25">
      <c r="A65" t="s">
        <v>26</v>
      </c>
      <c r="B65" t="s">
        <v>31</v>
      </c>
      <c r="C65" t="s">
        <v>27</v>
      </c>
      <c r="D65">
        <v>4</v>
      </c>
      <c r="E65" t="s">
        <v>468</v>
      </c>
      <c r="F65">
        <v>12000</v>
      </c>
      <c r="G65">
        <v>16000</v>
      </c>
      <c r="H65">
        <v>20000</v>
      </c>
      <c r="I65">
        <v>2460</v>
      </c>
      <c r="J65">
        <v>16500</v>
      </c>
      <c r="K65">
        <v>20500</v>
      </c>
      <c r="L65">
        <v>25500</v>
      </c>
      <c r="M65">
        <v>2680</v>
      </c>
      <c r="N65">
        <v>18500</v>
      </c>
      <c r="O65">
        <v>24000</v>
      </c>
      <c r="P65">
        <v>30500</v>
      </c>
      <c r="Q65">
        <v>2690</v>
      </c>
    </row>
    <row r="66" spans="1:17" x14ac:dyDescent="0.25">
      <c r="A66" t="s">
        <v>26</v>
      </c>
      <c r="B66" t="s">
        <v>31</v>
      </c>
      <c r="C66" t="s">
        <v>27</v>
      </c>
      <c r="D66">
        <v>5</v>
      </c>
      <c r="E66" t="s">
        <v>469</v>
      </c>
      <c r="F66">
        <v>11500</v>
      </c>
      <c r="G66">
        <v>16500</v>
      </c>
      <c r="H66">
        <v>21500</v>
      </c>
      <c r="I66">
        <v>2950</v>
      </c>
      <c r="J66">
        <v>14000</v>
      </c>
      <c r="K66">
        <v>19500</v>
      </c>
      <c r="L66">
        <v>25500</v>
      </c>
      <c r="M66">
        <v>3155</v>
      </c>
      <c r="N66">
        <v>15000</v>
      </c>
      <c r="O66">
        <v>21500</v>
      </c>
      <c r="P66">
        <v>29000</v>
      </c>
      <c r="Q66">
        <v>3205</v>
      </c>
    </row>
    <row r="67" spans="1:17" x14ac:dyDescent="0.25">
      <c r="A67" t="s">
        <v>26</v>
      </c>
      <c r="B67" t="s">
        <v>32</v>
      </c>
      <c r="C67" t="s">
        <v>27</v>
      </c>
      <c r="D67">
        <v>1</v>
      </c>
      <c r="E67" t="s">
        <v>470</v>
      </c>
      <c r="F67">
        <v>11500</v>
      </c>
      <c r="G67">
        <v>16000</v>
      </c>
      <c r="H67">
        <v>19500</v>
      </c>
      <c r="I67">
        <v>75</v>
      </c>
      <c r="J67">
        <v>17000</v>
      </c>
      <c r="K67">
        <v>21000</v>
      </c>
      <c r="L67">
        <v>26000</v>
      </c>
      <c r="M67">
        <v>90</v>
      </c>
      <c r="N67">
        <v>21000</v>
      </c>
      <c r="O67">
        <v>26500</v>
      </c>
      <c r="P67">
        <v>31000</v>
      </c>
      <c r="Q67">
        <v>85</v>
      </c>
    </row>
    <row r="68" spans="1:17" x14ac:dyDescent="0.25">
      <c r="A68" t="s">
        <v>26</v>
      </c>
      <c r="B68" t="s">
        <v>32</v>
      </c>
      <c r="C68" t="s">
        <v>27</v>
      </c>
      <c r="D68">
        <v>2</v>
      </c>
      <c r="E68" t="s">
        <v>471</v>
      </c>
      <c r="F68">
        <v>10500</v>
      </c>
      <c r="G68">
        <v>15000</v>
      </c>
      <c r="H68">
        <v>19000</v>
      </c>
      <c r="I68">
        <v>465</v>
      </c>
      <c r="J68">
        <v>16500</v>
      </c>
      <c r="K68">
        <v>21000</v>
      </c>
      <c r="L68">
        <v>25000</v>
      </c>
      <c r="M68">
        <v>495</v>
      </c>
      <c r="N68">
        <v>20500</v>
      </c>
      <c r="O68">
        <v>25500</v>
      </c>
      <c r="P68">
        <v>31000</v>
      </c>
      <c r="Q68">
        <v>515</v>
      </c>
    </row>
    <row r="69" spans="1:17" x14ac:dyDescent="0.25">
      <c r="A69" t="s">
        <v>26</v>
      </c>
      <c r="B69" t="s">
        <v>32</v>
      </c>
      <c r="C69" t="s">
        <v>27</v>
      </c>
      <c r="D69">
        <v>3</v>
      </c>
      <c r="E69" t="s">
        <v>472</v>
      </c>
      <c r="F69">
        <v>10500</v>
      </c>
      <c r="G69">
        <v>15000</v>
      </c>
      <c r="H69">
        <v>18500</v>
      </c>
      <c r="I69">
        <v>695</v>
      </c>
      <c r="J69">
        <v>15500</v>
      </c>
      <c r="K69">
        <v>20000</v>
      </c>
      <c r="L69">
        <v>24500</v>
      </c>
      <c r="M69">
        <v>735</v>
      </c>
      <c r="N69">
        <v>18000</v>
      </c>
      <c r="O69">
        <v>23500</v>
      </c>
      <c r="P69">
        <v>29500</v>
      </c>
      <c r="Q69">
        <v>730</v>
      </c>
    </row>
    <row r="70" spans="1:17" x14ac:dyDescent="0.25">
      <c r="A70" t="s">
        <v>26</v>
      </c>
      <c r="B70" t="s">
        <v>32</v>
      </c>
      <c r="C70" t="s">
        <v>27</v>
      </c>
      <c r="D70">
        <v>4</v>
      </c>
      <c r="E70" t="s">
        <v>473</v>
      </c>
      <c r="F70">
        <v>9500</v>
      </c>
      <c r="G70">
        <v>13500</v>
      </c>
      <c r="H70">
        <v>16500</v>
      </c>
      <c r="I70">
        <v>925</v>
      </c>
      <c r="J70">
        <v>14000</v>
      </c>
      <c r="K70">
        <v>18000</v>
      </c>
      <c r="L70">
        <v>22500</v>
      </c>
      <c r="M70">
        <v>1025</v>
      </c>
      <c r="N70">
        <v>16000</v>
      </c>
      <c r="O70">
        <v>21000</v>
      </c>
      <c r="P70">
        <v>26500</v>
      </c>
      <c r="Q70">
        <v>1025</v>
      </c>
    </row>
    <row r="71" spans="1:17" x14ac:dyDescent="0.25">
      <c r="A71" t="s">
        <v>26</v>
      </c>
      <c r="B71" t="s">
        <v>32</v>
      </c>
      <c r="C71" t="s">
        <v>27</v>
      </c>
      <c r="D71">
        <v>5</v>
      </c>
      <c r="E71" t="s">
        <v>474</v>
      </c>
      <c r="F71">
        <v>9000</v>
      </c>
      <c r="G71">
        <v>13500</v>
      </c>
      <c r="H71">
        <v>17500</v>
      </c>
      <c r="I71">
        <v>530</v>
      </c>
      <c r="J71">
        <v>12000</v>
      </c>
      <c r="K71">
        <v>17000</v>
      </c>
      <c r="L71">
        <v>22500</v>
      </c>
      <c r="M71">
        <v>560</v>
      </c>
      <c r="N71">
        <v>14000</v>
      </c>
      <c r="O71">
        <v>19500</v>
      </c>
      <c r="P71">
        <v>26000</v>
      </c>
      <c r="Q71">
        <v>565</v>
      </c>
    </row>
    <row r="72" spans="1:17" x14ac:dyDescent="0.25">
      <c r="A72" t="s">
        <v>26</v>
      </c>
      <c r="B72" t="s">
        <v>27</v>
      </c>
      <c r="C72" t="s">
        <v>27</v>
      </c>
      <c r="D72">
        <v>1</v>
      </c>
      <c r="E72" t="s">
        <v>475</v>
      </c>
      <c r="F72">
        <v>11000</v>
      </c>
      <c r="G72">
        <v>17500</v>
      </c>
      <c r="H72">
        <v>22000</v>
      </c>
      <c r="I72">
        <v>895</v>
      </c>
      <c r="J72">
        <v>19500</v>
      </c>
      <c r="K72">
        <v>24000</v>
      </c>
      <c r="L72">
        <v>28500</v>
      </c>
      <c r="M72">
        <v>1275</v>
      </c>
      <c r="N72">
        <v>23500</v>
      </c>
      <c r="O72">
        <v>29000</v>
      </c>
      <c r="P72">
        <v>36500</v>
      </c>
      <c r="Q72">
        <v>1370</v>
      </c>
    </row>
    <row r="73" spans="1:17" x14ac:dyDescent="0.25">
      <c r="A73" t="s">
        <v>26</v>
      </c>
      <c r="B73" t="s">
        <v>27</v>
      </c>
      <c r="C73" t="s">
        <v>27</v>
      </c>
      <c r="D73">
        <v>2</v>
      </c>
      <c r="E73" t="s">
        <v>476</v>
      </c>
      <c r="F73">
        <v>10500</v>
      </c>
      <c r="G73">
        <v>15500</v>
      </c>
      <c r="H73">
        <v>19500</v>
      </c>
      <c r="I73">
        <v>1525</v>
      </c>
      <c r="J73">
        <v>17500</v>
      </c>
      <c r="K73">
        <v>22000</v>
      </c>
      <c r="L73">
        <v>26000</v>
      </c>
      <c r="M73">
        <v>2045</v>
      </c>
      <c r="N73">
        <v>21000</v>
      </c>
      <c r="O73">
        <v>26000</v>
      </c>
      <c r="P73">
        <v>31000</v>
      </c>
      <c r="Q73">
        <v>2190</v>
      </c>
    </row>
    <row r="74" spans="1:17" x14ac:dyDescent="0.25">
      <c r="A74" t="s">
        <v>26</v>
      </c>
      <c r="B74" t="s">
        <v>27</v>
      </c>
      <c r="C74" t="s">
        <v>27</v>
      </c>
      <c r="D74">
        <v>3</v>
      </c>
      <c r="E74" t="s">
        <v>477</v>
      </c>
      <c r="F74">
        <v>10000</v>
      </c>
      <c r="G74">
        <v>15000</v>
      </c>
      <c r="H74">
        <v>19000</v>
      </c>
      <c r="I74">
        <v>995</v>
      </c>
      <c r="J74">
        <v>15500</v>
      </c>
      <c r="K74">
        <v>20500</v>
      </c>
      <c r="L74">
        <v>24500</v>
      </c>
      <c r="M74">
        <v>1230</v>
      </c>
      <c r="N74">
        <v>18500</v>
      </c>
      <c r="O74">
        <v>24500</v>
      </c>
      <c r="P74">
        <v>29000</v>
      </c>
      <c r="Q74">
        <v>1365</v>
      </c>
    </row>
    <row r="75" spans="1:17" x14ac:dyDescent="0.25">
      <c r="A75" t="s">
        <v>26</v>
      </c>
      <c r="B75" t="s">
        <v>27</v>
      </c>
      <c r="C75" t="s">
        <v>27</v>
      </c>
      <c r="D75">
        <v>4</v>
      </c>
      <c r="E75" t="s">
        <v>478</v>
      </c>
      <c r="F75">
        <v>9500</v>
      </c>
      <c r="G75">
        <v>13500</v>
      </c>
      <c r="H75">
        <v>17000</v>
      </c>
      <c r="I75">
        <v>765</v>
      </c>
      <c r="J75">
        <v>14000</v>
      </c>
      <c r="K75">
        <v>18500</v>
      </c>
      <c r="L75">
        <v>23000</v>
      </c>
      <c r="M75">
        <v>950</v>
      </c>
      <c r="N75">
        <v>16500</v>
      </c>
      <c r="O75">
        <v>22000</v>
      </c>
      <c r="P75">
        <v>27500</v>
      </c>
      <c r="Q75">
        <v>1000</v>
      </c>
    </row>
    <row r="76" spans="1:17" x14ac:dyDescent="0.25">
      <c r="A76" t="s">
        <v>26</v>
      </c>
      <c r="B76" t="s">
        <v>27</v>
      </c>
      <c r="C76" t="s">
        <v>27</v>
      </c>
      <c r="D76">
        <v>5</v>
      </c>
      <c r="E76" t="s">
        <v>479</v>
      </c>
      <c r="F76">
        <v>9000</v>
      </c>
      <c r="G76">
        <v>14500</v>
      </c>
      <c r="H76">
        <v>20500</v>
      </c>
      <c r="I76">
        <v>935</v>
      </c>
      <c r="J76">
        <v>11500</v>
      </c>
      <c r="K76">
        <v>19000</v>
      </c>
      <c r="L76">
        <v>24500</v>
      </c>
      <c r="M76">
        <v>1230</v>
      </c>
      <c r="N76">
        <v>13000</v>
      </c>
      <c r="O76">
        <v>22000</v>
      </c>
      <c r="P76">
        <v>28500</v>
      </c>
      <c r="Q76">
        <v>1320</v>
      </c>
    </row>
    <row r="77" spans="1:17" x14ac:dyDescent="0.25">
      <c r="A77" t="s">
        <v>26</v>
      </c>
      <c r="B77" t="s">
        <v>33</v>
      </c>
      <c r="C77" t="s">
        <v>27</v>
      </c>
      <c r="D77">
        <v>1</v>
      </c>
      <c r="E77" t="s">
        <v>480</v>
      </c>
      <c r="F77">
        <v>11000</v>
      </c>
      <c r="G77">
        <v>17000</v>
      </c>
      <c r="H77">
        <v>23000</v>
      </c>
      <c r="I77">
        <v>480</v>
      </c>
      <c r="J77">
        <v>19500</v>
      </c>
      <c r="K77">
        <v>24000</v>
      </c>
      <c r="L77">
        <v>29500</v>
      </c>
      <c r="M77">
        <v>745</v>
      </c>
      <c r="N77">
        <v>24000</v>
      </c>
      <c r="O77">
        <v>30000</v>
      </c>
      <c r="P77">
        <v>40000</v>
      </c>
      <c r="Q77">
        <v>800</v>
      </c>
    </row>
    <row r="78" spans="1:17" x14ac:dyDescent="0.25">
      <c r="A78" t="s">
        <v>26</v>
      </c>
      <c r="B78" t="s">
        <v>33</v>
      </c>
      <c r="C78" t="s">
        <v>27</v>
      </c>
      <c r="D78">
        <v>2</v>
      </c>
      <c r="E78" t="s">
        <v>481</v>
      </c>
      <c r="F78">
        <v>10000</v>
      </c>
      <c r="G78">
        <v>15000</v>
      </c>
      <c r="H78">
        <v>19500</v>
      </c>
      <c r="I78">
        <v>895</v>
      </c>
      <c r="J78">
        <v>16500</v>
      </c>
      <c r="K78">
        <v>22000</v>
      </c>
      <c r="L78">
        <v>26000</v>
      </c>
      <c r="M78">
        <v>1230</v>
      </c>
      <c r="N78">
        <v>20000</v>
      </c>
      <c r="O78">
        <v>26000</v>
      </c>
      <c r="P78">
        <v>32000</v>
      </c>
      <c r="Q78">
        <v>1330</v>
      </c>
    </row>
    <row r="79" spans="1:17" x14ac:dyDescent="0.25">
      <c r="A79" t="s">
        <v>26</v>
      </c>
      <c r="B79" t="s">
        <v>33</v>
      </c>
      <c r="C79" t="s">
        <v>27</v>
      </c>
      <c r="D79">
        <v>3</v>
      </c>
      <c r="E79" t="s">
        <v>482</v>
      </c>
      <c r="F79">
        <v>10000</v>
      </c>
      <c r="G79">
        <v>14000</v>
      </c>
      <c r="H79">
        <v>18000</v>
      </c>
      <c r="I79">
        <v>545</v>
      </c>
      <c r="J79">
        <v>15000</v>
      </c>
      <c r="K79">
        <v>19500</v>
      </c>
      <c r="L79">
        <v>23500</v>
      </c>
      <c r="M79">
        <v>720</v>
      </c>
      <c r="N79">
        <v>17500</v>
      </c>
      <c r="O79">
        <v>23000</v>
      </c>
      <c r="P79">
        <v>28500</v>
      </c>
      <c r="Q79">
        <v>775</v>
      </c>
    </row>
    <row r="80" spans="1:17" x14ac:dyDescent="0.25">
      <c r="A80" t="s">
        <v>26</v>
      </c>
      <c r="B80" t="s">
        <v>33</v>
      </c>
      <c r="C80" t="s">
        <v>27</v>
      </c>
      <c r="D80">
        <v>4</v>
      </c>
      <c r="E80" t="s">
        <v>483</v>
      </c>
      <c r="F80">
        <v>9500</v>
      </c>
      <c r="G80">
        <v>13500</v>
      </c>
      <c r="H80">
        <v>16500</v>
      </c>
      <c r="I80">
        <v>395</v>
      </c>
      <c r="J80">
        <v>13000</v>
      </c>
      <c r="K80">
        <v>18000</v>
      </c>
      <c r="L80">
        <v>23000</v>
      </c>
      <c r="M80">
        <v>475</v>
      </c>
      <c r="N80">
        <v>15500</v>
      </c>
      <c r="O80">
        <v>21500</v>
      </c>
      <c r="P80">
        <v>26500</v>
      </c>
      <c r="Q80">
        <v>500</v>
      </c>
    </row>
    <row r="81" spans="1:17" x14ac:dyDescent="0.25">
      <c r="A81" t="s">
        <v>26</v>
      </c>
      <c r="B81" t="s">
        <v>33</v>
      </c>
      <c r="C81" t="s">
        <v>27</v>
      </c>
      <c r="D81">
        <v>5</v>
      </c>
      <c r="E81" t="s">
        <v>484</v>
      </c>
      <c r="F81">
        <v>8500</v>
      </c>
      <c r="G81">
        <v>14500</v>
      </c>
      <c r="H81">
        <v>22000</v>
      </c>
      <c r="I81">
        <v>635</v>
      </c>
      <c r="J81">
        <v>10500</v>
      </c>
      <c r="K81">
        <v>18000</v>
      </c>
      <c r="L81">
        <v>24000</v>
      </c>
      <c r="M81">
        <v>825</v>
      </c>
      <c r="N81">
        <v>11000</v>
      </c>
      <c r="O81">
        <v>20500</v>
      </c>
      <c r="P81">
        <v>28000</v>
      </c>
      <c r="Q81">
        <v>930</v>
      </c>
    </row>
    <row r="82" spans="1:17" x14ac:dyDescent="0.25">
      <c r="A82" t="s">
        <v>26</v>
      </c>
      <c r="B82" t="s">
        <v>34</v>
      </c>
      <c r="C82" t="s">
        <v>27</v>
      </c>
      <c r="D82">
        <v>1</v>
      </c>
      <c r="E82" t="s">
        <v>485</v>
      </c>
      <c r="F82">
        <v>7500</v>
      </c>
      <c r="G82">
        <v>14000</v>
      </c>
      <c r="H82">
        <v>18500</v>
      </c>
      <c r="I82">
        <v>330</v>
      </c>
      <c r="J82">
        <v>12500</v>
      </c>
      <c r="K82">
        <v>19500</v>
      </c>
      <c r="L82">
        <v>24500</v>
      </c>
      <c r="M82">
        <v>400</v>
      </c>
      <c r="N82">
        <v>16500</v>
      </c>
      <c r="O82">
        <v>24500</v>
      </c>
      <c r="P82">
        <v>30000</v>
      </c>
      <c r="Q82">
        <v>380</v>
      </c>
    </row>
    <row r="83" spans="1:17" x14ac:dyDescent="0.25">
      <c r="A83" t="s">
        <v>26</v>
      </c>
      <c r="B83" t="s">
        <v>34</v>
      </c>
      <c r="C83" t="s">
        <v>27</v>
      </c>
      <c r="D83">
        <v>2</v>
      </c>
      <c r="E83" t="s">
        <v>486</v>
      </c>
      <c r="F83">
        <v>8000</v>
      </c>
      <c r="G83">
        <v>13000</v>
      </c>
      <c r="H83">
        <v>17500</v>
      </c>
      <c r="I83">
        <v>1500</v>
      </c>
      <c r="J83">
        <v>13000</v>
      </c>
      <c r="K83">
        <v>19000</v>
      </c>
      <c r="L83">
        <v>24000</v>
      </c>
      <c r="M83">
        <v>1710</v>
      </c>
      <c r="N83">
        <v>16000</v>
      </c>
      <c r="O83">
        <v>23500</v>
      </c>
      <c r="P83">
        <v>29000</v>
      </c>
      <c r="Q83">
        <v>1745</v>
      </c>
    </row>
    <row r="84" spans="1:17" x14ac:dyDescent="0.25">
      <c r="A84" t="s">
        <v>26</v>
      </c>
      <c r="B84" t="s">
        <v>34</v>
      </c>
      <c r="C84" t="s">
        <v>27</v>
      </c>
      <c r="D84">
        <v>3</v>
      </c>
      <c r="E84" t="s">
        <v>487</v>
      </c>
      <c r="F84">
        <v>8500</v>
      </c>
      <c r="G84">
        <v>13000</v>
      </c>
      <c r="H84">
        <v>17000</v>
      </c>
      <c r="I84">
        <v>1715</v>
      </c>
      <c r="J84">
        <v>13000</v>
      </c>
      <c r="K84">
        <v>18500</v>
      </c>
      <c r="L84">
        <v>23000</v>
      </c>
      <c r="M84">
        <v>1875</v>
      </c>
      <c r="N84">
        <v>16000</v>
      </c>
      <c r="O84">
        <v>22500</v>
      </c>
      <c r="P84">
        <v>27500</v>
      </c>
      <c r="Q84">
        <v>1915</v>
      </c>
    </row>
    <row r="85" spans="1:17" x14ac:dyDescent="0.25">
      <c r="A85" t="s">
        <v>26</v>
      </c>
      <c r="B85" t="s">
        <v>34</v>
      </c>
      <c r="C85" t="s">
        <v>27</v>
      </c>
      <c r="D85">
        <v>4</v>
      </c>
      <c r="E85" t="s">
        <v>488</v>
      </c>
      <c r="F85">
        <v>8000</v>
      </c>
      <c r="G85">
        <v>12500</v>
      </c>
      <c r="H85">
        <v>16000</v>
      </c>
      <c r="I85">
        <v>2695</v>
      </c>
      <c r="J85">
        <v>12000</v>
      </c>
      <c r="K85">
        <v>16500</v>
      </c>
      <c r="L85">
        <v>21500</v>
      </c>
      <c r="M85">
        <v>2825</v>
      </c>
      <c r="N85">
        <v>14000</v>
      </c>
      <c r="O85">
        <v>19500</v>
      </c>
      <c r="P85">
        <v>25500</v>
      </c>
      <c r="Q85">
        <v>2905</v>
      </c>
    </row>
    <row r="86" spans="1:17" x14ac:dyDescent="0.25">
      <c r="A86" t="s">
        <v>26</v>
      </c>
      <c r="B86" t="s">
        <v>34</v>
      </c>
      <c r="C86" t="s">
        <v>27</v>
      </c>
      <c r="D86">
        <v>5</v>
      </c>
      <c r="E86" t="s">
        <v>489</v>
      </c>
      <c r="F86">
        <v>7000</v>
      </c>
      <c r="G86">
        <v>11500</v>
      </c>
      <c r="H86">
        <v>16000</v>
      </c>
      <c r="I86">
        <v>3145</v>
      </c>
      <c r="J86">
        <v>9500</v>
      </c>
      <c r="K86">
        <v>15000</v>
      </c>
      <c r="L86">
        <v>20500</v>
      </c>
      <c r="M86">
        <v>3425</v>
      </c>
      <c r="N86">
        <v>10500</v>
      </c>
      <c r="O86">
        <v>17000</v>
      </c>
      <c r="P86">
        <v>23500</v>
      </c>
      <c r="Q86">
        <v>3450</v>
      </c>
    </row>
    <row r="87" spans="1:17" x14ac:dyDescent="0.25">
      <c r="A87" t="s">
        <v>26</v>
      </c>
      <c r="B87" t="s">
        <v>35</v>
      </c>
      <c r="C87" t="s">
        <v>27</v>
      </c>
      <c r="D87">
        <v>1</v>
      </c>
      <c r="E87" t="s">
        <v>490</v>
      </c>
      <c r="F87">
        <v>14500</v>
      </c>
      <c r="G87">
        <v>21000</v>
      </c>
      <c r="H87">
        <v>21500</v>
      </c>
      <c r="I87">
        <v>25</v>
      </c>
      <c r="J87">
        <v>18500</v>
      </c>
      <c r="K87">
        <v>24500</v>
      </c>
      <c r="L87">
        <v>27000</v>
      </c>
      <c r="M87">
        <v>35</v>
      </c>
      <c r="N87">
        <v>23500</v>
      </c>
      <c r="O87">
        <v>28500</v>
      </c>
      <c r="P87">
        <v>31000</v>
      </c>
      <c r="Q87">
        <v>40</v>
      </c>
    </row>
    <row r="88" spans="1:17" x14ac:dyDescent="0.25">
      <c r="A88" t="s">
        <v>26</v>
      </c>
      <c r="B88" t="s">
        <v>35</v>
      </c>
      <c r="C88" t="s">
        <v>27</v>
      </c>
      <c r="D88">
        <v>2</v>
      </c>
      <c r="E88" t="s">
        <v>491</v>
      </c>
      <c r="F88">
        <v>18000</v>
      </c>
      <c r="G88">
        <v>21000</v>
      </c>
      <c r="H88">
        <v>22000</v>
      </c>
      <c r="I88">
        <v>335</v>
      </c>
      <c r="J88">
        <v>21000</v>
      </c>
      <c r="K88">
        <v>24500</v>
      </c>
      <c r="L88">
        <v>26000</v>
      </c>
      <c r="M88">
        <v>410</v>
      </c>
      <c r="N88">
        <v>23000</v>
      </c>
      <c r="O88">
        <v>28500</v>
      </c>
      <c r="P88">
        <v>31000</v>
      </c>
      <c r="Q88">
        <v>420</v>
      </c>
    </row>
    <row r="89" spans="1:17" x14ac:dyDescent="0.25">
      <c r="A89" t="s">
        <v>26</v>
      </c>
      <c r="B89" t="s">
        <v>35</v>
      </c>
      <c r="C89" t="s">
        <v>27</v>
      </c>
      <c r="D89">
        <v>3</v>
      </c>
      <c r="E89" t="s">
        <v>492</v>
      </c>
      <c r="F89">
        <v>14500</v>
      </c>
      <c r="G89">
        <v>21000</v>
      </c>
      <c r="H89">
        <v>21500</v>
      </c>
      <c r="I89">
        <v>850</v>
      </c>
      <c r="J89">
        <v>19500</v>
      </c>
      <c r="K89">
        <v>24500</v>
      </c>
      <c r="L89">
        <v>25000</v>
      </c>
      <c r="M89">
        <v>975</v>
      </c>
      <c r="N89">
        <v>21000</v>
      </c>
      <c r="O89">
        <v>27500</v>
      </c>
      <c r="P89">
        <v>30000</v>
      </c>
      <c r="Q89">
        <v>955</v>
      </c>
    </row>
    <row r="90" spans="1:17" x14ac:dyDescent="0.25">
      <c r="A90" t="s">
        <v>26</v>
      </c>
      <c r="B90" t="s">
        <v>35</v>
      </c>
      <c r="C90" t="s">
        <v>27</v>
      </c>
      <c r="D90">
        <v>4</v>
      </c>
      <c r="E90" t="s">
        <v>493</v>
      </c>
      <c r="F90">
        <v>11500</v>
      </c>
      <c r="G90">
        <v>17500</v>
      </c>
      <c r="H90">
        <v>21000</v>
      </c>
      <c r="I90">
        <v>1650</v>
      </c>
      <c r="J90">
        <v>15500</v>
      </c>
      <c r="K90">
        <v>22500</v>
      </c>
      <c r="L90">
        <v>24500</v>
      </c>
      <c r="M90">
        <v>1975</v>
      </c>
      <c r="N90">
        <v>17000</v>
      </c>
      <c r="O90">
        <v>24500</v>
      </c>
      <c r="P90">
        <v>29000</v>
      </c>
      <c r="Q90">
        <v>2000</v>
      </c>
    </row>
    <row r="91" spans="1:17" x14ac:dyDescent="0.25">
      <c r="A91" t="s">
        <v>26</v>
      </c>
      <c r="B91" t="s">
        <v>35</v>
      </c>
      <c r="C91" t="s">
        <v>27</v>
      </c>
      <c r="D91">
        <v>5</v>
      </c>
      <c r="E91" t="s">
        <v>494</v>
      </c>
      <c r="F91">
        <v>11500</v>
      </c>
      <c r="G91">
        <v>17500</v>
      </c>
      <c r="H91">
        <v>21500</v>
      </c>
      <c r="I91">
        <v>3365</v>
      </c>
      <c r="J91">
        <v>13500</v>
      </c>
      <c r="K91">
        <v>20000</v>
      </c>
      <c r="L91">
        <v>24500</v>
      </c>
      <c r="M91">
        <v>3785</v>
      </c>
      <c r="N91">
        <v>14000</v>
      </c>
      <c r="O91">
        <v>21500</v>
      </c>
      <c r="P91">
        <v>28500</v>
      </c>
      <c r="Q91">
        <v>3900</v>
      </c>
    </row>
    <row r="92" spans="1:17" x14ac:dyDescent="0.25">
      <c r="A92" t="s">
        <v>26</v>
      </c>
      <c r="B92" t="s">
        <v>36</v>
      </c>
      <c r="C92" t="s">
        <v>27</v>
      </c>
      <c r="D92">
        <v>1</v>
      </c>
      <c r="E92" t="s">
        <v>495</v>
      </c>
      <c r="F92">
        <v>16500</v>
      </c>
      <c r="G92">
        <v>20000</v>
      </c>
      <c r="H92">
        <v>24000</v>
      </c>
      <c r="I92">
        <v>30</v>
      </c>
      <c r="J92">
        <v>20500</v>
      </c>
      <c r="K92">
        <v>24500</v>
      </c>
      <c r="L92">
        <v>32000</v>
      </c>
      <c r="M92">
        <v>40</v>
      </c>
      <c r="N92">
        <v>23000</v>
      </c>
      <c r="O92">
        <v>29000</v>
      </c>
      <c r="P92">
        <v>39000</v>
      </c>
      <c r="Q92">
        <v>45</v>
      </c>
    </row>
    <row r="93" spans="1:17" x14ac:dyDescent="0.25">
      <c r="A93" t="s">
        <v>26</v>
      </c>
      <c r="B93" t="s">
        <v>36</v>
      </c>
      <c r="C93" t="s">
        <v>27</v>
      </c>
      <c r="D93">
        <v>2</v>
      </c>
      <c r="E93" t="s">
        <v>496</v>
      </c>
      <c r="F93">
        <v>9500</v>
      </c>
      <c r="G93">
        <v>14000</v>
      </c>
      <c r="H93">
        <v>21000</v>
      </c>
      <c r="I93">
        <v>60</v>
      </c>
      <c r="J93">
        <v>17000</v>
      </c>
      <c r="K93">
        <v>21000</v>
      </c>
      <c r="L93">
        <v>29500</v>
      </c>
      <c r="M93">
        <v>75</v>
      </c>
      <c r="N93">
        <v>19000</v>
      </c>
      <c r="O93">
        <v>24500</v>
      </c>
      <c r="P93">
        <v>32500</v>
      </c>
      <c r="Q93">
        <v>75</v>
      </c>
    </row>
    <row r="94" spans="1:17" x14ac:dyDescent="0.25">
      <c r="A94" t="s">
        <v>26</v>
      </c>
      <c r="B94" t="s">
        <v>36</v>
      </c>
      <c r="C94" t="s">
        <v>27</v>
      </c>
      <c r="D94">
        <v>3</v>
      </c>
      <c r="E94" t="s">
        <v>497</v>
      </c>
      <c r="F94">
        <v>13500</v>
      </c>
      <c r="G94">
        <v>16000</v>
      </c>
      <c r="H94">
        <v>19000</v>
      </c>
      <c r="I94">
        <v>40</v>
      </c>
      <c r="J94">
        <v>17500</v>
      </c>
      <c r="K94">
        <v>22000</v>
      </c>
      <c r="L94">
        <v>25000</v>
      </c>
      <c r="M94">
        <v>45</v>
      </c>
      <c r="N94">
        <v>17500</v>
      </c>
      <c r="O94">
        <v>21500</v>
      </c>
      <c r="P94">
        <v>29000</v>
      </c>
      <c r="Q94">
        <v>45</v>
      </c>
    </row>
    <row r="95" spans="1:17" x14ac:dyDescent="0.25">
      <c r="A95" t="s">
        <v>26</v>
      </c>
      <c r="B95" t="s">
        <v>36</v>
      </c>
      <c r="C95" t="s">
        <v>27</v>
      </c>
      <c r="D95">
        <v>4</v>
      </c>
      <c r="E95" t="s">
        <v>498</v>
      </c>
      <c r="F95">
        <v>9500</v>
      </c>
      <c r="G95">
        <v>14000</v>
      </c>
      <c r="H95">
        <v>16500</v>
      </c>
      <c r="I95">
        <v>55</v>
      </c>
      <c r="J95">
        <v>14500</v>
      </c>
      <c r="K95">
        <v>19000</v>
      </c>
      <c r="L95">
        <v>23500</v>
      </c>
      <c r="M95">
        <v>70</v>
      </c>
      <c r="N95">
        <v>14000</v>
      </c>
      <c r="O95">
        <v>21000</v>
      </c>
      <c r="P95">
        <v>27000</v>
      </c>
      <c r="Q95">
        <v>75</v>
      </c>
    </row>
    <row r="96" spans="1:17" x14ac:dyDescent="0.25">
      <c r="A96" t="s">
        <v>26</v>
      </c>
      <c r="B96" t="s">
        <v>36</v>
      </c>
      <c r="C96" t="s">
        <v>27</v>
      </c>
      <c r="D96">
        <v>5</v>
      </c>
      <c r="E96" t="s">
        <v>499</v>
      </c>
      <c r="F96">
        <v>10500</v>
      </c>
      <c r="G96">
        <v>17500</v>
      </c>
      <c r="H96">
        <v>25000</v>
      </c>
      <c r="I96">
        <v>845</v>
      </c>
      <c r="J96">
        <v>11000</v>
      </c>
      <c r="K96">
        <v>19000</v>
      </c>
      <c r="L96">
        <v>26500</v>
      </c>
      <c r="M96">
        <v>1055</v>
      </c>
      <c r="N96">
        <v>10500</v>
      </c>
      <c r="O96">
        <v>20000</v>
      </c>
      <c r="P96">
        <v>29000</v>
      </c>
      <c r="Q96">
        <v>1185</v>
      </c>
    </row>
    <row r="97" spans="1:17" x14ac:dyDescent="0.25">
      <c r="A97" t="s">
        <v>26</v>
      </c>
      <c r="B97" t="s">
        <v>37</v>
      </c>
      <c r="C97" t="s">
        <v>27</v>
      </c>
      <c r="D97">
        <v>1</v>
      </c>
      <c r="E97" t="s">
        <v>500</v>
      </c>
      <c r="F97">
        <v>20500</v>
      </c>
      <c r="G97">
        <v>27000</v>
      </c>
      <c r="H97">
        <v>33500</v>
      </c>
      <c r="I97">
        <v>170</v>
      </c>
      <c r="J97">
        <v>29000</v>
      </c>
      <c r="K97">
        <v>33000</v>
      </c>
      <c r="L97">
        <v>43500</v>
      </c>
      <c r="M97">
        <v>195</v>
      </c>
      <c r="N97">
        <v>35000</v>
      </c>
      <c r="O97">
        <v>45500</v>
      </c>
      <c r="P97">
        <v>57500</v>
      </c>
      <c r="Q97">
        <v>215</v>
      </c>
    </row>
    <row r="98" spans="1:17" x14ac:dyDescent="0.25">
      <c r="A98" t="s">
        <v>26</v>
      </c>
      <c r="B98" t="s">
        <v>37</v>
      </c>
      <c r="C98" t="s">
        <v>27</v>
      </c>
      <c r="D98">
        <v>2</v>
      </c>
      <c r="E98" t="s">
        <v>501</v>
      </c>
      <c r="F98">
        <v>15000</v>
      </c>
      <c r="G98">
        <v>21000</v>
      </c>
      <c r="H98">
        <v>26000</v>
      </c>
      <c r="I98">
        <v>190</v>
      </c>
      <c r="J98">
        <v>22500</v>
      </c>
      <c r="K98">
        <v>28500</v>
      </c>
      <c r="L98">
        <v>35000</v>
      </c>
      <c r="M98">
        <v>225</v>
      </c>
      <c r="N98">
        <v>28500</v>
      </c>
      <c r="O98">
        <v>36000</v>
      </c>
      <c r="P98">
        <v>47500</v>
      </c>
      <c r="Q98">
        <v>220</v>
      </c>
    </row>
    <row r="99" spans="1:17" x14ac:dyDescent="0.25">
      <c r="A99" t="s">
        <v>26</v>
      </c>
      <c r="B99" t="s">
        <v>37</v>
      </c>
      <c r="C99" t="s">
        <v>27</v>
      </c>
      <c r="D99">
        <v>3</v>
      </c>
      <c r="E99" t="s">
        <v>502</v>
      </c>
      <c r="F99">
        <v>14000</v>
      </c>
      <c r="G99">
        <v>18500</v>
      </c>
      <c r="H99">
        <v>24000</v>
      </c>
      <c r="I99">
        <v>110</v>
      </c>
      <c r="J99">
        <v>20000</v>
      </c>
      <c r="K99">
        <v>24000</v>
      </c>
      <c r="L99">
        <v>30500</v>
      </c>
      <c r="M99">
        <v>125</v>
      </c>
      <c r="N99">
        <v>24500</v>
      </c>
      <c r="O99">
        <v>30000</v>
      </c>
      <c r="P99">
        <v>37500</v>
      </c>
      <c r="Q99">
        <v>135</v>
      </c>
    </row>
    <row r="100" spans="1:17" x14ac:dyDescent="0.25">
      <c r="A100" t="s">
        <v>26</v>
      </c>
      <c r="B100" t="s">
        <v>37</v>
      </c>
      <c r="C100" t="s">
        <v>27</v>
      </c>
      <c r="D100">
        <v>4</v>
      </c>
      <c r="E100" t="s">
        <v>503</v>
      </c>
      <c r="F100">
        <v>12500</v>
      </c>
      <c r="G100">
        <v>16500</v>
      </c>
      <c r="H100">
        <v>20000</v>
      </c>
      <c r="I100">
        <v>65</v>
      </c>
      <c r="J100">
        <v>17000</v>
      </c>
      <c r="K100">
        <v>22500</v>
      </c>
      <c r="L100">
        <v>28000</v>
      </c>
      <c r="M100">
        <v>85</v>
      </c>
      <c r="N100">
        <v>19000</v>
      </c>
      <c r="O100">
        <v>26000</v>
      </c>
      <c r="P100">
        <v>33000</v>
      </c>
      <c r="Q100">
        <v>85</v>
      </c>
    </row>
    <row r="101" spans="1:17" x14ac:dyDescent="0.25">
      <c r="A101" t="s">
        <v>26</v>
      </c>
      <c r="B101" t="s">
        <v>37</v>
      </c>
      <c r="C101" t="s">
        <v>27</v>
      </c>
      <c r="D101">
        <v>5</v>
      </c>
      <c r="E101" t="s">
        <v>504</v>
      </c>
      <c r="F101">
        <v>10500</v>
      </c>
      <c r="G101">
        <v>18000</v>
      </c>
      <c r="H101">
        <v>24500</v>
      </c>
      <c r="I101">
        <v>80</v>
      </c>
      <c r="J101">
        <v>18000</v>
      </c>
      <c r="K101">
        <v>24000</v>
      </c>
      <c r="L101">
        <v>31500</v>
      </c>
      <c r="M101">
        <v>90</v>
      </c>
      <c r="N101">
        <v>20500</v>
      </c>
      <c r="O101">
        <v>28000</v>
      </c>
      <c r="P101">
        <v>42000</v>
      </c>
      <c r="Q101">
        <v>95</v>
      </c>
    </row>
    <row r="102" spans="1:17" x14ac:dyDescent="0.25">
      <c r="A102" t="s">
        <v>26</v>
      </c>
      <c r="B102">
        <v>1</v>
      </c>
      <c r="C102" t="s">
        <v>38</v>
      </c>
      <c r="D102">
        <v>1</v>
      </c>
      <c r="E102" t="s">
        <v>404</v>
      </c>
      <c r="F102">
        <v>33000</v>
      </c>
      <c r="G102">
        <v>36500</v>
      </c>
      <c r="H102">
        <v>38000</v>
      </c>
      <c r="I102">
        <v>665</v>
      </c>
      <c r="J102">
        <v>40000</v>
      </c>
      <c r="K102">
        <v>44000</v>
      </c>
      <c r="L102">
        <v>51500</v>
      </c>
      <c r="M102">
        <v>630</v>
      </c>
      <c r="N102">
        <v>41500</v>
      </c>
      <c r="O102">
        <v>47500</v>
      </c>
      <c r="P102">
        <v>51500</v>
      </c>
      <c r="Q102">
        <v>660</v>
      </c>
    </row>
    <row r="103" spans="1:17" x14ac:dyDescent="0.25">
      <c r="A103" t="s">
        <v>26</v>
      </c>
      <c r="B103">
        <v>1</v>
      </c>
      <c r="C103" t="s">
        <v>38</v>
      </c>
      <c r="D103">
        <v>2</v>
      </c>
      <c r="E103" t="s">
        <v>405</v>
      </c>
      <c r="F103">
        <v>33000</v>
      </c>
      <c r="G103">
        <v>36000</v>
      </c>
      <c r="H103">
        <v>38000</v>
      </c>
      <c r="I103">
        <v>470</v>
      </c>
      <c r="J103">
        <v>41000</v>
      </c>
      <c r="K103">
        <v>44000</v>
      </c>
      <c r="L103">
        <v>49000</v>
      </c>
      <c r="M103">
        <v>390</v>
      </c>
      <c r="N103">
        <v>43000</v>
      </c>
      <c r="O103">
        <v>48500</v>
      </c>
      <c r="P103">
        <v>54000</v>
      </c>
      <c r="Q103">
        <v>345</v>
      </c>
    </row>
    <row r="104" spans="1:17" x14ac:dyDescent="0.25">
      <c r="A104" t="s">
        <v>26</v>
      </c>
      <c r="B104">
        <v>1</v>
      </c>
      <c r="C104" t="s">
        <v>38</v>
      </c>
      <c r="D104">
        <v>3</v>
      </c>
      <c r="E104" t="s">
        <v>406</v>
      </c>
      <c r="F104" t="s">
        <v>408</v>
      </c>
      <c r="G104" t="s">
        <v>408</v>
      </c>
      <c r="H104" t="s">
        <v>408</v>
      </c>
      <c r="I104">
        <v>20</v>
      </c>
      <c r="J104" t="s">
        <v>408</v>
      </c>
      <c r="K104" t="s">
        <v>408</v>
      </c>
      <c r="L104" t="s">
        <v>408</v>
      </c>
      <c r="M104">
        <v>20</v>
      </c>
      <c r="N104" t="s">
        <v>408</v>
      </c>
      <c r="O104" t="s">
        <v>408</v>
      </c>
      <c r="P104" t="s">
        <v>408</v>
      </c>
      <c r="Q104">
        <v>15</v>
      </c>
    </row>
    <row r="105" spans="1:17" x14ac:dyDescent="0.25">
      <c r="A105" t="s">
        <v>26</v>
      </c>
      <c r="B105">
        <v>1</v>
      </c>
      <c r="C105" t="s">
        <v>38</v>
      </c>
      <c r="D105">
        <v>4</v>
      </c>
      <c r="E105" t="s">
        <v>407</v>
      </c>
      <c r="F105" t="s">
        <v>408</v>
      </c>
      <c r="G105" t="s">
        <v>408</v>
      </c>
      <c r="H105" t="s">
        <v>408</v>
      </c>
      <c r="I105">
        <v>5</v>
      </c>
      <c r="J105" t="s">
        <v>408</v>
      </c>
      <c r="K105" t="s">
        <v>408</v>
      </c>
      <c r="L105" t="s">
        <v>408</v>
      </c>
      <c r="M105">
        <v>10</v>
      </c>
      <c r="N105" t="s">
        <v>408</v>
      </c>
      <c r="O105" t="s">
        <v>408</v>
      </c>
      <c r="P105" t="s">
        <v>408</v>
      </c>
      <c r="Q105">
        <v>5</v>
      </c>
    </row>
    <row r="106" spans="1:17" x14ac:dyDescent="0.25">
      <c r="A106" t="s">
        <v>26</v>
      </c>
      <c r="B106">
        <v>1</v>
      </c>
      <c r="C106" t="s">
        <v>38</v>
      </c>
      <c r="D106">
        <v>5</v>
      </c>
      <c r="E106" t="s">
        <v>409</v>
      </c>
      <c r="F106">
        <v>32500</v>
      </c>
      <c r="G106">
        <v>35500</v>
      </c>
      <c r="H106">
        <v>38000</v>
      </c>
      <c r="I106">
        <v>620</v>
      </c>
      <c r="J106">
        <v>41000</v>
      </c>
      <c r="K106">
        <v>44000</v>
      </c>
      <c r="L106">
        <v>52500</v>
      </c>
      <c r="M106">
        <v>530</v>
      </c>
      <c r="N106">
        <v>43000</v>
      </c>
      <c r="O106">
        <v>49000</v>
      </c>
      <c r="P106">
        <v>53000</v>
      </c>
      <c r="Q106">
        <v>475</v>
      </c>
    </row>
    <row r="107" spans="1:17" x14ac:dyDescent="0.25">
      <c r="A107" t="s">
        <v>26</v>
      </c>
      <c r="B107">
        <v>2</v>
      </c>
      <c r="C107" t="s">
        <v>38</v>
      </c>
      <c r="D107">
        <v>1</v>
      </c>
      <c r="E107" t="s">
        <v>410</v>
      </c>
      <c r="F107">
        <v>18500</v>
      </c>
      <c r="G107">
        <v>23500</v>
      </c>
      <c r="H107">
        <v>30500</v>
      </c>
      <c r="I107">
        <v>75</v>
      </c>
      <c r="J107">
        <v>26500</v>
      </c>
      <c r="K107">
        <v>35500</v>
      </c>
      <c r="L107">
        <v>42000</v>
      </c>
      <c r="M107">
        <v>135</v>
      </c>
      <c r="N107">
        <v>31500</v>
      </c>
      <c r="O107">
        <v>41500</v>
      </c>
      <c r="P107">
        <v>46000</v>
      </c>
      <c r="Q107">
        <v>220</v>
      </c>
    </row>
    <row r="108" spans="1:17" x14ac:dyDescent="0.25">
      <c r="A108" t="s">
        <v>26</v>
      </c>
      <c r="B108">
        <v>2</v>
      </c>
      <c r="C108" t="s">
        <v>38</v>
      </c>
      <c r="D108">
        <v>2</v>
      </c>
      <c r="E108" t="s">
        <v>411</v>
      </c>
      <c r="F108">
        <v>16000</v>
      </c>
      <c r="G108">
        <v>22000</v>
      </c>
      <c r="H108">
        <v>28500</v>
      </c>
      <c r="I108">
        <v>320</v>
      </c>
      <c r="J108">
        <v>21500</v>
      </c>
      <c r="K108">
        <v>29000</v>
      </c>
      <c r="L108">
        <v>39500</v>
      </c>
      <c r="M108">
        <v>375</v>
      </c>
      <c r="N108">
        <v>25500</v>
      </c>
      <c r="O108">
        <v>33500</v>
      </c>
      <c r="P108">
        <v>42500</v>
      </c>
      <c r="Q108">
        <v>405</v>
      </c>
    </row>
    <row r="109" spans="1:17" x14ac:dyDescent="0.25">
      <c r="A109" t="s">
        <v>26</v>
      </c>
      <c r="B109">
        <v>2</v>
      </c>
      <c r="C109" t="s">
        <v>38</v>
      </c>
      <c r="D109">
        <v>3</v>
      </c>
      <c r="E109" t="s">
        <v>412</v>
      </c>
      <c r="F109">
        <v>13500</v>
      </c>
      <c r="G109">
        <v>21500</v>
      </c>
      <c r="H109">
        <v>28500</v>
      </c>
      <c r="I109">
        <v>270</v>
      </c>
      <c r="J109">
        <v>19500</v>
      </c>
      <c r="K109">
        <v>27000</v>
      </c>
      <c r="L109">
        <v>36500</v>
      </c>
      <c r="M109">
        <v>295</v>
      </c>
      <c r="N109">
        <v>23000</v>
      </c>
      <c r="O109">
        <v>30000</v>
      </c>
      <c r="P109">
        <v>40500</v>
      </c>
      <c r="Q109">
        <v>325</v>
      </c>
    </row>
    <row r="110" spans="1:17" x14ac:dyDescent="0.25">
      <c r="A110" t="s">
        <v>26</v>
      </c>
      <c r="B110">
        <v>2</v>
      </c>
      <c r="C110" t="s">
        <v>38</v>
      </c>
      <c r="D110">
        <v>4</v>
      </c>
      <c r="E110" t="s">
        <v>413</v>
      </c>
      <c r="F110">
        <v>13500</v>
      </c>
      <c r="G110">
        <v>20500</v>
      </c>
      <c r="H110">
        <v>26000</v>
      </c>
      <c r="I110">
        <v>320</v>
      </c>
      <c r="J110">
        <v>18000</v>
      </c>
      <c r="K110">
        <v>24000</v>
      </c>
      <c r="L110">
        <v>29500</v>
      </c>
      <c r="M110">
        <v>335</v>
      </c>
      <c r="N110">
        <v>19500</v>
      </c>
      <c r="O110">
        <v>26500</v>
      </c>
      <c r="P110">
        <v>33500</v>
      </c>
      <c r="Q110">
        <v>365</v>
      </c>
    </row>
    <row r="111" spans="1:17" x14ac:dyDescent="0.25">
      <c r="A111" t="s">
        <v>26</v>
      </c>
      <c r="B111">
        <v>2</v>
      </c>
      <c r="C111" t="s">
        <v>38</v>
      </c>
      <c r="D111">
        <v>5</v>
      </c>
      <c r="E111" t="s">
        <v>414</v>
      </c>
      <c r="F111">
        <v>20000</v>
      </c>
      <c r="G111">
        <v>24500</v>
      </c>
      <c r="H111">
        <v>31500</v>
      </c>
      <c r="I111">
        <v>1130</v>
      </c>
      <c r="J111">
        <v>22500</v>
      </c>
      <c r="K111">
        <v>28000</v>
      </c>
      <c r="L111">
        <v>36000</v>
      </c>
      <c r="M111">
        <v>1090</v>
      </c>
      <c r="N111">
        <v>23500</v>
      </c>
      <c r="O111">
        <v>29500</v>
      </c>
      <c r="P111">
        <v>37000</v>
      </c>
      <c r="Q111">
        <v>1130</v>
      </c>
    </row>
    <row r="112" spans="1:17" x14ac:dyDescent="0.25">
      <c r="A112" t="s">
        <v>26</v>
      </c>
      <c r="B112">
        <v>3</v>
      </c>
      <c r="C112" t="s">
        <v>38</v>
      </c>
      <c r="D112">
        <v>1</v>
      </c>
      <c r="E112" t="s">
        <v>415</v>
      </c>
      <c r="F112">
        <v>14000</v>
      </c>
      <c r="G112">
        <v>20000</v>
      </c>
      <c r="H112">
        <v>27000</v>
      </c>
      <c r="I112">
        <v>160</v>
      </c>
      <c r="J112">
        <v>20500</v>
      </c>
      <c r="K112">
        <v>27500</v>
      </c>
      <c r="L112">
        <v>38000</v>
      </c>
      <c r="M112">
        <v>215</v>
      </c>
      <c r="N112">
        <v>24000</v>
      </c>
      <c r="O112">
        <v>33500</v>
      </c>
      <c r="P112">
        <v>45000</v>
      </c>
      <c r="Q112">
        <v>245</v>
      </c>
    </row>
    <row r="113" spans="1:17" x14ac:dyDescent="0.25">
      <c r="A113" t="s">
        <v>26</v>
      </c>
      <c r="B113">
        <v>3</v>
      </c>
      <c r="C113" t="s">
        <v>38</v>
      </c>
      <c r="D113">
        <v>2</v>
      </c>
      <c r="E113" t="s">
        <v>416</v>
      </c>
      <c r="F113">
        <v>11500</v>
      </c>
      <c r="G113">
        <v>16500</v>
      </c>
      <c r="H113">
        <v>21000</v>
      </c>
      <c r="I113">
        <v>535</v>
      </c>
      <c r="J113">
        <v>17000</v>
      </c>
      <c r="K113">
        <v>22000</v>
      </c>
      <c r="L113">
        <v>28000</v>
      </c>
      <c r="M113">
        <v>690</v>
      </c>
      <c r="N113">
        <v>22000</v>
      </c>
      <c r="O113">
        <v>27500</v>
      </c>
      <c r="P113">
        <v>36000</v>
      </c>
      <c r="Q113">
        <v>720</v>
      </c>
    </row>
    <row r="114" spans="1:17" x14ac:dyDescent="0.25">
      <c r="A114" t="s">
        <v>26</v>
      </c>
      <c r="B114">
        <v>3</v>
      </c>
      <c r="C114" t="s">
        <v>38</v>
      </c>
      <c r="D114">
        <v>3</v>
      </c>
      <c r="E114" t="s">
        <v>417</v>
      </c>
      <c r="F114">
        <v>10000</v>
      </c>
      <c r="G114">
        <v>14500</v>
      </c>
      <c r="H114">
        <v>18500</v>
      </c>
      <c r="I114">
        <v>775</v>
      </c>
      <c r="J114">
        <v>15000</v>
      </c>
      <c r="K114">
        <v>20500</v>
      </c>
      <c r="L114">
        <v>25500</v>
      </c>
      <c r="M114">
        <v>930</v>
      </c>
      <c r="N114">
        <v>20000</v>
      </c>
      <c r="O114">
        <v>24500</v>
      </c>
      <c r="P114">
        <v>30500</v>
      </c>
      <c r="Q114">
        <v>1000</v>
      </c>
    </row>
    <row r="115" spans="1:17" x14ac:dyDescent="0.25">
      <c r="A115" t="s">
        <v>26</v>
      </c>
      <c r="B115">
        <v>3</v>
      </c>
      <c r="C115" t="s">
        <v>38</v>
      </c>
      <c r="D115">
        <v>4</v>
      </c>
      <c r="E115" t="s">
        <v>418</v>
      </c>
      <c r="F115">
        <v>9500</v>
      </c>
      <c r="G115">
        <v>14000</v>
      </c>
      <c r="H115">
        <v>18000</v>
      </c>
      <c r="I115">
        <v>1315</v>
      </c>
      <c r="J115">
        <v>14500</v>
      </c>
      <c r="K115">
        <v>19000</v>
      </c>
      <c r="L115">
        <v>24000</v>
      </c>
      <c r="M115">
        <v>1535</v>
      </c>
      <c r="N115">
        <v>18500</v>
      </c>
      <c r="O115">
        <v>23500</v>
      </c>
      <c r="P115">
        <v>29500</v>
      </c>
      <c r="Q115">
        <v>1640</v>
      </c>
    </row>
    <row r="116" spans="1:17" x14ac:dyDescent="0.25">
      <c r="A116" t="s">
        <v>26</v>
      </c>
      <c r="B116">
        <v>3</v>
      </c>
      <c r="C116" t="s">
        <v>38</v>
      </c>
      <c r="D116">
        <v>5</v>
      </c>
      <c r="E116" t="s">
        <v>419</v>
      </c>
      <c r="F116">
        <v>10000</v>
      </c>
      <c r="G116">
        <v>14500</v>
      </c>
      <c r="H116">
        <v>19500</v>
      </c>
      <c r="I116">
        <v>1225</v>
      </c>
      <c r="J116">
        <v>13500</v>
      </c>
      <c r="K116">
        <v>18500</v>
      </c>
      <c r="L116">
        <v>24500</v>
      </c>
      <c r="M116">
        <v>1360</v>
      </c>
      <c r="N116">
        <v>17000</v>
      </c>
      <c r="O116">
        <v>23000</v>
      </c>
      <c r="P116">
        <v>29500</v>
      </c>
      <c r="Q116">
        <v>1455</v>
      </c>
    </row>
    <row r="117" spans="1:17" x14ac:dyDescent="0.25">
      <c r="A117" t="s">
        <v>26</v>
      </c>
      <c r="B117">
        <v>4</v>
      </c>
      <c r="C117" t="s">
        <v>38</v>
      </c>
      <c r="D117">
        <v>1</v>
      </c>
      <c r="E117" t="s">
        <v>420</v>
      </c>
      <c r="F117">
        <v>23500</v>
      </c>
      <c r="G117">
        <v>26500</v>
      </c>
      <c r="H117">
        <v>30000</v>
      </c>
      <c r="I117">
        <v>45</v>
      </c>
      <c r="J117">
        <v>28000</v>
      </c>
      <c r="K117">
        <v>33500</v>
      </c>
      <c r="L117">
        <v>40000</v>
      </c>
      <c r="M117">
        <v>40</v>
      </c>
      <c r="N117">
        <v>32000</v>
      </c>
      <c r="O117">
        <v>38500</v>
      </c>
      <c r="P117">
        <v>46000</v>
      </c>
      <c r="Q117">
        <v>40</v>
      </c>
    </row>
    <row r="118" spans="1:17" x14ac:dyDescent="0.25">
      <c r="A118" t="s">
        <v>26</v>
      </c>
      <c r="B118">
        <v>4</v>
      </c>
      <c r="C118" t="s">
        <v>38</v>
      </c>
      <c r="D118">
        <v>2</v>
      </c>
      <c r="E118" t="s">
        <v>421</v>
      </c>
      <c r="F118" t="s">
        <v>408</v>
      </c>
      <c r="G118" t="s">
        <v>408</v>
      </c>
      <c r="H118" t="s">
        <v>408</v>
      </c>
      <c r="I118">
        <v>15</v>
      </c>
      <c r="J118" t="s">
        <v>408</v>
      </c>
      <c r="K118" t="s">
        <v>408</v>
      </c>
      <c r="L118" t="s">
        <v>408</v>
      </c>
      <c r="M118">
        <v>10</v>
      </c>
      <c r="N118" t="s">
        <v>408</v>
      </c>
      <c r="O118" t="s">
        <v>408</v>
      </c>
      <c r="P118" t="s">
        <v>408</v>
      </c>
      <c r="Q118">
        <v>10</v>
      </c>
    </row>
    <row r="119" spans="1:17" x14ac:dyDescent="0.25">
      <c r="A119" t="s">
        <v>26</v>
      </c>
      <c r="B119">
        <v>4</v>
      </c>
      <c r="C119" t="s">
        <v>38</v>
      </c>
      <c r="D119">
        <v>3</v>
      </c>
      <c r="E119" t="s">
        <v>422</v>
      </c>
      <c r="F119" t="s">
        <v>408</v>
      </c>
      <c r="G119" t="s">
        <v>408</v>
      </c>
      <c r="H119" t="s">
        <v>408</v>
      </c>
      <c r="I119" t="s">
        <v>408</v>
      </c>
      <c r="J119" t="s">
        <v>408</v>
      </c>
      <c r="K119" t="s">
        <v>408</v>
      </c>
      <c r="L119" t="s">
        <v>408</v>
      </c>
      <c r="M119">
        <v>0</v>
      </c>
      <c r="N119" t="s">
        <v>408</v>
      </c>
      <c r="O119" t="s">
        <v>408</v>
      </c>
      <c r="P119" t="s">
        <v>408</v>
      </c>
      <c r="Q119" t="e">
        <v>#VALUE!</v>
      </c>
    </row>
    <row r="120" spans="1:17" x14ac:dyDescent="0.25">
      <c r="A120" t="s">
        <v>26</v>
      </c>
      <c r="B120">
        <v>4</v>
      </c>
      <c r="C120" t="s">
        <v>38</v>
      </c>
      <c r="D120">
        <v>4</v>
      </c>
      <c r="E120" t="s">
        <v>423</v>
      </c>
      <c r="F120" t="s">
        <v>408</v>
      </c>
      <c r="G120" t="s">
        <v>408</v>
      </c>
      <c r="H120" t="s">
        <v>408</v>
      </c>
      <c r="I120" t="s">
        <v>408</v>
      </c>
      <c r="J120" t="s">
        <v>408</v>
      </c>
      <c r="K120" t="s">
        <v>408</v>
      </c>
      <c r="L120" t="s">
        <v>408</v>
      </c>
      <c r="M120">
        <v>0</v>
      </c>
      <c r="N120" t="s">
        <v>408</v>
      </c>
      <c r="O120" t="s">
        <v>408</v>
      </c>
      <c r="P120" t="s">
        <v>408</v>
      </c>
      <c r="Q120" t="e">
        <v>#VALUE!</v>
      </c>
    </row>
    <row r="121" spans="1:17" x14ac:dyDescent="0.25">
      <c r="A121" t="s">
        <v>26</v>
      </c>
      <c r="B121">
        <v>4</v>
      </c>
      <c r="C121" t="s">
        <v>38</v>
      </c>
      <c r="D121">
        <v>5</v>
      </c>
      <c r="E121" t="s">
        <v>424</v>
      </c>
      <c r="F121" t="s">
        <v>408</v>
      </c>
      <c r="G121" t="s">
        <v>408</v>
      </c>
      <c r="H121" t="s">
        <v>408</v>
      </c>
      <c r="I121">
        <v>20</v>
      </c>
      <c r="J121" t="s">
        <v>408</v>
      </c>
      <c r="K121" t="s">
        <v>408</v>
      </c>
      <c r="L121" t="s">
        <v>408</v>
      </c>
      <c r="M121">
        <v>15</v>
      </c>
      <c r="N121" t="s">
        <v>408</v>
      </c>
      <c r="O121" t="s">
        <v>408</v>
      </c>
      <c r="P121" t="s">
        <v>408</v>
      </c>
      <c r="Q121">
        <v>15</v>
      </c>
    </row>
    <row r="122" spans="1:17" x14ac:dyDescent="0.25">
      <c r="A122" t="s">
        <v>26</v>
      </c>
      <c r="B122">
        <v>5</v>
      </c>
      <c r="C122" t="s">
        <v>38</v>
      </c>
      <c r="D122">
        <v>1</v>
      </c>
      <c r="E122" t="s">
        <v>425</v>
      </c>
      <c r="F122" t="s">
        <v>408</v>
      </c>
      <c r="G122" t="s">
        <v>408</v>
      </c>
      <c r="H122" t="s">
        <v>408</v>
      </c>
      <c r="I122">
        <v>5</v>
      </c>
      <c r="J122" t="s">
        <v>408</v>
      </c>
      <c r="K122" t="s">
        <v>408</v>
      </c>
      <c r="L122" t="s">
        <v>408</v>
      </c>
      <c r="M122">
        <v>5</v>
      </c>
      <c r="N122" t="s">
        <v>408</v>
      </c>
      <c r="O122" t="s">
        <v>408</v>
      </c>
      <c r="P122" t="s">
        <v>408</v>
      </c>
      <c r="Q122">
        <v>10</v>
      </c>
    </row>
    <row r="123" spans="1:17" x14ac:dyDescent="0.25">
      <c r="A123" t="s">
        <v>26</v>
      </c>
      <c r="B123">
        <v>5</v>
      </c>
      <c r="C123" t="s">
        <v>38</v>
      </c>
      <c r="D123">
        <v>2</v>
      </c>
      <c r="E123" t="s">
        <v>426</v>
      </c>
      <c r="F123">
        <v>18000</v>
      </c>
      <c r="G123">
        <v>21000</v>
      </c>
      <c r="H123">
        <v>26500</v>
      </c>
      <c r="I123">
        <v>25</v>
      </c>
      <c r="J123" t="s">
        <v>408</v>
      </c>
      <c r="K123" t="s">
        <v>408</v>
      </c>
      <c r="L123" t="s">
        <v>408</v>
      </c>
      <c r="M123">
        <v>20</v>
      </c>
      <c r="N123" t="s">
        <v>408</v>
      </c>
      <c r="O123" t="s">
        <v>408</v>
      </c>
      <c r="P123" t="s">
        <v>408</v>
      </c>
      <c r="Q123">
        <v>20</v>
      </c>
    </row>
    <row r="124" spans="1:17" x14ac:dyDescent="0.25">
      <c r="A124" t="s">
        <v>26</v>
      </c>
      <c r="B124">
        <v>5</v>
      </c>
      <c r="C124" t="s">
        <v>38</v>
      </c>
      <c r="D124">
        <v>3</v>
      </c>
      <c r="E124" t="s">
        <v>427</v>
      </c>
      <c r="F124">
        <v>12500</v>
      </c>
      <c r="G124">
        <v>17500</v>
      </c>
      <c r="H124">
        <v>20500</v>
      </c>
      <c r="I124">
        <v>45</v>
      </c>
      <c r="J124">
        <v>15500</v>
      </c>
      <c r="K124">
        <v>21000</v>
      </c>
      <c r="L124">
        <v>28000</v>
      </c>
      <c r="M124">
        <v>65</v>
      </c>
      <c r="N124">
        <v>20000</v>
      </c>
      <c r="O124">
        <v>27000</v>
      </c>
      <c r="P124">
        <v>34500</v>
      </c>
      <c r="Q124">
        <v>70</v>
      </c>
    </row>
    <row r="125" spans="1:17" x14ac:dyDescent="0.25">
      <c r="A125" t="s">
        <v>26</v>
      </c>
      <c r="B125">
        <v>5</v>
      </c>
      <c r="C125" t="s">
        <v>38</v>
      </c>
      <c r="D125">
        <v>4</v>
      </c>
      <c r="E125" t="s">
        <v>428</v>
      </c>
      <c r="F125">
        <v>12000</v>
      </c>
      <c r="G125">
        <v>16000</v>
      </c>
      <c r="H125">
        <v>20000</v>
      </c>
      <c r="I125">
        <v>85</v>
      </c>
      <c r="J125">
        <v>17500</v>
      </c>
      <c r="K125">
        <v>21500</v>
      </c>
      <c r="L125">
        <v>26500</v>
      </c>
      <c r="M125">
        <v>85</v>
      </c>
      <c r="N125">
        <v>17500</v>
      </c>
      <c r="O125">
        <v>24500</v>
      </c>
      <c r="P125">
        <v>31000</v>
      </c>
      <c r="Q125">
        <v>95</v>
      </c>
    </row>
    <row r="126" spans="1:17" x14ac:dyDescent="0.25">
      <c r="A126" t="s">
        <v>26</v>
      </c>
      <c r="B126">
        <v>5</v>
      </c>
      <c r="C126" t="s">
        <v>38</v>
      </c>
      <c r="D126">
        <v>5</v>
      </c>
      <c r="E126" t="s">
        <v>429</v>
      </c>
      <c r="F126">
        <v>11000</v>
      </c>
      <c r="G126">
        <v>16000</v>
      </c>
      <c r="H126">
        <v>20000</v>
      </c>
      <c r="I126">
        <v>115</v>
      </c>
      <c r="J126">
        <v>13500</v>
      </c>
      <c r="K126">
        <v>18000</v>
      </c>
      <c r="L126">
        <v>24500</v>
      </c>
      <c r="M126">
        <v>110</v>
      </c>
      <c r="N126">
        <v>16500</v>
      </c>
      <c r="O126">
        <v>22000</v>
      </c>
      <c r="P126">
        <v>28500</v>
      </c>
      <c r="Q126">
        <v>120</v>
      </c>
    </row>
    <row r="127" spans="1:17" x14ac:dyDescent="0.25">
      <c r="A127" t="s">
        <v>26</v>
      </c>
      <c r="B127">
        <v>6</v>
      </c>
      <c r="C127" t="s">
        <v>38</v>
      </c>
      <c r="D127">
        <v>1</v>
      </c>
      <c r="E127" t="s">
        <v>430</v>
      </c>
      <c r="F127">
        <v>15500</v>
      </c>
      <c r="G127">
        <v>22500</v>
      </c>
      <c r="H127">
        <v>28000</v>
      </c>
      <c r="I127">
        <v>325</v>
      </c>
      <c r="J127">
        <v>24500</v>
      </c>
      <c r="K127">
        <v>30000</v>
      </c>
      <c r="L127">
        <v>39000</v>
      </c>
      <c r="M127">
        <v>410</v>
      </c>
      <c r="N127">
        <v>28500</v>
      </c>
      <c r="O127">
        <v>34500</v>
      </c>
      <c r="P127">
        <v>47000</v>
      </c>
      <c r="Q127">
        <v>530</v>
      </c>
    </row>
    <row r="128" spans="1:17" x14ac:dyDescent="0.25">
      <c r="A128" t="s">
        <v>26</v>
      </c>
      <c r="B128">
        <v>6</v>
      </c>
      <c r="C128" t="s">
        <v>38</v>
      </c>
      <c r="D128">
        <v>2</v>
      </c>
      <c r="E128" t="s">
        <v>431</v>
      </c>
      <c r="F128">
        <v>13000</v>
      </c>
      <c r="G128">
        <v>18500</v>
      </c>
      <c r="H128">
        <v>24500</v>
      </c>
      <c r="I128">
        <v>530</v>
      </c>
      <c r="J128">
        <v>20500</v>
      </c>
      <c r="K128">
        <v>25500</v>
      </c>
      <c r="L128">
        <v>31500</v>
      </c>
      <c r="M128">
        <v>700</v>
      </c>
      <c r="N128">
        <v>24000</v>
      </c>
      <c r="O128">
        <v>30000</v>
      </c>
      <c r="P128">
        <v>39500</v>
      </c>
      <c r="Q128">
        <v>815</v>
      </c>
    </row>
    <row r="129" spans="1:17" x14ac:dyDescent="0.25">
      <c r="A129" t="s">
        <v>26</v>
      </c>
      <c r="B129">
        <v>6</v>
      </c>
      <c r="C129" t="s">
        <v>38</v>
      </c>
      <c r="D129">
        <v>3</v>
      </c>
      <c r="E129" t="s">
        <v>432</v>
      </c>
      <c r="F129">
        <v>10500</v>
      </c>
      <c r="G129">
        <v>15500</v>
      </c>
      <c r="H129">
        <v>20500</v>
      </c>
      <c r="I129">
        <v>500</v>
      </c>
      <c r="J129">
        <v>17500</v>
      </c>
      <c r="K129">
        <v>22500</v>
      </c>
      <c r="L129">
        <v>28000</v>
      </c>
      <c r="M129">
        <v>685</v>
      </c>
      <c r="N129">
        <v>21500</v>
      </c>
      <c r="O129">
        <v>27000</v>
      </c>
      <c r="P129">
        <v>33500</v>
      </c>
      <c r="Q129">
        <v>760</v>
      </c>
    </row>
    <row r="130" spans="1:17" x14ac:dyDescent="0.25">
      <c r="A130" t="s">
        <v>26</v>
      </c>
      <c r="B130">
        <v>6</v>
      </c>
      <c r="C130" t="s">
        <v>38</v>
      </c>
      <c r="D130">
        <v>4</v>
      </c>
      <c r="E130" t="s">
        <v>433</v>
      </c>
      <c r="F130">
        <v>10000</v>
      </c>
      <c r="G130">
        <v>14000</v>
      </c>
      <c r="H130">
        <v>18500</v>
      </c>
      <c r="I130">
        <v>610</v>
      </c>
      <c r="J130">
        <v>15000</v>
      </c>
      <c r="K130">
        <v>19500</v>
      </c>
      <c r="L130">
        <v>24500</v>
      </c>
      <c r="M130">
        <v>730</v>
      </c>
      <c r="N130">
        <v>18500</v>
      </c>
      <c r="O130">
        <v>23500</v>
      </c>
      <c r="P130">
        <v>29500</v>
      </c>
      <c r="Q130">
        <v>810</v>
      </c>
    </row>
    <row r="131" spans="1:17" x14ac:dyDescent="0.25">
      <c r="A131" t="s">
        <v>26</v>
      </c>
      <c r="B131">
        <v>6</v>
      </c>
      <c r="C131" t="s">
        <v>38</v>
      </c>
      <c r="D131">
        <v>5</v>
      </c>
      <c r="E131" t="s">
        <v>434</v>
      </c>
      <c r="F131">
        <v>11500</v>
      </c>
      <c r="G131">
        <v>17500</v>
      </c>
      <c r="H131">
        <v>26500</v>
      </c>
      <c r="I131">
        <v>465</v>
      </c>
      <c r="J131">
        <v>15500</v>
      </c>
      <c r="K131">
        <v>22500</v>
      </c>
      <c r="L131">
        <v>30500</v>
      </c>
      <c r="M131">
        <v>535</v>
      </c>
      <c r="N131">
        <v>18500</v>
      </c>
      <c r="O131">
        <v>26500</v>
      </c>
      <c r="P131">
        <v>35500</v>
      </c>
      <c r="Q131">
        <v>590</v>
      </c>
    </row>
    <row r="132" spans="1:17" x14ac:dyDescent="0.25">
      <c r="A132" t="s">
        <v>26</v>
      </c>
      <c r="B132">
        <v>7</v>
      </c>
      <c r="C132" t="s">
        <v>38</v>
      </c>
      <c r="D132">
        <v>1</v>
      </c>
      <c r="E132" t="s">
        <v>435</v>
      </c>
      <c r="F132">
        <v>20000</v>
      </c>
      <c r="G132">
        <v>25500</v>
      </c>
      <c r="H132">
        <v>30500</v>
      </c>
      <c r="I132">
        <v>435</v>
      </c>
      <c r="J132">
        <v>27000</v>
      </c>
      <c r="K132">
        <v>33500</v>
      </c>
      <c r="L132">
        <v>42000</v>
      </c>
      <c r="M132">
        <v>535</v>
      </c>
      <c r="N132">
        <v>31500</v>
      </c>
      <c r="O132">
        <v>43500</v>
      </c>
      <c r="P132">
        <v>59000</v>
      </c>
      <c r="Q132">
        <v>560</v>
      </c>
    </row>
    <row r="133" spans="1:17" x14ac:dyDescent="0.25">
      <c r="A133" t="s">
        <v>26</v>
      </c>
      <c r="B133">
        <v>7</v>
      </c>
      <c r="C133" t="s">
        <v>38</v>
      </c>
      <c r="D133">
        <v>2</v>
      </c>
      <c r="E133" t="s">
        <v>436</v>
      </c>
      <c r="F133">
        <v>13000</v>
      </c>
      <c r="G133">
        <v>19500</v>
      </c>
      <c r="H133">
        <v>25500</v>
      </c>
      <c r="I133">
        <v>330</v>
      </c>
      <c r="J133">
        <v>22500</v>
      </c>
      <c r="K133">
        <v>27500</v>
      </c>
      <c r="L133">
        <v>34000</v>
      </c>
      <c r="M133">
        <v>425</v>
      </c>
      <c r="N133">
        <v>26000</v>
      </c>
      <c r="O133">
        <v>34500</v>
      </c>
      <c r="P133">
        <v>45000</v>
      </c>
      <c r="Q133">
        <v>460</v>
      </c>
    </row>
    <row r="134" spans="1:17" x14ac:dyDescent="0.25">
      <c r="A134" t="s">
        <v>26</v>
      </c>
      <c r="B134">
        <v>7</v>
      </c>
      <c r="C134" t="s">
        <v>38</v>
      </c>
      <c r="D134">
        <v>3</v>
      </c>
      <c r="E134" t="s">
        <v>437</v>
      </c>
      <c r="F134">
        <v>12500</v>
      </c>
      <c r="G134">
        <v>17000</v>
      </c>
      <c r="H134">
        <v>22000</v>
      </c>
      <c r="I134">
        <v>145</v>
      </c>
      <c r="J134">
        <v>20000</v>
      </c>
      <c r="K134">
        <v>24500</v>
      </c>
      <c r="L134">
        <v>29500</v>
      </c>
      <c r="M134">
        <v>225</v>
      </c>
      <c r="N134">
        <v>22000</v>
      </c>
      <c r="O134">
        <v>29000</v>
      </c>
      <c r="P134">
        <v>38000</v>
      </c>
      <c r="Q134">
        <v>230</v>
      </c>
    </row>
    <row r="135" spans="1:17" x14ac:dyDescent="0.25">
      <c r="A135" t="s">
        <v>26</v>
      </c>
      <c r="B135">
        <v>7</v>
      </c>
      <c r="C135" t="s">
        <v>38</v>
      </c>
      <c r="D135">
        <v>4</v>
      </c>
      <c r="E135" t="s">
        <v>438</v>
      </c>
      <c r="F135">
        <v>12000</v>
      </c>
      <c r="G135">
        <v>17000</v>
      </c>
      <c r="H135">
        <v>21000</v>
      </c>
      <c r="I135">
        <v>165</v>
      </c>
      <c r="J135">
        <v>17500</v>
      </c>
      <c r="K135">
        <v>22500</v>
      </c>
      <c r="L135">
        <v>29000</v>
      </c>
      <c r="M135">
        <v>200</v>
      </c>
      <c r="N135">
        <v>20500</v>
      </c>
      <c r="O135">
        <v>27000</v>
      </c>
      <c r="P135">
        <v>38000</v>
      </c>
      <c r="Q135">
        <v>215</v>
      </c>
    </row>
    <row r="136" spans="1:17" x14ac:dyDescent="0.25">
      <c r="A136" t="s">
        <v>26</v>
      </c>
      <c r="B136">
        <v>7</v>
      </c>
      <c r="C136" t="s">
        <v>38</v>
      </c>
      <c r="D136">
        <v>5</v>
      </c>
      <c r="E136" t="s">
        <v>439</v>
      </c>
      <c r="F136">
        <v>12500</v>
      </c>
      <c r="G136">
        <v>21500</v>
      </c>
      <c r="H136">
        <v>31000</v>
      </c>
      <c r="I136">
        <v>140</v>
      </c>
      <c r="J136">
        <v>20000</v>
      </c>
      <c r="K136">
        <v>27500</v>
      </c>
      <c r="L136">
        <v>36500</v>
      </c>
      <c r="M136">
        <v>185</v>
      </c>
      <c r="N136">
        <v>22000</v>
      </c>
      <c r="O136">
        <v>30000</v>
      </c>
      <c r="P136">
        <v>44500</v>
      </c>
      <c r="Q136">
        <v>205</v>
      </c>
    </row>
    <row r="137" spans="1:17" x14ac:dyDescent="0.25">
      <c r="A137" t="s">
        <v>26</v>
      </c>
      <c r="B137">
        <v>8</v>
      </c>
      <c r="C137" t="s">
        <v>38</v>
      </c>
      <c r="D137">
        <v>1</v>
      </c>
      <c r="E137" t="s">
        <v>440</v>
      </c>
      <c r="F137">
        <v>22500</v>
      </c>
      <c r="G137">
        <v>28500</v>
      </c>
      <c r="H137">
        <v>35500</v>
      </c>
      <c r="I137">
        <v>125</v>
      </c>
      <c r="J137">
        <v>29000</v>
      </c>
      <c r="K137">
        <v>36000</v>
      </c>
      <c r="L137">
        <v>51000</v>
      </c>
      <c r="M137">
        <v>140</v>
      </c>
      <c r="N137">
        <v>32500</v>
      </c>
      <c r="O137">
        <v>43500</v>
      </c>
      <c r="P137">
        <v>60000</v>
      </c>
      <c r="Q137">
        <v>140</v>
      </c>
    </row>
    <row r="138" spans="1:17" x14ac:dyDescent="0.25">
      <c r="A138" t="s">
        <v>26</v>
      </c>
      <c r="B138">
        <v>8</v>
      </c>
      <c r="C138" t="s">
        <v>38</v>
      </c>
      <c r="D138">
        <v>2</v>
      </c>
      <c r="E138" t="s">
        <v>441</v>
      </c>
      <c r="F138">
        <v>18500</v>
      </c>
      <c r="G138">
        <v>23500</v>
      </c>
      <c r="H138">
        <v>28000</v>
      </c>
      <c r="I138">
        <v>310</v>
      </c>
      <c r="J138">
        <v>24000</v>
      </c>
      <c r="K138">
        <v>30500</v>
      </c>
      <c r="L138">
        <v>39500</v>
      </c>
      <c r="M138">
        <v>365</v>
      </c>
      <c r="N138">
        <v>25500</v>
      </c>
      <c r="O138">
        <v>36000</v>
      </c>
      <c r="P138">
        <v>47000</v>
      </c>
      <c r="Q138">
        <v>375</v>
      </c>
    </row>
    <row r="139" spans="1:17" x14ac:dyDescent="0.25">
      <c r="A139" t="s">
        <v>26</v>
      </c>
      <c r="B139">
        <v>8</v>
      </c>
      <c r="C139" t="s">
        <v>38</v>
      </c>
      <c r="D139">
        <v>3</v>
      </c>
      <c r="E139" t="s">
        <v>442</v>
      </c>
      <c r="F139">
        <v>16000</v>
      </c>
      <c r="G139">
        <v>20500</v>
      </c>
      <c r="H139">
        <v>25000</v>
      </c>
      <c r="I139">
        <v>555</v>
      </c>
      <c r="J139">
        <v>20500</v>
      </c>
      <c r="K139">
        <v>27000</v>
      </c>
      <c r="L139">
        <v>33500</v>
      </c>
      <c r="M139">
        <v>625</v>
      </c>
      <c r="N139">
        <v>23500</v>
      </c>
      <c r="O139">
        <v>31500</v>
      </c>
      <c r="P139">
        <v>41000</v>
      </c>
      <c r="Q139">
        <v>615</v>
      </c>
    </row>
    <row r="140" spans="1:17" x14ac:dyDescent="0.25">
      <c r="A140" t="s">
        <v>26</v>
      </c>
      <c r="B140">
        <v>8</v>
      </c>
      <c r="C140" t="s">
        <v>38</v>
      </c>
      <c r="D140">
        <v>4</v>
      </c>
      <c r="E140" t="s">
        <v>443</v>
      </c>
      <c r="F140">
        <v>12500</v>
      </c>
      <c r="G140">
        <v>17500</v>
      </c>
      <c r="H140">
        <v>22500</v>
      </c>
      <c r="I140">
        <v>1545</v>
      </c>
      <c r="J140">
        <v>18000</v>
      </c>
      <c r="K140">
        <v>23500</v>
      </c>
      <c r="L140">
        <v>29000</v>
      </c>
      <c r="M140">
        <v>1775</v>
      </c>
      <c r="N140">
        <v>21000</v>
      </c>
      <c r="O140">
        <v>28000</v>
      </c>
      <c r="P140">
        <v>36000</v>
      </c>
      <c r="Q140">
        <v>1825</v>
      </c>
    </row>
    <row r="141" spans="1:17" x14ac:dyDescent="0.25">
      <c r="A141" t="s">
        <v>26</v>
      </c>
      <c r="B141">
        <v>8</v>
      </c>
      <c r="C141" t="s">
        <v>38</v>
      </c>
      <c r="D141">
        <v>5</v>
      </c>
      <c r="E141" t="s">
        <v>444</v>
      </c>
      <c r="F141">
        <v>12000</v>
      </c>
      <c r="G141">
        <v>17500</v>
      </c>
      <c r="H141">
        <v>23500</v>
      </c>
      <c r="I141">
        <v>2150</v>
      </c>
      <c r="J141">
        <v>16000</v>
      </c>
      <c r="K141">
        <v>22500</v>
      </c>
      <c r="L141">
        <v>29000</v>
      </c>
      <c r="M141">
        <v>2480</v>
      </c>
      <c r="N141">
        <v>18000</v>
      </c>
      <c r="O141">
        <v>26000</v>
      </c>
      <c r="P141">
        <v>34000</v>
      </c>
      <c r="Q141">
        <v>2560</v>
      </c>
    </row>
    <row r="142" spans="1:17" x14ac:dyDescent="0.25">
      <c r="A142" t="s">
        <v>26</v>
      </c>
      <c r="B142">
        <v>9</v>
      </c>
      <c r="C142" t="s">
        <v>38</v>
      </c>
      <c r="D142">
        <v>1</v>
      </c>
      <c r="E142" t="s">
        <v>445</v>
      </c>
      <c r="F142">
        <v>23500</v>
      </c>
      <c r="G142">
        <v>26500</v>
      </c>
      <c r="H142">
        <v>30000</v>
      </c>
      <c r="I142">
        <v>515</v>
      </c>
      <c r="J142">
        <v>27500</v>
      </c>
      <c r="K142">
        <v>32000</v>
      </c>
      <c r="L142">
        <v>38000</v>
      </c>
      <c r="M142">
        <v>540</v>
      </c>
      <c r="N142">
        <v>32000</v>
      </c>
      <c r="O142">
        <v>39000</v>
      </c>
      <c r="P142">
        <v>47500</v>
      </c>
      <c r="Q142">
        <v>565</v>
      </c>
    </row>
    <row r="143" spans="1:17" x14ac:dyDescent="0.25">
      <c r="A143" t="s">
        <v>26</v>
      </c>
      <c r="B143">
        <v>9</v>
      </c>
      <c r="C143" t="s">
        <v>38</v>
      </c>
      <c r="D143">
        <v>2</v>
      </c>
      <c r="E143" t="s">
        <v>446</v>
      </c>
      <c r="F143">
        <v>19000</v>
      </c>
      <c r="G143">
        <v>24500</v>
      </c>
      <c r="H143">
        <v>28000</v>
      </c>
      <c r="I143">
        <v>860</v>
      </c>
      <c r="J143">
        <v>24500</v>
      </c>
      <c r="K143">
        <v>30000</v>
      </c>
      <c r="L143">
        <v>34500</v>
      </c>
      <c r="M143">
        <v>955</v>
      </c>
      <c r="N143">
        <v>29000</v>
      </c>
      <c r="O143">
        <v>35000</v>
      </c>
      <c r="P143">
        <v>42000</v>
      </c>
      <c r="Q143">
        <v>950</v>
      </c>
    </row>
    <row r="144" spans="1:17" x14ac:dyDescent="0.25">
      <c r="A144" t="s">
        <v>26</v>
      </c>
      <c r="B144">
        <v>9</v>
      </c>
      <c r="C144" t="s">
        <v>38</v>
      </c>
      <c r="D144">
        <v>3</v>
      </c>
      <c r="E144" t="s">
        <v>447</v>
      </c>
      <c r="F144">
        <v>15500</v>
      </c>
      <c r="G144">
        <v>22500</v>
      </c>
      <c r="H144">
        <v>26500</v>
      </c>
      <c r="I144">
        <v>855</v>
      </c>
      <c r="J144">
        <v>21500</v>
      </c>
      <c r="K144">
        <v>27500</v>
      </c>
      <c r="L144">
        <v>33500</v>
      </c>
      <c r="M144">
        <v>965</v>
      </c>
      <c r="N144">
        <v>25500</v>
      </c>
      <c r="O144">
        <v>33000</v>
      </c>
      <c r="P144">
        <v>40000</v>
      </c>
      <c r="Q144">
        <v>970</v>
      </c>
    </row>
    <row r="145" spans="1:17" x14ac:dyDescent="0.25">
      <c r="A145" t="s">
        <v>26</v>
      </c>
      <c r="B145">
        <v>9</v>
      </c>
      <c r="C145" t="s">
        <v>38</v>
      </c>
      <c r="D145">
        <v>4</v>
      </c>
      <c r="E145" t="s">
        <v>448</v>
      </c>
      <c r="F145">
        <v>12500</v>
      </c>
      <c r="G145">
        <v>18500</v>
      </c>
      <c r="H145">
        <v>23500</v>
      </c>
      <c r="I145">
        <v>1310</v>
      </c>
      <c r="J145">
        <v>18000</v>
      </c>
      <c r="K145">
        <v>24000</v>
      </c>
      <c r="L145">
        <v>30000</v>
      </c>
      <c r="M145">
        <v>1535</v>
      </c>
      <c r="N145">
        <v>21500</v>
      </c>
      <c r="O145">
        <v>29000</v>
      </c>
      <c r="P145">
        <v>36000</v>
      </c>
      <c r="Q145">
        <v>1570</v>
      </c>
    </row>
    <row r="146" spans="1:17" x14ac:dyDescent="0.25">
      <c r="A146" t="s">
        <v>26</v>
      </c>
      <c r="B146">
        <v>9</v>
      </c>
      <c r="C146" t="s">
        <v>38</v>
      </c>
      <c r="D146">
        <v>5</v>
      </c>
      <c r="E146" t="s">
        <v>449</v>
      </c>
      <c r="F146">
        <v>14000</v>
      </c>
      <c r="G146">
        <v>23000</v>
      </c>
      <c r="H146">
        <v>31000</v>
      </c>
      <c r="I146">
        <v>1925</v>
      </c>
      <c r="J146">
        <v>18500</v>
      </c>
      <c r="K146">
        <v>27500</v>
      </c>
      <c r="L146">
        <v>36500</v>
      </c>
      <c r="M146">
        <v>2190</v>
      </c>
      <c r="N146">
        <v>20500</v>
      </c>
      <c r="O146">
        <v>31000</v>
      </c>
      <c r="P146">
        <v>41000</v>
      </c>
      <c r="Q146">
        <v>2265</v>
      </c>
    </row>
    <row r="147" spans="1:17" x14ac:dyDescent="0.25">
      <c r="A147" t="s">
        <v>26</v>
      </c>
      <c r="B147" t="s">
        <v>28</v>
      </c>
      <c r="C147" t="s">
        <v>38</v>
      </c>
      <c r="D147">
        <v>1</v>
      </c>
      <c r="E147" t="s">
        <v>450</v>
      </c>
      <c r="F147">
        <v>18500</v>
      </c>
      <c r="G147">
        <v>21000</v>
      </c>
      <c r="H147">
        <v>24000</v>
      </c>
      <c r="I147">
        <v>45</v>
      </c>
      <c r="J147">
        <v>26500</v>
      </c>
      <c r="K147">
        <v>30000</v>
      </c>
      <c r="L147">
        <v>38000</v>
      </c>
      <c r="M147">
        <v>40</v>
      </c>
      <c r="N147">
        <v>23500</v>
      </c>
      <c r="O147">
        <v>31500</v>
      </c>
      <c r="P147">
        <v>39000</v>
      </c>
      <c r="Q147">
        <v>70</v>
      </c>
    </row>
    <row r="148" spans="1:17" x14ac:dyDescent="0.25">
      <c r="A148" t="s">
        <v>26</v>
      </c>
      <c r="B148" t="s">
        <v>28</v>
      </c>
      <c r="C148" t="s">
        <v>38</v>
      </c>
      <c r="D148">
        <v>2</v>
      </c>
      <c r="E148" t="s">
        <v>451</v>
      </c>
      <c r="F148">
        <v>14000</v>
      </c>
      <c r="G148">
        <v>19500</v>
      </c>
      <c r="H148">
        <v>24500</v>
      </c>
      <c r="I148">
        <v>210</v>
      </c>
      <c r="J148">
        <v>21000</v>
      </c>
      <c r="K148">
        <v>25500</v>
      </c>
      <c r="L148">
        <v>32000</v>
      </c>
      <c r="M148">
        <v>235</v>
      </c>
      <c r="N148">
        <v>24500</v>
      </c>
      <c r="O148">
        <v>29500</v>
      </c>
      <c r="P148">
        <v>39500</v>
      </c>
      <c r="Q148">
        <v>305</v>
      </c>
    </row>
    <row r="149" spans="1:17" x14ac:dyDescent="0.25">
      <c r="A149" t="s">
        <v>26</v>
      </c>
      <c r="B149" t="s">
        <v>28</v>
      </c>
      <c r="C149" t="s">
        <v>38</v>
      </c>
      <c r="D149">
        <v>3</v>
      </c>
      <c r="E149" t="s">
        <v>452</v>
      </c>
      <c r="F149">
        <v>15000</v>
      </c>
      <c r="G149">
        <v>21000</v>
      </c>
      <c r="H149">
        <v>25500</v>
      </c>
      <c r="I149">
        <v>415</v>
      </c>
      <c r="J149">
        <v>20000</v>
      </c>
      <c r="K149">
        <v>26000</v>
      </c>
      <c r="L149">
        <v>31500</v>
      </c>
      <c r="M149">
        <v>440</v>
      </c>
      <c r="N149">
        <v>24500</v>
      </c>
      <c r="O149">
        <v>31000</v>
      </c>
      <c r="P149">
        <v>40500</v>
      </c>
      <c r="Q149">
        <v>505</v>
      </c>
    </row>
    <row r="150" spans="1:17" x14ac:dyDescent="0.25">
      <c r="A150" t="s">
        <v>26</v>
      </c>
      <c r="B150" t="s">
        <v>28</v>
      </c>
      <c r="C150" t="s">
        <v>38</v>
      </c>
      <c r="D150">
        <v>4</v>
      </c>
      <c r="E150" t="s">
        <v>453</v>
      </c>
      <c r="F150">
        <v>14500</v>
      </c>
      <c r="G150">
        <v>20000</v>
      </c>
      <c r="H150">
        <v>25500</v>
      </c>
      <c r="I150">
        <v>710</v>
      </c>
      <c r="J150">
        <v>19500</v>
      </c>
      <c r="K150">
        <v>25500</v>
      </c>
      <c r="L150">
        <v>32000</v>
      </c>
      <c r="M150">
        <v>765</v>
      </c>
      <c r="N150">
        <v>23500</v>
      </c>
      <c r="O150">
        <v>30500</v>
      </c>
      <c r="P150">
        <v>41000</v>
      </c>
      <c r="Q150">
        <v>825</v>
      </c>
    </row>
    <row r="151" spans="1:17" x14ac:dyDescent="0.25">
      <c r="A151" t="s">
        <v>26</v>
      </c>
      <c r="B151" t="s">
        <v>28</v>
      </c>
      <c r="C151" t="s">
        <v>38</v>
      </c>
      <c r="D151">
        <v>5</v>
      </c>
      <c r="E151" t="s">
        <v>454</v>
      </c>
      <c r="F151">
        <v>17000</v>
      </c>
      <c r="G151">
        <v>24000</v>
      </c>
      <c r="H151">
        <v>31000</v>
      </c>
      <c r="I151">
        <v>1030</v>
      </c>
      <c r="J151">
        <v>20000</v>
      </c>
      <c r="K151">
        <v>27500</v>
      </c>
      <c r="L151">
        <v>35000</v>
      </c>
      <c r="M151">
        <v>1065</v>
      </c>
      <c r="N151">
        <v>23000</v>
      </c>
      <c r="O151">
        <v>31000</v>
      </c>
      <c r="P151">
        <v>42000</v>
      </c>
      <c r="Q151">
        <v>1170</v>
      </c>
    </row>
    <row r="152" spans="1:17" x14ac:dyDescent="0.25">
      <c r="A152" t="s">
        <v>26</v>
      </c>
      <c r="B152" t="s">
        <v>29</v>
      </c>
      <c r="C152" t="s">
        <v>38</v>
      </c>
      <c r="D152">
        <v>1</v>
      </c>
      <c r="E152" t="s">
        <v>455</v>
      </c>
      <c r="F152">
        <v>12500</v>
      </c>
      <c r="G152">
        <v>21000</v>
      </c>
      <c r="H152">
        <v>27000</v>
      </c>
      <c r="I152">
        <v>215</v>
      </c>
      <c r="J152">
        <v>21500</v>
      </c>
      <c r="K152">
        <v>28000</v>
      </c>
      <c r="L152">
        <v>37000</v>
      </c>
      <c r="M152">
        <v>325</v>
      </c>
      <c r="N152">
        <v>27000</v>
      </c>
      <c r="O152">
        <v>35500</v>
      </c>
      <c r="P152">
        <v>48000</v>
      </c>
      <c r="Q152">
        <v>335</v>
      </c>
    </row>
    <row r="153" spans="1:17" x14ac:dyDescent="0.25">
      <c r="A153" t="s">
        <v>26</v>
      </c>
      <c r="B153" t="s">
        <v>29</v>
      </c>
      <c r="C153" t="s">
        <v>38</v>
      </c>
      <c r="D153">
        <v>2</v>
      </c>
      <c r="E153" t="s">
        <v>456</v>
      </c>
      <c r="F153">
        <v>11000</v>
      </c>
      <c r="G153">
        <v>16500</v>
      </c>
      <c r="H153">
        <v>22000</v>
      </c>
      <c r="I153">
        <v>585</v>
      </c>
      <c r="J153">
        <v>18000</v>
      </c>
      <c r="K153">
        <v>24000</v>
      </c>
      <c r="L153">
        <v>30500</v>
      </c>
      <c r="M153">
        <v>790</v>
      </c>
      <c r="N153">
        <v>22500</v>
      </c>
      <c r="O153">
        <v>29000</v>
      </c>
      <c r="P153">
        <v>38500</v>
      </c>
      <c r="Q153">
        <v>850</v>
      </c>
    </row>
    <row r="154" spans="1:17" x14ac:dyDescent="0.25">
      <c r="A154" t="s">
        <v>26</v>
      </c>
      <c r="B154" t="s">
        <v>29</v>
      </c>
      <c r="C154" t="s">
        <v>38</v>
      </c>
      <c r="D154">
        <v>3</v>
      </c>
      <c r="E154" t="s">
        <v>457</v>
      </c>
      <c r="F154">
        <v>10500</v>
      </c>
      <c r="G154">
        <v>15500</v>
      </c>
      <c r="H154">
        <v>20000</v>
      </c>
      <c r="I154">
        <v>575</v>
      </c>
      <c r="J154">
        <v>17000</v>
      </c>
      <c r="K154">
        <v>21500</v>
      </c>
      <c r="L154">
        <v>27000</v>
      </c>
      <c r="M154">
        <v>695</v>
      </c>
      <c r="N154">
        <v>20000</v>
      </c>
      <c r="O154">
        <v>26000</v>
      </c>
      <c r="P154">
        <v>34000</v>
      </c>
      <c r="Q154">
        <v>755</v>
      </c>
    </row>
    <row r="155" spans="1:17" x14ac:dyDescent="0.25">
      <c r="A155" t="s">
        <v>26</v>
      </c>
      <c r="B155" t="s">
        <v>29</v>
      </c>
      <c r="C155" t="s">
        <v>38</v>
      </c>
      <c r="D155">
        <v>4</v>
      </c>
      <c r="E155" t="s">
        <v>458</v>
      </c>
      <c r="F155">
        <v>10000</v>
      </c>
      <c r="G155">
        <v>14000</v>
      </c>
      <c r="H155">
        <v>18000</v>
      </c>
      <c r="I155">
        <v>630</v>
      </c>
      <c r="J155">
        <v>15000</v>
      </c>
      <c r="K155">
        <v>19500</v>
      </c>
      <c r="L155">
        <v>24000</v>
      </c>
      <c r="M155">
        <v>725</v>
      </c>
      <c r="N155">
        <v>18000</v>
      </c>
      <c r="O155">
        <v>23000</v>
      </c>
      <c r="P155">
        <v>28500</v>
      </c>
      <c r="Q155">
        <v>745</v>
      </c>
    </row>
    <row r="156" spans="1:17" x14ac:dyDescent="0.25">
      <c r="A156" t="s">
        <v>26</v>
      </c>
      <c r="B156" t="s">
        <v>29</v>
      </c>
      <c r="C156" t="s">
        <v>38</v>
      </c>
      <c r="D156">
        <v>5</v>
      </c>
      <c r="E156" t="s">
        <v>459</v>
      </c>
      <c r="F156">
        <v>14500</v>
      </c>
      <c r="G156">
        <v>22000</v>
      </c>
      <c r="H156">
        <v>28000</v>
      </c>
      <c r="I156">
        <v>1075</v>
      </c>
      <c r="J156">
        <v>17500</v>
      </c>
      <c r="K156">
        <v>24500</v>
      </c>
      <c r="L156">
        <v>30500</v>
      </c>
      <c r="M156">
        <v>1150</v>
      </c>
      <c r="N156">
        <v>18500</v>
      </c>
      <c r="O156">
        <v>26500</v>
      </c>
      <c r="P156">
        <v>33500</v>
      </c>
      <c r="Q156">
        <v>1250</v>
      </c>
    </row>
    <row r="157" spans="1:17" x14ac:dyDescent="0.25">
      <c r="A157" t="s">
        <v>26</v>
      </c>
      <c r="B157" t="s">
        <v>30</v>
      </c>
      <c r="C157" t="s">
        <v>38</v>
      </c>
      <c r="D157">
        <v>1</v>
      </c>
      <c r="E157" t="s">
        <v>460</v>
      </c>
      <c r="F157">
        <v>10500</v>
      </c>
      <c r="G157">
        <v>17500</v>
      </c>
      <c r="H157">
        <v>27500</v>
      </c>
      <c r="I157">
        <v>230</v>
      </c>
      <c r="J157">
        <v>22000</v>
      </c>
      <c r="K157">
        <v>31500</v>
      </c>
      <c r="L157">
        <v>41500</v>
      </c>
      <c r="M157">
        <v>390</v>
      </c>
      <c r="N157">
        <v>30000</v>
      </c>
      <c r="O157">
        <v>41500</v>
      </c>
      <c r="P157">
        <v>65500</v>
      </c>
      <c r="Q157">
        <v>385</v>
      </c>
    </row>
    <row r="158" spans="1:17" x14ac:dyDescent="0.25">
      <c r="A158" t="s">
        <v>26</v>
      </c>
      <c r="B158" t="s">
        <v>30</v>
      </c>
      <c r="C158" t="s">
        <v>38</v>
      </c>
      <c r="D158">
        <v>2</v>
      </c>
      <c r="E158" t="s">
        <v>461</v>
      </c>
      <c r="F158">
        <v>10500</v>
      </c>
      <c r="G158">
        <v>15500</v>
      </c>
      <c r="H158">
        <v>22000</v>
      </c>
      <c r="I158">
        <v>375</v>
      </c>
      <c r="J158">
        <v>17500</v>
      </c>
      <c r="K158">
        <v>23000</v>
      </c>
      <c r="L158">
        <v>31000</v>
      </c>
      <c r="M158">
        <v>560</v>
      </c>
      <c r="N158">
        <v>23000</v>
      </c>
      <c r="O158">
        <v>31500</v>
      </c>
      <c r="P158">
        <v>41500</v>
      </c>
      <c r="Q158">
        <v>595</v>
      </c>
    </row>
    <row r="159" spans="1:17" x14ac:dyDescent="0.25">
      <c r="A159" t="s">
        <v>26</v>
      </c>
      <c r="B159" t="s">
        <v>30</v>
      </c>
      <c r="C159" t="s">
        <v>38</v>
      </c>
      <c r="D159">
        <v>3</v>
      </c>
      <c r="E159" t="s">
        <v>462</v>
      </c>
      <c r="F159">
        <v>10500</v>
      </c>
      <c r="G159">
        <v>15000</v>
      </c>
      <c r="H159">
        <v>19500</v>
      </c>
      <c r="I159">
        <v>310</v>
      </c>
      <c r="J159">
        <v>15500</v>
      </c>
      <c r="K159">
        <v>20000</v>
      </c>
      <c r="L159">
        <v>25500</v>
      </c>
      <c r="M159">
        <v>440</v>
      </c>
      <c r="N159">
        <v>19000</v>
      </c>
      <c r="O159">
        <v>24500</v>
      </c>
      <c r="P159">
        <v>32000</v>
      </c>
      <c r="Q159">
        <v>460</v>
      </c>
    </row>
    <row r="160" spans="1:17" x14ac:dyDescent="0.25">
      <c r="A160" t="s">
        <v>26</v>
      </c>
      <c r="B160" t="s">
        <v>30</v>
      </c>
      <c r="C160" t="s">
        <v>38</v>
      </c>
      <c r="D160">
        <v>4</v>
      </c>
      <c r="E160" t="s">
        <v>463</v>
      </c>
      <c r="F160">
        <v>9500</v>
      </c>
      <c r="G160">
        <v>13500</v>
      </c>
      <c r="H160">
        <v>17000</v>
      </c>
      <c r="I160">
        <v>370</v>
      </c>
      <c r="J160">
        <v>15000</v>
      </c>
      <c r="K160">
        <v>18500</v>
      </c>
      <c r="L160">
        <v>22500</v>
      </c>
      <c r="M160">
        <v>500</v>
      </c>
      <c r="N160">
        <v>17500</v>
      </c>
      <c r="O160">
        <v>22500</v>
      </c>
      <c r="P160">
        <v>29000</v>
      </c>
      <c r="Q160">
        <v>540</v>
      </c>
    </row>
    <row r="161" spans="1:17" x14ac:dyDescent="0.25">
      <c r="A161" t="s">
        <v>26</v>
      </c>
      <c r="B161" t="s">
        <v>30</v>
      </c>
      <c r="C161" t="s">
        <v>38</v>
      </c>
      <c r="D161">
        <v>5</v>
      </c>
      <c r="E161" t="s">
        <v>464</v>
      </c>
      <c r="F161">
        <v>11000</v>
      </c>
      <c r="G161">
        <v>18000</v>
      </c>
      <c r="H161">
        <v>28500</v>
      </c>
      <c r="I161">
        <v>430</v>
      </c>
      <c r="J161">
        <v>15500</v>
      </c>
      <c r="K161">
        <v>21500</v>
      </c>
      <c r="L161">
        <v>32500</v>
      </c>
      <c r="M161">
        <v>565</v>
      </c>
      <c r="N161">
        <v>17500</v>
      </c>
      <c r="O161">
        <v>25500</v>
      </c>
      <c r="P161">
        <v>37500</v>
      </c>
      <c r="Q161">
        <v>615</v>
      </c>
    </row>
    <row r="162" spans="1:17" x14ac:dyDescent="0.25">
      <c r="A162" t="s">
        <v>26</v>
      </c>
      <c r="B162" t="s">
        <v>31</v>
      </c>
      <c r="C162" t="s">
        <v>38</v>
      </c>
      <c r="D162">
        <v>1</v>
      </c>
      <c r="E162" t="s">
        <v>465</v>
      </c>
      <c r="F162">
        <v>19500</v>
      </c>
      <c r="G162">
        <v>26000</v>
      </c>
      <c r="H162">
        <v>33000</v>
      </c>
      <c r="I162">
        <v>280</v>
      </c>
      <c r="J162">
        <v>27500</v>
      </c>
      <c r="K162">
        <v>36000</v>
      </c>
      <c r="L162">
        <v>45500</v>
      </c>
      <c r="M162">
        <v>310</v>
      </c>
      <c r="N162">
        <v>33500</v>
      </c>
      <c r="O162">
        <v>47500</v>
      </c>
      <c r="P162">
        <v>63000</v>
      </c>
      <c r="Q162">
        <v>315</v>
      </c>
    </row>
    <row r="163" spans="1:17" x14ac:dyDescent="0.25">
      <c r="A163" t="s">
        <v>26</v>
      </c>
      <c r="B163" t="s">
        <v>31</v>
      </c>
      <c r="C163" t="s">
        <v>38</v>
      </c>
      <c r="D163">
        <v>2</v>
      </c>
      <c r="E163" t="s">
        <v>466</v>
      </c>
      <c r="F163">
        <v>16000</v>
      </c>
      <c r="G163">
        <v>21000</v>
      </c>
      <c r="H163">
        <v>27000</v>
      </c>
      <c r="I163">
        <v>1145</v>
      </c>
      <c r="J163">
        <v>22500</v>
      </c>
      <c r="K163">
        <v>29000</v>
      </c>
      <c r="L163">
        <v>37000</v>
      </c>
      <c r="M163">
        <v>1295</v>
      </c>
      <c r="N163">
        <v>27000</v>
      </c>
      <c r="O163">
        <v>37000</v>
      </c>
      <c r="P163">
        <v>49000</v>
      </c>
      <c r="Q163">
        <v>1265</v>
      </c>
    </row>
    <row r="164" spans="1:17" x14ac:dyDescent="0.25">
      <c r="A164" t="s">
        <v>26</v>
      </c>
      <c r="B164" t="s">
        <v>31</v>
      </c>
      <c r="C164" t="s">
        <v>38</v>
      </c>
      <c r="D164">
        <v>3</v>
      </c>
      <c r="E164" t="s">
        <v>467</v>
      </c>
      <c r="F164">
        <v>14000</v>
      </c>
      <c r="G164">
        <v>18500</v>
      </c>
      <c r="H164">
        <v>23000</v>
      </c>
      <c r="I164">
        <v>1460</v>
      </c>
      <c r="J164">
        <v>18500</v>
      </c>
      <c r="K164">
        <v>24500</v>
      </c>
      <c r="L164">
        <v>31000</v>
      </c>
      <c r="M164">
        <v>1680</v>
      </c>
      <c r="N164">
        <v>23000</v>
      </c>
      <c r="O164">
        <v>30000</v>
      </c>
      <c r="P164">
        <v>40000</v>
      </c>
      <c r="Q164">
        <v>1675</v>
      </c>
    </row>
    <row r="165" spans="1:17" x14ac:dyDescent="0.25">
      <c r="A165" t="s">
        <v>26</v>
      </c>
      <c r="B165" t="s">
        <v>31</v>
      </c>
      <c r="C165" t="s">
        <v>38</v>
      </c>
      <c r="D165">
        <v>4</v>
      </c>
      <c r="E165" t="s">
        <v>468</v>
      </c>
      <c r="F165">
        <v>12000</v>
      </c>
      <c r="G165">
        <v>16500</v>
      </c>
      <c r="H165">
        <v>21000</v>
      </c>
      <c r="I165">
        <v>2885</v>
      </c>
      <c r="J165">
        <v>17000</v>
      </c>
      <c r="K165">
        <v>21500</v>
      </c>
      <c r="L165">
        <v>27500</v>
      </c>
      <c r="M165">
        <v>3185</v>
      </c>
      <c r="N165">
        <v>20500</v>
      </c>
      <c r="O165">
        <v>26000</v>
      </c>
      <c r="P165">
        <v>35000</v>
      </c>
      <c r="Q165">
        <v>3265</v>
      </c>
    </row>
    <row r="166" spans="1:17" x14ac:dyDescent="0.25">
      <c r="A166" t="s">
        <v>26</v>
      </c>
      <c r="B166" t="s">
        <v>31</v>
      </c>
      <c r="C166" t="s">
        <v>38</v>
      </c>
      <c r="D166">
        <v>5</v>
      </c>
      <c r="E166" t="s">
        <v>469</v>
      </c>
      <c r="F166">
        <v>11000</v>
      </c>
      <c r="G166">
        <v>16500</v>
      </c>
      <c r="H166">
        <v>22000</v>
      </c>
      <c r="I166">
        <v>2535</v>
      </c>
      <c r="J166">
        <v>15500</v>
      </c>
      <c r="K166">
        <v>21000</v>
      </c>
      <c r="L166">
        <v>28000</v>
      </c>
      <c r="M166">
        <v>2790</v>
      </c>
      <c r="N166">
        <v>17500</v>
      </c>
      <c r="O166">
        <v>24000</v>
      </c>
      <c r="P166">
        <v>33500</v>
      </c>
      <c r="Q166">
        <v>2900</v>
      </c>
    </row>
    <row r="167" spans="1:17" x14ac:dyDescent="0.25">
      <c r="A167" t="s">
        <v>26</v>
      </c>
      <c r="B167" t="s">
        <v>32</v>
      </c>
      <c r="C167" t="s">
        <v>38</v>
      </c>
      <c r="D167">
        <v>1</v>
      </c>
      <c r="E167" t="s">
        <v>470</v>
      </c>
      <c r="F167">
        <v>10500</v>
      </c>
      <c r="G167">
        <v>17000</v>
      </c>
      <c r="H167">
        <v>22500</v>
      </c>
      <c r="I167">
        <v>35</v>
      </c>
      <c r="J167">
        <v>19000</v>
      </c>
      <c r="K167">
        <v>25500</v>
      </c>
      <c r="L167">
        <v>30000</v>
      </c>
      <c r="M167">
        <v>45</v>
      </c>
      <c r="N167">
        <v>23000</v>
      </c>
      <c r="O167">
        <v>29000</v>
      </c>
      <c r="P167">
        <v>37500</v>
      </c>
      <c r="Q167">
        <v>45</v>
      </c>
    </row>
    <row r="168" spans="1:17" x14ac:dyDescent="0.25">
      <c r="A168" t="s">
        <v>26</v>
      </c>
      <c r="B168" t="s">
        <v>32</v>
      </c>
      <c r="C168" t="s">
        <v>38</v>
      </c>
      <c r="D168">
        <v>2</v>
      </c>
      <c r="E168" t="s">
        <v>471</v>
      </c>
      <c r="F168">
        <v>10000</v>
      </c>
      <c r="G168">
        <v>14500</v>
      </c>
      <c r="H168">
        <v>19000</v>
      </c>
      <c r="I168">
        <v>225</v>
      </c>
      <c r="J168">
        <v>15500</v>
      </c>
      <c r="K168">
        <v>20500</v>
      </c>
      <c r="L168">
        <v>26000</v>
      </c>
      <c r="M168">
        <v>260</v>
      </c>
      <c r="N168">
        <v>18500</v>
      </c>
      <c r="O168">
        <v>25500</v>
      </c>
      <c r="P168">
        <v>31500</v>
      </c>
      <c r="Q168">
        <v>255</v>
      </c>
    </row>
    <row r="169" spans="1:17" x14ac:dyDescent="0.25">
      <c r="A169" t="s">
        <v>26</v>
      </c>
      <c r="B169" t="s">
        <v>32</v>
      </c>
      <c r="C169" t="s">
        <v>38</v>
      </c>
      <c r="D169">
        <v>3</v>
      </c>
      <c r="E169" t="s">
        <v>472</v>
      </c>
      <c r="F169">
        <v>10000</v>
      </c>
      <c r="G169">
        <v>14000</v>
      </c>
      <c r="H169">
        <v>18000</v>
      </c>
      <c r="I169">
        <v>435</v>
      </c>
      <c r="J169">
        <v>15000</v>
      </c>
      <c r="K169">
        <v>19500</v>
      </c>
      <c r="L169">
        <v>24000</v>
      </c>
      <c r="M169">
        <v>495</v>
      </c>
      <c r="N169">
        <v>18000</v>
      </c>
      <c r="O169">
        <v>23000</v>
      </c>
      <c r="P169">
        <v>30000</v>
      </c>
      <c r="Q169">
        <v>485</v>
      </c>
    </row>
    <row r="170" spans="1:17" x14ac:dyDescent="0.25">
      <c r="A170" t="s">
        <v>26</v>
      </c>
      <c r="B170" t="s">
        <v>32</v>
      </c>
      <c r="C170" t="s">
        <v>38</v>
      </c>
      <c r="D170">
        <v>4</v>
      </c>
      <c r="E170" t="s">
        <v>473</v>
      </c>
      <c r="F170">
        <v>9000</v>
      </c>
      <c r="G170">
        <v>13000</v>
      </c>
      <c r="H170">
        <v>17000</v>
      </c>
      <c r="I170">
        <v>785</v>
      </c>
      <c r="J170">
        <v>14000</v>
      </c>
      <c r="K170">
        <v>18500</v>
      </c>
      <c r="L170">
        <v>23000</v>
      </c>
      <c r="M170">
        <v>820</v>
      </c>
      <c r="N170">
        <v>15500</v>
      </c>
      <c r="O170">
        <v>21500</v>
      </c>
      <c r="P170">
        <v>27500</v>
      </c>
      <c r="Q170">
        <v>845</v>
      </c>
    </row>
    <row r="171" spans="1:17" x14ac:dyDescent="0.25">
      <c r="A171" t="s">
        <v>26</v>
      </c>
      <c r="B171" t="s">
        <v>32</v>
      </c>
      <c r="C171" t="s">
        <v>38</v>
      </c>
      <c r="D171">
        <v>5</v>
      </c>
      <c r="E171" t="s">
        <v>474</v>
      </c>
      <c r="F171">
        <v>9000</v>
      </c>
      <c r="G171">
        <v>13000</v>
      </c>
      <c r="H171">
        <v>17500</v>
      </c>
      <c r="I171">
        <v>515</v>
      </c>
      <c r="J171">
        <v>12000</v>
      </c>
      <c r="K171">
        <v>18000</v>
      </c>
      <c r="L171">
        <v>22500</v>
      </c>
      <c r="M171">
        <v>575</v>
      </c>
      <c r="N171">
        <v>14500</v>
      </c>
      <c r="O171">
        <v>21000</v>
      </c>
      <c r="P171">
        <v>27000</v>
      </c>
      <c r="Q171">
        <v>600</v>
      </c>
    </row>
    <row r="172" spans="1:17" x14ac:dyDescent="0.25">
      <c r="A172" t="s">
        <v>26</v>
      </c>
      <c r="B172" t="s">
        <v>27</v>
      </c>
      <c r="C172" t="s">
        <v>38</v>
      </c>
      <c r="D172">
        <v>1</v>
      </c>
      <c r="E172" t="s">
        <v>475</v>
      </c>
      <c r="F172">
        <v>12000</v>
      </c>
      <c r="G172">
        <v>18000</v>
      </c>
      <c r="H172">
        <v>24500</v>
      </c>
      <c r="I172">
        <v>355</v>
      </c>
      <c r="J172">
        <v>19500</v>
      </c>
      <c r="K172">
        <v>26500</v>
      </c>
      <c r="L172">
        <v>34500</v>
      </c>
      <c r="M172">
        <v>515</v>
      </c>
      <c r="N172">
        <v>24000</v>
      </c>
      <c r="O172">
        <v>33500</v>
      </c>
      <c r="P172">
        <v>46000</v>
      </c>
      <c r="Q172">
        <v>515</v>
      </c>
    </row>
    <row r="173" spans="1:17" x14ac:dyDescent="0.25">
      <c r="A173" t="s">
        <v>26</v>
      </c>
      <c r="B173" t="s">
        <v>27</v>
      </c>
      <c r="C173" t="s">
        <v>38</v>
      </c>
      <c r="D173">
        <v>2</v>
      </c>
      <c r="E173" t="s">
        <v>476</v>
      </c>
      <c r="F173">
        <v>10500</v>
      </c>
      <c r="G173">
        <v>16000</v>
      </c>
      <c r="H173">
        <v>20500</v>
      </c>
      <c r="I173">
        <v>535</v>
      </c>
      <c r="J173">
        <v>16000</v>
      </c>
      <c r="K173">
        <v>22000</v>
      </c>
      <c r="L173">
        <v>28500</v>
      </c>
      <c r="M173">
        <v>715</v>
      </c>
      <c r="N173">
        <v>20500</v>
      </c>
      <c r="O173">
        <v>26500</v>
      </c>
      <c r="P173">
        <v>35000</v>
      </c>
      <c r="Q173">
        <v>750</v>
      </c>
    </row>
    <row r="174" spans="1:17" x14ac:dyDescent="0.25">
      <c r="A174" t="s">
        <v>26</v>
      </c>
      <c r="B174" t="s">
        <v>27</v>
      </c>
      <c r="C174" t="s">
        <v>38</v>
      </c>
      <c r="D174">
        <v>3</v>
      </c>
      <c r="E174" t="s">
        <v>477</v>
      </c>
      <c r="F174">
        <v>9500</v>
      </c>
      <c r="G174">
        <v>14500</v>
      </c>
      <c r="H174">
        <v>18500</v>
      </c>
      <c r="I174">
        <v>390</v>
      </c>
      <c r="J174">
        <v>14500</v>
      </c>
      <c r="K174">
        <v>20000</v>
      </c>
      <c r="L174">
        <v>24500</v>
      </c>
      <c r="M174">
        <v>485</v>
      </c>
      <c r="N174">
        <v>18000</v>
      </c>
      <c r="O174">
        <v>24000</v>
      </c>
      <c r="P174">
        <v>31000</v>
      </c>
      <c r="Q174">
        <v>525</v>
      </c>
    </row>
    <row r="175" spans="1:17" x14ac:dyDescent="0.25">
      <c r="A175" t="s">
        <v>26</v>
      </c>
      <c r="B175" t="s">
        <v>27</v>
      </c>
      <c r="C175" t="s">
        <v>38</v>
      </c>
      <c r="D175">
        <v>4</v>
      </c>
      <c r="E175" t="s">
        <v>478</v>
      </c>
      <c r="F175">
        <v>9000</v>
      </c>
      <c r="G175">
        <v>13500</v>
      </c>
      <c r="H175">
        <v>17500</v>
      </c>
      <c r="I175">
        <v>325</v>
      </c>
      <c r="J175">
        <v>13500</v>
      </c>
      <c r="K175">
        <v>18000</v>
      </c>
      <c r="L175">
        <v>22500</v>
      </c>
      <c r="M175">
        <v>385</v>
      </c>
      <c r="N175">
        <v>16000</v>
      </c>
      <c r="O175">
        <v>22000</v>
      </c>
      <c r="P175">
        <v>27500</v>
      </c>
      <c r="Q175">
        <v>425</v>
      </c>
    </row>
    <row r="176" spans="1:17" x14ac:dyDescent="0.25">
      <c r="A176" t="s">
        <v>26</v>
      </c>
      <c r="B176" t="s">
        <v>27</v>
      </c>
      <c r="C176" t="s">
        <v>38</v>
      </c>
      <c r="D176">
        <v>5</v>
      </c>
      <c r="E176" t="s">
        <v>479</v>
      </c>
      <c r="F176">
        <v>9500</v>
      </c>
      <c r="G176">
        <v>15500</v>
      </c>
      <c r="H176">
        <v>21000</v>
      </c>
      <c r="I176">
        <v>325</v>
      </c>
      <c r="J176">
        <v>13500</v>
      </c>
      <c r="K176">
        <v>21000</v>
      </c>
      <c r="L176">
        <v>27000</v>
      </c>
      <c r="M176">
        <v>410</v>
      </c>
      <c r="N176">
        <v>16000</v>
      </c>
      <c r="O176">
        <v>24000</v>
      </c>
      <c r="P176">
        <v>32500</v>
      </c>
      <c r="Q176">
        <v>465</v>
      </c>
    </row>
    <row r="177" spans="1:17" x14ac:dyDescent="0.25">
      <c r="A177" t="s">
        <v>26</v>
      </c>
      <c r="B177" t="s">
        <v>33</v>
      </c>
      <c r="C177" t="s">
        <v>38</v>
      </c>
      <c r="D177">
        <v>1</v>
      </c>
      <c r="E177" t="s">
        <v>480</v>
      </c>
      <c r="F177">
        <v>10500</v>
      </c>
      <c r="G177">
        <v>18500</v>
      </c>
      <c r="H177">
        <v>25500</v>
      </c>
      <c r="I177">
        <v>375</v>
      </c>
      <c r="J177">
        <v>21000</v>
      </c>
      <c r="K177">
        <v>27000</v>
      </c>
      <c r="L177">
        <v>36500</v>
      </c>
      <c r="M177">
        <v>610</v>
      </c>
      <c r="N177">
        <v>25500</v>
      </c>
      <c r="O177">
        <v>34500</v>
      </c>
      <c r="P177">
        <v>49500</v>
      </c>
      <c r="Q177">
        <v>640</v>
      </c>
    </row>
    <row r="178" spans="1:17" x14ac:dyDescent="0.25">
      <c r="A178" t="s">
        <v>26</v>
      </c>
      <c r="B178" t="s">
        <v>33</v>
      </c>
      <c r="C178" t="s">
        <v>38</v>
      </c>
      <c r="D178">
        <v>2</v>
      </c>
      <c r="E178" t="s">
        <v>481</v>
      </c>
      <c r="F178">
        <v>10000</v>
      </c>
      <c r="G178">
        <v>15000</v>
      </c>
      <c r="H178">
        <v>20500</v>
      </c>
      <c r="I178">
        <v>640</v>
      </c>
      <c r="J178">
        <v>16500</v>
      </c>
      <c r="K178">
        <v>22500</v>
      </c>
      <c r="L178">
        <v>28000</v>
      </c>
      <c r="M178">
        <v>925</v>
      </c>
      <c r="N178">
        <v>21000</v>
      </c>
      <c r="O178">
        <v>27500</v>
      </c>
      <c r="P178">
        <v>37000</v>
      </c>
      <c r="Q178">
        <v>1005</v>
      </c>
    </row>
    <row r="179" spans="1:17" x14ac:dyDescent="0.25">
      <c r="A179" t="s">
        <v>26</v>
      </c>
      <c r="B179" t="s">
        <v>33</v>
      </c>
      <c r="C179" t="s">
        <v>38</v>
      </c>
      <c r="D179">
        <v>3</v>
      </c>
      <c r="E179" t="s">
        <v>482</v>
      </c>
      <c r="F179">
        <v>8500</v>
      </c>
      <c r="G179">
        <v>12500</v>
      </c>
      <c r="H179">
        <v>17000</v>
      </c>
      <c r="I179">
        <v>455</v>
      </c>
      <c r="J179">
        <v>14500</v>
      </c>
      <c r="K179">
        <v>19000</v>
      </c>
      <c r="L179">
        <v>24500</v>
      </c>
      <c r="M179">
        <v>615</v>
      </c>
      <c r="N179">
        <v>18500</v>
      </c>
      <c r="O179">
        <v>23500</v>
      </c>
      <c r="P179">
        <v>30000</v>
      </c>
      <c r="Q179">
        <v>635</v>
      </c>
    </row>
    <row r="180" spans="1:17" x14ac:dyDescent="0.25">
      <c r="A180" t="s">
        <v>26</v>
      </c>
      <c r="B180" t="s">
        <v>33</v>
      </c>
      <c r="C180" t="s">
        <v>38</v>
      </c>
      <c r="D180">
        <v>4</v>
      </c>
      <c r="E180" t="s">
        <v>483</v>
      </c>
      <c r="F180">
        <v>9000</v>
      </c>
      <c r="G180">
        <v>13000</v>
      </c>
      <c r="H180">
        <v>17000</v>
      </c>
      <c r="I180">
        <v>500</v>
      </c>
      <c r="J180">
        <v>13500</v>
      </c>
      <c r="K180">
        <v>18000</v>
      </c>
      <c r="L180">
        <v>23000</v>
      </c>
      <c r="M180">
        <v>600</v>
      </c>
      <c r="N180">
        <v>16500</v>
      </c>
      <c r="O180">
        <v>21500</v>
      </c>
      <c r="P180">
        <v>27500</v>
      </c>
      <c r="Q180">
        <v>655</v>
      </c>
    </row>
    <row r="181" spans="1:17" x14ac:dyDescent="0.25">
      <c r="A181" t="s">
        <v>26</v>
      </c>
      <c r="B181" t="s">
        <v>33</v>
      </c>
      <c r="C181" t="s">
        <v>38</v>
      </c>
      <c r="D181">
        <v>5</v>
      </c>
      <c r="E181" t="s">
        <v>484</v>
      </c>
      <c r="F181">
        <v>10000</v>
      </c>
      <c r="G181">
        <v>16500</v>
      </c>
      <c r="H181">
        <v>23000</v>
      </c>
      <c r="I181">
        <v>525</v>
      </c>
      <c r="J181">
        <v>13000</v>
      </c>
      <c r="K181">
        <v>20500</v>
      </c>
      <c r="L181">
        <v>28000</v>
      </c>
      <c r="M181">
        <v>655</v>
      </c>
      <c r="N181">
        <v>14500</v>
      </c>
      <c r="O181">
        <v>22500</v>
      </c>
      <c r="P181">
        <v>32500</v>
      </c>
      <c r="Q181">
        <v>730</v>
      </c>
    </row>
    <row r="182" spans="1:17" x14ac:dyDescent="0.25">
      <c r="A182" t="s">
        <v>26</v>
      </c>
      <c r="B182" t="s">
        <v>34</v>
      </c>
      <c r="C182" t="s">
        <v>38</v>
      </c>
      <c r="D182">
        <v>1</v>
      </c>
      <c r="E182" t="s">
        <v>485</v>
      </c>
      <c r="F182">
        <v>6500</v>
      </c>
      <c r="G182">
        <v>13000</v>
      </c>
      <c r="H182">
        <v>19000</v>
      </c>
      <c r="I182">
        <v>105</v>
      </c>
      <c r="J182">
        <v>9000</v>
      </c>
      <c r="K182">
        <v>17500</v>
      </c>
      <c r="L182">
        <v>26000</v>
      </c>
      <c r="M182">
        <v>160</v>
      </c>
      <c r="N182">
        <v>12000</v>
      </c>
      <c r="O182">
        <v>24500</v>
      </c>
      <c r="P182">
        <v>33000</v>
      </c>
      <c r="Q182">
        <v>145</v>
      </c>
    </row>
    <row r="183" spans="1:17" x14ac:dyDescent="0.25">
      <c r="A183" t="s">
        <v>26</v>
      </c>
      <c r="B183" t="s">
        <v>34</v>
      </c>
      <c r="C183" t="s">
        <v>38</v>
      </c>
      <c r="D183">
        <v>2</v>
      </c>
      <c r="E183" t="s">
        <v>486</v>
      </c>
      <c r="F183">
        <v>7000</v>
      </c>
      <c r="G183">
        <v>13000</v>
      </c>
      <c r="H183">
        <v>18500</v>
      </c>
      <c r="I183">
        <v>570</v>
      </c>
      <c r="J183">
        <v>12000</v>
      </c>
      <c r="K183">
        <v>19000</v>
      </c>
      <c r="L183">
        <v>25500</v>
      </c>
      <c r="M183">
        <v>665</v>
      </c>
      <c r="N183">
        <v>14500</v>
      </c>
      <c r="O183">
        <v>23000</v>
      </c>
      <c r="P183">
        <v>30500</v>
      </c>
      <c r="Q183">
        <v>660</v>
      </c>
    </row>
    <row r="184" spans="1:17" x14ac:dyDescent="0.25">
      <c r="A184" t="s">
        <v>26</v>
      </c>
      <c r="B184" t="s">
        <v>34</v>
      </c>
      <c r="C184" t="s">
        <v>38</v>
      </c>
      <c r="D184">
        <v>3</v>
      </c>
      <c r="E184" t="s">
        <v>487</v>
      </c>
      <c r="F184">
        <v>7500</v>
      </c>
      <c r="G184">
        <v>12000</v>
      </c>
      <c r="H184">
        <v>17000</v>
      </c>
      <c r="I184">
        <v>870</v>
      </c>
      <c r="J184">
        <v>12000</v>
      </c>
      <c r="K184">
        <v>17500</v>
      </c>
      <c r="L184">
        <v>23500</v>
      </c>
      <c r="M184">
        <v>990</v>
      </c>
      <c r="N184">
        <v>14500</v>
      </c>
      <c r="O184">
        <v>21500</v>
      </c>
      <c r="P184">
        <v>28500</v>
      </c>
      <c r="Q184">
        <v>1005</v>
      </c>
    </row>
    <row r="185" spans="1:17" x14ac:dyDescent="0.25">
      <c r="A185" t="s">
        <v>26</v>
      </c>
      <c r="B185" t="s">
        <v>34</v>
      </c>
      <c r="C185" t="s">
        <v>38</v>
      </c>
      <c r="D185">
        <v>4</v>
      </c>
      <c r="E185" t="s">
        <v>488</v>
      </c>
      <c r="F185">
        <v>7500</v>
      </c>
      <c r="G185">
        <v>12500</v>
      </c>
      <c r="H185">
        <v>16500</v>
      </c>
      <c r="I185">
        <v>1895</v>
      </c>
      <c r="J185">
        <v>12000</v>
      </c>
      <c r="K185">
        <v>17500</v>
      </c>
      <c r="L185">
        <v>22500</v>
      </c>
      <c r="M185">
        <v>2020</v>
      </c>
      <c r="N185">
        <v>15000</v>
      </c>
      <c r="O185">
        <v>21500</v>
      </c>
      <c r="P185">
        <v>27500</v>
      </c>
      <c r="Q185">
        <v>2065</v>
      </c>
    </row>
    <row r="186" spans="1:17" x14ac:dyDescent="0.25">
      <c r="A186" t="s">
        <v>26</v>
      </c>
      <c r="B186" t="s">
        <v>34</v>
      </c>
      <c r="C186" t="s">
        <v>38</v>
      </c>
      <c r="D186">
        <v>5</v>
      </c>
      <c r="E186" t="s">
        <v>489</v>
      </c>
      <c r="F186">
        <v>7000</v>
      </c>
      <c r="G186">
        <v>12000</v>
      </c>
      <c r="H186">
        <v>16000</v>
      </c>
      <c r="I186">
        <v>2180</v>
      </c>
      <c r="J186">
        <v>10000</v>
      </c>
      <c r="K186">
        <v>16000</v>
      </c>
      <c r="L186">
        <v>21500</v>
      </c>
      <c r="M186">
        <v>2400</v>
      </c>
      <c r="N186">
        <v>12500</v>
      </c>
      <c r="O186">
        <v>18500</v>
      </c>
      <c r="P186">
        <v>25000</v>
      </c>
      <c r="Q186">
        <v>2475</v>
      </c>
    </row>
    <row r="187" spans="1:17" x14ac:dyDescent="0.25">
      <c r="A187" t="s">
        <v>26</v>
      </c>
      <c r="B187" t="s">
        <v>35</v>
      </c>
      <c r="C187" t="s">
        <v>38</v>
      </c>
      <c r="D187">
        <v>1</v>
      </c>
      <c r="E187" t="s">
        <v>490</v>
      </c>
      <c r="F187" t="s">
        <v>408</v>
      </c>
      <c r="G187" t="s">
        <v>408</v>
      </c>
      <c r="H187" t="s">
        <v>408</v>
      </c>
      <c r="I187">
        <v>5</v>
      </c>
      <c r="J187" t="s">
        <v>408</v>
      </c>
      <c r="K187" t="s">
        <v>408</v>
      </c>
      <c r="L187" t="s">
        <v>408</v>
      </c>
      <c r="M187">
        <v>5</v>
      </c>
      <c r="N187" t="s">
        <v>408</v>
      </c>
      <c r="O187" t="s">
        <v>408</v>
      </c>
      <c r="P187" t="s">
        <v>408</v>
      </c>
      <c r="Q187">
        <v>5</v>
      </c>
    </row>
    <row r="188" spans="1:17" x14ac:dyDescent="0.25">
      <c r="A188" t="s">
        <v>26</v>
      </c>
      <c r="B188" t="s">
        <v>35</v>
      </c>
      <c r="C188" t="s">
        <v>38</v>
      </c>
      <c r="D188">
        <v>2</v>
      </c>
      <c r="E188" t="s">
        <v>491</v>
      </c>
      <c r="F188">
        <v>12000</v>
      </c>
      <c r="G188">
        <v>21000</v>
      </c>
      <c r="H188">
        <v>21000</v>
      </c>
      <c r="I188">
        <v>40</v>
      </c>
      <c r="J188">
        <v>18500</v>
      </c>
      <c r="K188">
        <v>23000</v>
      </c>
      <c r="L188">
        <v>26000</v>
      </c>
      <c r="M188">
        <v>55</v>
      </c>
      <c r="N188">
        <v>24000</v>
      </c>
      <c r="O188">
        <v>28000</v>
      </c>
      <c r="P188">
        <v>31500</v>
      </c>
      <c r="Q188">
        <v>55</v>
      </c>
    </row>
    <row r="189" spans="1:17" x14ac:dyDescent="0.25">
      <c r="A189" t="s">
        <v>26</v>
      </c>
      <c r="B189" t="s">
        <v>35</v>
      </c>
      <c r="C189" t="s">
        <v>38</v>
      </c>
      <c r="D189">
        <v>3</v>
      </c>
      <c r="E189" t="s">
        <v>492</v>
      </c>
      <c r="F189">
        <v>13000</v>
      </c>
      <c r="G189">
        <v>19500</v>
      </c>
      <c r="H189">
        <v>21500</v>
      </c>
      <c r="I189">
        <v>130</v>
      </c>
      <c r="J189">
        <v>17000</v>
      </c>
      <c r="K189">
        <v>24000</v>
      </c>
      <c r="L189">
        <v>25500</v>
      </c>
      <c r="M189">
        <v>150</v>
      </c>
      <c r="N189">
        <v>21500</v>
      </c>
      <c r="O189">
        <v>28500</v>
      </c>
      <c r="P189">
        <v>32500</v>
      </c>
      <c r="Q189">
        <v>140</v>
      </c>
    </row>
    <row r="190" spans="1:17" x14ac:dyDescent="0.25">
      <c r="A190" t="s">
        <v>26</v>
      </c>
      <c r="B190" t="s">
        <v>35</v>
      </c>
      <c r="C190" t="s">
        <v>38</v>
      </c>
      <c r="D190">
        <v>4</v>
      </c>
      <c r="E190" t="s">
        <v>493</v>
      </c>
      <c r="F190">
        <v>12000</v>
      </c>
      <c r="G190">
        <v>16500</v>
      </c>
      <c r="H190">
        <v>21000</v>
      </c>
      <c r="I190">
        <v>295</v>
      </c>
      <c r="J190">
        <v>16000</v>
      </c>
      <c r="K190">
        <v>22500</v>
      </c>
      <c r="L190">
        <v>25500</v>
      </c>
      <c r="M190">
        <v>355</v>
      </c>
      <c r="N190">
        <v>20000</v>
      </c>
      <c r="O190">
        <v>26500</v>
      </c>
      <c r="P190">
        <v>30500</v>
      </c>
      <c r="Q190">
        <v>355</v>
      </c>
    </row>
    <row r="191" spans="1:17" x14ac:dyDescent="0.25">
      <c r="A191" t="s">
        <v>26</v>
      </c>
      <c r="B191" t="s">
        <v>35</v>
      </c>
      <c r="C191" t="s">
        <v>38</v>
      </c>
      <c r="D191">
        <v>5</v>
      </c>
      <c r="E191" t="s">
        <v>494</v>
      </c>
      <c r="F191">
        <v>13500</v>
      </c>
      <c r="G191">
        <v>20500</v>
      </c>
      <c r="H191">
        <v>26500</v>
      </c>
      <c r="I191">
        <v>470</v>
      </c>
      <c r="J191">
        <v>16500</v>
      </c>
      <c r="K191">
        <v>24000</v>
      </c>
      <c r="L191">
        <v>28500</v>
      </c>
      <c r="M191">
        <v>490</v>
      </c>
      <c r="N191">
        <v>18500</v>
      </c>
      <c r="O191">
        <v>27000</v>
      </c>
      <c r="P191">
        <v>31500</v>
      </c>
      <c r="Q191">
        <v>500</v>
      </c>
    </row>
    <row r="192" spans="1:17" x14ac:dyDescent="0.25">
      <c r="A192" t="s">
        <v>26</v>
      </c>
      <c r="B192" t="s">
        <v>36</v>
      </c>
      <c r="C192" t="s">
        <v>38</v>
      </c>
      <c r="D192">
        <v>1</v>
      </c>
      <c r="E192" t="s">
        <v>495</v>
      </c>
      <c r="F192" t="s">
        <v>408</v>
      </c>
      <c r="G192" t="s">
        <v>408</v>
      </c>
      <c r="H192" t="s">
        <v>408</v>
      </c>
      <c r="I192">
        <v>10</v>
      </c>
      <c r="J192" t="s">
        <v>408</v>
      </c>
      <c r="K192" t="s">
        <v>408</v>
      </c>
      <c r="L192" t="s">
        <v>408</v>
      </c>
      <c r="M192">
        <v>15</v>
      </c>
      <c r="N192" t="s">
        <v>408</v>
      </c>
      <c r="O192" t="s">
        <v>408</v>
      </c>
      <c r="P192" t="s">
        <v>408</v>
      </c>
      <c r="Q192">
        <v>15</v>
      </c>
    </row>
    <row r="193" spans="1:17" x14ac:dyDescent="0.25">
      <c r="A193" t="s">
        <v>26</v>
      </c>
      <c r="B193" t="s">
        <v>36</v>
      </c>
      <c r="C193" t="s">
        <v>38</v>
      </c>
      <c r="D193">
        <v>2</v>
      </c>
      <c r="E193" t="s">
        <v>496</v>
      </c>
      <c r="F193" t="s">
        <v>408</v>
      </c>
      <c r="G193" t="s">
        <v>408</v>
      </c>
      <c r="H193" t="s">
        <v>408</v>
      </c>
      <c r="I193">
        <v>20</v>
      </c>
      <c r="J193">
        <v>20000</v>
      </c>
      <c r="K193">
        <v>24000</v>
      </c>
      <c r="L193">
        <v>29000</v>
      </c>
      <c r="M193">
        <v>25</v>
      </c>
      <c r="N193">
        <v>20000</v>
      </c>
      <c r="O193">
        <v>28000</v>
      </c>
      <c r="P193">
        <v>36500</v>
      </c>
      <c r="Q193">
        <v>35</v>
      </c>
    </row>
    <row r="194" spans="1:17" x14ac:dyDescent="0.25">
      <c r="A194" t="s">
        <v>26</v>
      </c>
      <c r="B194" t="s">
        <v>36</v>
      </c>
      <c r="C194" t="s">
        <v>38</v>
      </c>
      <c r="D194">
        <v>3</v>
      </c>
      <c r="E194" t="s">
        <v>497</v>
      </c>
      <c r="F194" t="s">
        <v>408</v>
      </c>
      <c r="G194" t="s">
        <v>408</v>
      </c>
      <c r="H194" t="s">
        <v>408</v>
      </c>
      <c r="I194">
        <v>15</v>
      </c>
      <c r="J194">
        <v>14500</v>
      </c>
      <c r="K194">
        <v>17500</v>
      </c>
      <c r="L194">
        <v>25000</v>
      </c>
      <c r="M194">
        <v>25</v>
      </c>
      <c r="N194">
        <v>15000</v>
      </c>
      <c r="O194">
        <v>25500</v>
      </c>
      <c r="P194">
        <v>34500</v>
      </c>
      <c r="Q194">
        <v>30</v>
      </c>
    </row>
    <row r="195" spans="1:17" x14ac:dyDescent="0.25">
      <c r="A195" t="s">
        <v>26</v>
      </c>
      <c r="B195" t="s">
        <v>36</v>
      </c>
      <c r="C195" t="s">
        <v>38</v>
      </c>
      <c r="D195">
        <v>4</v>
      </c>
      <c r="E195" t="s">
        <v>498</v>
      </c>
      <c r="F195">
        <v>10500</v>
      </c>
      <c r="G195">
        <v>15000</v>
      </c>
      <c r="H195">
        <v>18000</v>
      </c>
      <c r="I195">
        <v>30</v>
      </c>
      <c r="J195">
        <v>15000</v>
      </c>
      <c r="K195">
        <v>21000</v>
      </c>
      <c r="L195">
        <v>24000</v>
      </c>
      <c r="M195">
        <v>40</v>
      </c>
      <c r="N195">
        <v>20000</v>
      </c>
      <c r="O195">
        <v>27000</v>
      </c>
      <c r="P195">
        <v>35500</v>
      </c>
      <c r="Q195">
        <v>35</v>
      </c>
    </row>
    <row r="196" spans="1:17" x14ac:dyDescent="0.25">
      <c r="A196" t="s">
        <v>26</v>
      </c>
      <c r="B196" t="s">
        <v>36</v>
      </c>
      <c r="C196" t="s">
        <v>38</v>
      </c>
      <c r="D196">
        <v>5</v>
      </c>
      <c r="E196" t="s">
        <v>499</v>
      </c>
      <c r="F196">
        <v>18500</v>
      </c>
      <c r="G196">
        <v>29000</v>
      </c>
      <c r="H196">
        <v>41500</v>
      </c>
      <c r="I196">
        <v>610</v>
      </c>
      <c r="J196">
        <v>19500</v>
      </c>
      <c r="K196">
        <v>30000</v>
      </c>
      <c r="L196">
        <v>43000</v>
      </c>
      <c r="M196">
        <v>760</v>
      </c>
      <c r="N196">
        <v>19000</v>
      </c>
      <c r="O196">
        <v>30500</v>
      </c>
      <c r="P196">
        <v>43500</v>
      </c>
      <c r="Q196">
        <v>855</v>
      </c>
    </row>
    <row r="197" spans="1:17" x14ac:dyDescent="0.25">
      <c r="A197" t="s">
        <v>26</v>
      </c>
      <c r="B197" t="s">
        <v>37</v>
      </c>
      <c r="C197" t="s">
        <v>38</v>
      </c>
      <c r="D197">
        <v>1</v>
      </c>
      <c r="E197" t="s">
        <v>500</v>
      </c>
      <c r="F197">
        <v>21500</v>
      </c>
      <c r="G197">
        <v>27500</v>
      </c>
      <c r="H197">
        <v>39000</v>
      </c>
      <c r="I197">
        <v>420</v>
      </c>
      <c r="J197">
        <v>29000</v>
      </c>
      <c r="K197">
        <v>37000</v>
      </c>
      <c r="L197">
        <v>50000</v>
      </c>
      <c r="M197">
        <v>510</v>
      </c>
      <c r="N197">
        <v>37000</v>
      </c>
      <c r="O197">
        <v>49500</v>
      </c>
      <c r="P197">
        <v>70000</v>
      </c>
      <c r="Q197">
        <v>500</v>
      </c>
    </row>
    <row r="198" spans="1:17" x14ac:dyDescent="0.25">
      <c r="A198" t="s">
        <v>26</v>
      </c>
      <c r="B198" t="s">
        <v>37</v>
      </c>
      <c r="C198" t="s">
        <v>38</v>
      </c>
      <c r="D198">
        <v>2</v>
      </c>
      <c r="E198" t="s">
        <v>501</v>
      </c>
      <c r="F198">
        <v>16000</v>
      </c>
      <c r="G198">
        <v>21500</v>
      </c>
      <c r="H198">
        <v>27500</v>
      </c>
      <c r="I198">
        <v>490</v>
      </c>
      <c r="J198">
        <v>23500</v>
      </c>
      <c r="K198">
        <v>30500</v>
      </c>
      <c r="L198">
        <v>38500</v>
      </c>
      <c r="M198">
        <v>595</v>
      </c>
      <c r="N198">
        <v>29500</v>
      </c>
      <c r="O198">
        <v>40500</v>
      </c>
      <c r="P198">
        <v>53500</v>
      </c>
      <c r="Q198">
        <v>600</v>
      </c>
    </row>
    <row r="199" spans="1:17" x14ac:dyDescent="0.25">
      <c r="A199" t="s">
        <v>26</v>
      </c>
      <c r="B199" t="s">
        <v>37</v>
      </c>
      <c r="C199" t="s">
        <v>38</v>
      </c>
      <c r="D199">
        <v>3</v>
      </c>
      <c r="E199" t="s">
        <v>502</v>
      </c>
      <c r="F199">
        <v>13500</v>
      </c>
      <c r="G199">
        <v>19500</v>
      </c>
      <c r="H199">
        <v>24000</v>
      </c>
      <c r="I199">
        <v>255</v>
      </c>
      <c r="J199">
        <v>20000</v>
      </c>
      <c r="K199">
        <v>26500</v>
      </c>
      <c r="L199">
        <v>32000</v>
      </c>
      <c r="M199">
        <v>330</v>
      </c>
      <c r="N199">
        <v>25500</v>
      </c>
      <c r="O199">
        <v>33000</v>
      </c>
      <c r="P199">
        <v>44000</v>
      </c>
      <c r="Q199">
        <v>325</v>
      </c>
    </row>
    <row r="200" spans="1:17" x14ac:dyDescent="0.25">
      <c r="A200" t="s">
        <v>26</v>
      </c>
      <c r="B200" t="s">
        <v>37</v>
      </c>
      <c r="C200" t="s">
        <v>38</v>
      </c>
      <c r="D200">
        <v>4</v>
      </c>
      <c r="E200" t="s">
        <v>503</v>
      </c>
      <c r="F200">
        <v>10500</v>
      </c>
      <c r="G200">
        <v>16000</v>
      </c>
      <c r="H200">
        <v>20000</v>
      </c>
      <c r="I200">
        <v>200</v>
      </c>
      <c r="J200">
        <v>17000</v>
      </c>
      <c r="K200">
        <v>23500</v>
      </c>
      <c r="L200">
        <v>29000</v>
      </c>
      <c r="M200">
        <v>245</v>
      </c>
      <c r="N200">
        <v>20000</v>
      </c>
      <c r="O200">
        <v>27000</v>
      </c>
      <c r="P200">
        <v>38000</v>
      </c>
      <c r="Q200">
        <v>265</v>
      </c>
    </row>
    <row r="201" spans="1:17" x14ac:dyDescent="0.25">
      <c r="A201" t="s">
        <v>26</v>
      </c>
      <c r="B201" t="s">
        <v>37</v>
      </c>
      <c r="C201" t="s">
        <v>38</v>
      </c>
      <c r="D201">
        <v>5</v>
      </c>
      <c r="E201" t="s">
        <v>504</v>
      </c>
      <c r="F201">
        <v>14500</v>
      </c>
      <c r="G201">
        <v>21000</v>
      </c>
      <c r="H201">
        <v>28000</v>
      </c>
      <c r="I201">
        <v>150</v>
      </c>
      <c r="J201">
        <v>18500</v>
      </c>
      <c r="K201">
        <v>27500</v>
      </c>
      <c r="L201">
        <v>35500</v>
      </c>
      <c r="M201">
        <v>205</v>
      </c>
      <c r="N201">
        <v>20500</v>
      </c>
      <c r="O201">
        <v>34000</v>
      </c>
      <c r="P201">
        <v>50000</v>
      </c>
      <c r="Q201">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2"/>
  <sheetViews>
    <sheetView workbookViewId="0">
      <selection activeCell="B7" sqref="B7"/>
    </sheetView>
  </sheetViews>
  <sheetFormatPr defaultRowHeight="15" x14ac:dyDescent="0.25"/>
  <cols>
    <col min="5" max="5" width="12" bestFit="1" customWidth="1"/>
    <col min="9" max="9" width="11.42578125" bestFit="1" customWidth="1"/>
    <col min="17" max="17" width="11.42578125" bestFit="1" customWidth="1"/>
  </cols>
  <sheetData>
    <row r="1" spans="1:16" x14ac:dyDescent="0.25">
      <c r="A1" t="s">
        <v>40</v>
      </c>
      <c r="B1" t="s">
        <v>1</v>
      </c>
      <c r="C1" t="s">
        <v>2</v>
      </c>
      <c r="E1" t="s">
        <v>41</v>
      </c>
      <c r="F1" t="s">
        <v>42</v>
      </c>
      <c r="G1" t="s">
        <v>43</v>
      </c>
      <c r="H1" t="s">
        <v>44</v>
      </c>
      <c r="I1" t="s">
        <v>45</v>
      </c>
      <c r="J1" t="s">
        <v>46</v>
      </c>
      <c r="K1" t="s">
        <v>47</v>
      </c>
      <c r="L1" t="s">
        <v>48</v>
      </c>
      <c r="M1" t="s">
        <v>49</v>
      </c>
      <c r="N1" t="s">
        <v>50</v>
      </c>
      <c r="O1" t="s">
        <v>51</v>
      </c>
      <c r="P1" t="s">
        <v>52</v>
      </c>
    </row>
    <row r="2" spans="1:16" x14ac:dyDescent="0.25">
      <c r="A2" t="s">
        <v>26</v>
      </c>
      <c r="B2">
        <v>1</v>
      </c>
      <c r="C2" t="s">
        <v>27</v>
      </c>
      <c r="D2" t="s">
        <v>384</v>
      </c>
      <c r="E2">
        <v>32500</v>
      </c>
      <c r="F2">
        <v>35500</v>
      </c>
      <c r="G2">
        <v>37500</v>
      </c>
      <c r="H2">
        <v>2645</v>
      </c>
      <c r="I2">
        <v>37500</v>
      </c>
      <c r="J2">
        <v>43000</v>
      </c>
      <c r="K2">
        <v>46500</v>
      </c>
      <c r="L2">
        <v>2345</v>
      </c>
      <c r="M2">
        <v>35000</v>
      </c>
      <c r="N2">
        <v>45500</v>
      </c>
      <c r="O2">
        <v>50500</v>
      </c>
      <c r="P2">
        <v>2290</v>
      </c>
    </row>
    <row r="3" spans="1:16" x14ac:dyDescent="0.25">
      <c r="A3" t="s">
        <v>26</v>
      </c>
      <c r="B3">
        <v>2</v>
      </c>
      <c r="C3" t="s">
        <v>27</v>
      </c>
      <c r="D3" t="s">
        <v>385</v>
      </c>
      <c r="E3">
        <v>18000</v>
      </c>
      <c r="F3">
        <v>23000</v>
      </c>
      <c r="G3">
        <v>27500</v>
      </c>
      <c r="H3">
        <v>8885</v>
      </c>
      <c r="I3">
        <v>19500</v>
      </c>
      <c r="J3">
        <v>25000</v>
      </c>
      <c r="K3">
        <v>31500</v>
      </c>
      <c r="L3">
        <v>8805</v>
      </c>
      <c r="M3">
        <v>20500</v>
      </c>
      <c r="N3">
        <v>27000</v>
      </c>
      <c r="O3">
        <v>33000</v>
      </c>
      <c r="P3">
        <v>9490</v>
      </c>
    </row>
    <row r="4" spans="1:16" x14ac:dyDescent="0.25">
      <c r="A4" t="s">
        <v>26</v>
      </c>
      <c r="B4">
        <v>3</v>
      </c>
      <c r="C4" t="s">
        <v>27</v>
      </c>
      <c r="D4" t="s">
        <v>386</v>
      </c>
      <c r="E4">
        <v>10500</v>
      </c>
      <c r="F4">
        <v>14500</v>
      </c>
      <c r="G4">
        <v>19000</v>
      </c>
      <c r="H4">
        <v>6685</v>
      </c>
      <c r="I4">
        <v>14500</v>
      </c>
      <c r="J4">
        <v>19500</v>
      </c>
      <c r="K4">
        <v>24000</v>
      </c>
      <c r="L4">
        <v>7850</v>
      </c>
      <c r="M4">
        <v>17000</v>
      </c>
      <c r="N4">
        <v>23000</v>
      </c>
      <c r="O4">
        <v>28500</v>
      </c>
      <c r="P4">
        <v>8535</v>
      </c>
    </row>
    <row r="5" spans="1:16" x14ac:dyDescent="0.25">
      <c r="A5" t="s">
        <v>26</v>
      </c>
      <c r="B5">
        <v>4</v>
      </c>
      <c r="C5" t="s">
        <v>27</v>
      </c>
      <c r="D5" t="s">
        <v>387</v>
      </c>
      <c r="E5">
        <v>23000</v>
      </c>
      <c r="F5">
        <v>25500</v>
      </c>
      <c r="G5">
        <v>29000</v>
      </c>
      <c r="H5">
        <v>295</v>
      </c>
      <c r="I5">
        <v>28000</v>
      </c>
      <c r="J5">
        <v>32000</v>
      </c>
      <c r="K5">
        <v>35000</v>
      </c>
      <c r="L5">
        <v>295</v>
      </c>
      <c r="M5">
        <v>29500</v>
      </c>
      <c r="N5">
        <v>36000</v>
      </c>
      <c r="O5">
        <v>40000</v>
      </c>
      <c r="P5">
        <v>275</v>
      </c>
    </row>
    <row r="6" spans="1:16" x14ac:dyDescent="0.25">
      <c r="A6" t="s">
        <v>26</v>
      </c>
      <c r="B6">
        <v>5</v>
      </c>
      <c r="C6" t="s">
        <v>27</v>
      </c>
      <c r="D6" t="s">
        <v>388</v>
      </c>
      <c r="E6">
        <v>10500</v>
      </c>
      <c r="F6">
        <v>14500</v>
      </c>
      <c r="G6">
        <v>19000</v>
      </c>
      <c r="H6">
        <v>595</v>
      </c>
      <c r="I6">
        <v>13500</v>
      </c>
      <c r="J6">
        <v>18000</v>
      </c>
      <c r="K6">
        <v>23500</v>
      </c>
      <c r="L6">
        <v>655</v>
      </c>
      <c r="M6">
        <v>15000</v>
      </c>
      <c r="N6">
        <v>21000</v>
      </c>
      <c r="O6">
        <v>26500</v>
      </c>
      <c r="P6">
        <v>710</v>
      </c>
    </row>
    <row r="7" spans="1:16" x14ac:dyDescent="0.25">
      <c r="A7" t="s">
        <v>26</v>
      </c>
      <c r="B7">
        <v>6</v>
      </c>
      <c r="C7" t="s">
        <v>27</v>
      </c>
      <c r="D7" t="s">
        <v>389</v>
      </c>
      <c r="E7">
        <v>11500</v>
      </c>
      <c r="F7">
        <v>16000</v>
      </c>
      <c r="G7">
        <v>20500</v>
      </c>
      <c r="H7">
        <v>1850</v>
      </c>
      <c r="I7">
        <v>16500</v>
      </c>
      <c r="J7">
        <v>21500</v>
      </c>
      <c r="K7">
        <v>26500</v>
      </c>
      <c r="L7">
        <v>2410</v>
      </c>
      <c r="M7">
        <v>19000</v>
      </c>
      <c r="N7">
        <v>25500</v>
      </c>
      <c r="O7">
        <v>31000</v>
      </c>
      <c r="P7">
        <v>2700</v>
      </c>
    </row>
    <row r="8" spans="1:16" x14ac:dyDescent="0.25">
      <c r="A8" t="s">
        <v>26</v>
      </c>
      <c r="B8">
        <v>7</v>
      </c>
      <c r="C8" t="s">
        <v>27</v>
      </c>
      <c r="D8" t="s">
        <v>390</v>
      </c>
      <c r="E8">
        <v>15000</v>
      </c>
      <c r="F8">
        <v>20500</v>
      </c>
      <c r="G8">
        <v>26500</v>
      </c>
      <c r="H8">
        <v>800</v>
      </c>
      <c r="I8">
        <v>21500</v>
      </c>
      <c r="J8">
        <v>26000</v>
      </c>
      <c r="K8">
        <v>32500</v>
      </c>
      <c r="L8">
        <v>1115</v>
      </c>
      <c r="M8">
        <v>24500</v>
      </c>
      <c r="N8">
        <v>30500</v>
      </c>
      <c r="O8">
        <v>41500</v>
      </c>
      <c r="P8">
        <v>1160</v>
      </c>
    </row>
    <row r="9" spans="1:16" x14ac:dyDescent="0.25">
      <c r="A9" t="s">
        <v>26</v>
      </c>
      <c r="B9">
        <v>8</v>
      </c>
      <c r="C9" t="s">
        <v>27</v>
      </c>
      <c r="D9" t="s">
        <v>391</v>
      </c>
      <c r="E9">
        <v>12000</v>
      </c>
      <c r="F9">
        <v>17500</v>
      </c>
      <c r="G9">
        <v>23500</v>
      </c>
      <c r="H9">
        <v>910</v>
      </c>
      <c r="I9">
        <v>15500</v>
      </c>
      <c r="J9">
        <v>21500</v>
      </c>
      <c r="K9">
        <v>27500</v>
      </c>
      <c r="L9">
        <v>1065</v>
      </c>
      <c r="M9">
        <v>16000</v>
      </c>
      <c r="N9">
        <v>23500</v>
      </c>
      <c r="O9">
        <v>31000</v>
      </c>
      <c r="P9">
        <v>1075</v>
      </c>
    </row>
    <row r="10" spans="1:16" x14ac:dyDescent="0.25">
      <c r="A10" t="s">
        <v>26</v>
      </c>
      <c r="B10">
        <v>9</v>
      </c>
      <c r="C10" t="s">
        <v>27</v>
      </c>
      <c r="D10" t="s">
        <v>392</v>
      </c>
      <c r="E10">
        <v>13500</v>
      </c>
      <c r="F10">
        <v>18500</v>
      </c>
      <c r="G10">
        <v>24500</v>
      </c>
      <c r="H10">
        <v>1035</v>
      </c>
      <c r="I10">
        <v>17500</v>
      </c>
      <c r="J10">
        <v>24000</v>
      </c>
      <c r="K10">
        <v>30000</v>
      </c>
      <c r="L10">
        <v>1125</v>
      </c>
      <c r="M10">
        <v>20500</v>
      </c>
      <c r="N10">
        <v>28500</v>
      </c>
      <c r="O10">
        <v>36000</v>
      </c>
      <c r="P10">
        <v>1160</v>
      </c>
    </row>
    <row r="11" spans="1:16" x14ac:dyDescent="0.25">
      <c r="A11" t="s">
        <v>26</v>
      </c>
      <c r="B11" t="s">
        <v>28</v>
      </c>
      <c r="C11" t="s">
        <v>27</v>
      </c>
      <c r="D11" t="s">
        <v>393</v>
      </c>
      <c r="E11">
        <v>13000</v>
      </c>
      <c r="F11">
        <v>18500</v>
      </c>
      <c r="G11">
        <v>24000</v>
      </c>
      <c r="H11">
        <v>735</v>
      </c>
      <c r="I11">
        <v>17000</v>
      </c>
      <c r="J11">
        <v>22500</v>
      </c>
      <c r="K11">
        <v>28000</v>
      </c>
      <c r="L11">
        <v>810</v>
      </c>
      <c r="M11">
        <v>20000</v>
      </c>
      <c r="N11">
        <v>26500</v>
      </c>
      <c r="O11">
        <v>33500</v>
      </c>
      <c r="P11">
        <v>975</v>
      </c>
    </row>
    <row r="12" spans="1:16" x14ac:dyDescent="0.25">
      <c r="A12" t="s">
        <v>26</v>
      </c>
      <c r="B12" t="s">
        <v>29</v>
      </c>
      <c r="C12" t="s">
        <v>27</v>
      </c>
      <c r="D12" t="s">
        <v>394</v>
      </c>
      <c r="E12">
        <v>11500</v>
      </c>
      <c r="F12">
        <v>17000</v>
      </c>
      <c r="G12">
        <v>23500</v>
      </c>
      <c r="H12">
        <v>7585</v>
      </c>
      <c r="I12">
        <v>15000</v>
      </c>
      <c r="J12">
        <v>21000</v>
      </c>
      <c r="K12">
        <v>26500</v>
      </c>
      <c r="L12">
        <v>8415</v>
      </c>
      <c r="M12">
        <v>16500</v>
      </c>
      <c r="N12">
        <v>24000</v>
      </c>
      <c r="O12">
        <v>30000</v>
      </c>
      <c r="P12">
        <v>8975</v>
      </c>
    </row>
    <row r="13" spans="1:16" x14ac:dyDescent="0.25">
      <c r="A13" t="s">
        <v>26</v>
      </c>
      <c r="B13" t="s">
        <v>30</v>
      </c>
      <c r="C13" t="s">
        <v>27</v>
      </c>
      <c r="D13" t="s">
        <v>395</v>
      </c>
      <c r="E13">
        <v>9500</v>
      </c>
      <c r="F13">
        <v>14000</v>
      </c>
      <c r="G13">
        <v>18500</v>
      </c>
      <c r="H13">
        <v>3070</v>
      </c>
      <c r="I13">
        <v>15500</v>
      </c>
      <c r="J13">
        <v>19500</v>
      </c>
      <c r="K13">
        <v>25500</v>
      </c>
      <c r="L13">
        <v>4195</v>
      </c>
      <c r="M13">
        <v>18000</v>
      </c>
      <c r="N13">
        <v>24000</v>
      </c>
      <c r="O13">
        <v>32000</v>
      </c>
      <c r="P13">
        <v>4400</v>
      </c>
    </row>
    <row r="14" spans="1:16" x14ac:dyDescent="0.25">
      <c r="A14" t="s">
        <v>26</v>
      </c>
      <c r="B14" t="s">
        <v>31</v>
      </c>
      <c r="C14" t="s">
        <v>27</v>
      </c>
      <c r="D14" t="s">
        <v>396</v>
      </c>
      <c r="E14">
        <v>12500</v>
      </c>
      <c r="F14">
        <v>17000</v>
      </c>
      <c r="G14">
        <v>22000</v>
      </c>
      <c r="H14">
        <v>8070</v>
      </c>
      <c r="I14">
        <v>16500</v>
      </c>
      <c r="J14">
        <v>21500</v>
      </c>
      <c r="K14">
        <v>27000</v>
      </c>
      <c r="L14">
        <v>8690</v>
      </c>
      <c r="M14">
        <v>18500</v>
      </c>
      <c r="N14">
        <v>25000</v>
      </c>
      <c r="O14">
        <v>33000</v>
      </c>
      <c r="P14">
        <v>8710</v>
      </c>
    </row>
    <row r="15" spans="1:16" x14ac:dyDescent="0.25">
      <c r="A15" t="s">
        <v>26</v>
      </c>
      <c r="B15" t="s">
        <v>32</v>
      </c>
      <c r="C15" t="s">
        <v>27</v>
      </c>
      <c r="D15" t="s">
        <v>397</v>
      </c>
      <c r="E15">
        <v>10000</v>
      </c>
      <c r="F15">
        <v>14000</v>
      </c>
      <c r="G15">
        <v>17500</v>
      </c>
      <c r="H15">
        <v>2685</v>
      </c>
      <c r="I15">
        <v>14500</v>
      </c>
      <c r="J15">
        <v>19000</v>
      </c>
      <c r="K15">
        <v>23500</v>
      </c>
      <c r="L15">
        <v>2910</v>
      </c>
      <c r="M15">
        <v>16500</v>
      </c>
      <c r="N15">
        <v>22500</v>
      </c>
      <c r="O15">
        <v>28500</v>
      </c>
      <c r="P15">
        <v>2915</v>
      </c>
    </row>
    <row r="16" spans="1:16" x14ac:dyDescent="0.25">
      <c r="A16" t="s">
        <v>26</v>
      </c>
      <c r="B16" t="s">
        <v>27</v>
      </c>
      <c r="C16" t="s">
        <v>27</v>
      </c>
      <c r="D16" t="s">
        <v>398</v>
      </c>
      <c r="E16">
        <v>10000</v>
      </c>
      <c r="F16">
        <v>15000</v>
      </c>
      <c r="G16">
        <v>19500</v>
      </c>
      <c r="H16">
        <v>5110</v>
      </c>
      <c r="I16">
        <v>16000</v>
      </c>
      <c r="J16">
        <v>21500</v>
      </c>
      <c r="K16">
        <v>25500</v>
      </c>
      <c r="L16">
        <v>6735</v>
      </c>
      <c r="M16">
        <v>19000</v>
      </c>
      <c r="N16">
        <v>25000</v>
      </c>
      <c r="O16">
        <v>30500</v>
      </c>
      <c r="P16">
        <v>7240</v>
      </c>
    </row>
    <row r="17" spans="1:16" x14ac:dyDescent="0.25">
      <c r="A17" t="s">
        <v>26</v>
      </c>
      <c r="B17" t="s">
        <v>33</v>
      </c>
      <c r="C17" t="s">
        <v>27</v>
      </c>
      <c r="D17" t="s">
        <v>399</v>
      </c>
      <c r="E17">
        <v>9500</v>
      </c>
      <c r="F17">
        <v>14500</v>
      </c>
      <c r="G17">
        <v>20000</v>
      </c>
      <c r="H17">
        <v>2950</v>
      </c>
      <c r="I17">
        <v>15000</v>
      </c>
      <c r="J17">
        <v>21000</v>
      </c>
      <c r="K17">
        <v>25500</v>
      </c>
      <c r="L17">
        <v>3995</v>
      </c>
      <c r="M17">
        <v>18000</v>
      </c>
      <c r="N17">
        <v>24500</v>
      </c>
      <c r="O17">
        <v>31000</v>
      </c>
      <c r="P17">
        <v>4330</v>
      </c>
    </row>
    <row r="18" spans="1:16" x14ac:dyDescent="0.25">
      <c r="A18" t="s">
        <v>26</v>
      </c>
      <c r="B18" t="s">
        <v>34</v>
      </c>
      <c r="C18" t="s">
        <v>27</v>
      </c>
      <c r="D18" t="s">
        <v>400</v>
      </c>
      <c r="E18">
        <v>8000</v>
      </c>
      <c r="F18">
        <v>12500</v>
      </c>
      <c r="G18">
        <v>16500</v>
      </c>
      <c r="H18">
        <v>9385</v>
      </c>
      <c r="I18">
        <v>11500</v>
      </c>
      <c r="J18">
        <v>17000</v>
      </c>
      <c r="K18">
        <v>22000</v>
      </c>
      <c r="L18">
        <v>10225</v>
      </c>
      <c r="M18">
        <v>13500</v>
      </c>
      <c r="N18">
        <v>20000</v>
      </c>
      <c r="O18">
        <v>26500</v>
      </c>
      <c r="P18">
        <v>10395</v>
      </c>
    </row>
    <row r="19" spans="1:16" x14ac:dyDescent="0.25">
      <c r="A19" t="s">
        <v>26</v>
      </c>
      <c r="B19" t="s">
        <v>35</v>
      </c>
      <c r="C19" t="s">
        <v>27</v>
      </c>
      <c r="D19" t="s">
        <v>401</v>
      </c>
      <c r="E19">
        <v>12000</v>
      </c>
      <c r="F19">
        <v>18500</v>
      </c>
      <c r="G19">
        <v>21500</v>
      </c>
      <c r="H19">
        <v>6220</v>
      </c>
      <c r="I19">
        <v>15000</v>
      </c>
      <c r="J19">
        <v>22500</v>
      </c>
      <c r="K19">
        <v>24500</v>
      </c>
      <c r="L19">
        <v>7180</v>
      </c>
      <c r="M19">
        <v>16000</v>
      </c>
      <c r="N19">
        <v>24000</v>
      </c>
      <c r="O19">
        <v>29000</v>
      </c>
      <c r="P19">
        <v>7310</v>
      </c>
    </row>
    <row r="20" spans="1:16" x14ac:dyDescent="0.25">
      <c r="A20" t="s">
        <v>26</v>
      </c>
      <c r="B20" t="s">
        <v>36</v>
      </c>
      <c r="C20" t="s">
        <v>27</v>
      </c>
      <c r="D20" t="s">
        <v>402</v>
      </c>
      <c r="E20">
        <v>10500</v>
      </c>
      <c r="F20">
        <v>16500</v>
      </c>
      <c r="G20">
        <v>24000</v>
      </c>
      <c r="H20">
        <v>1025</v>
      </c>
      <c r="I20">
        <v>12000</v>
      </c>
      <c r="J20">
        <v>20000</v>
      </c>
      <c r="K20">
        <v>26500</v>
      </c>
      <c r="L20">
        <v>1275</v>
      </c>
      <c r="M20">
        <v>12000</v>
      </c>
      <c r="N20">
        <v>21000</v>
      </c>
      <c r="O20">
        <v>29500</v>
      </c>
      <c r="P20">
        <v>1425</v>
      </c>
    </row>
    <row r="21" spans="1:16" x14ac:dyDescent="0.25">
      <c r="A21" t="s">
        <v>26</v>
      </c>
      <c r="B21" t="s">
        <v>37</v>
      </c>
      <c r="C21" t="s">
        <v>27</v>
      </c>
      <c r="D21" t="s">
        <v>403</v>
      </c>
      <c r="E21">
        <v>15000</v>
      </c>
      <c r="F21">
        <v>21000</v>
      </c>
      <c r="G21">
        <v>28000</v>
      </c>
      <c r="H21">
        <v>620</v>
      </c>
      <c r="I21">
        <v>21500</v>
      </c>
      <c r="J21">
        <v>28000</v>
      </c>
      <c r="K21">
        <v>36000</v>
      </c>
      <c r="L21">
        <v>720</v>
      </c>
      <c r="M21">
        <v>26500</v>
      </c>
      <c r="N21">
        <v>35000</v>
      </c>
      <c r="O21">
        <v>48000</v>
      </c>
      <c r="P21">
        <v>750</v>
      </c>
    </row>
    <row r="22" spans="1:16" x14ac:dyDescent="0.25">
      <c r="A22" t="s">
        <v>26</v>
      </c>
      <c r="B22">
        <v>1</v>
      </c>
      <c r="C22" t="s">
        <v>38</v>
      </c>
      <c r="D22" t="s">
        <v>384</v>
      </c>
      <c r="E22">
        <v>33000</v>
      </c>
      <c r="F22">
        <v>36000</v>
      </c>
      <c r="G22">
        <v>38000</v>
      </c>
      <c r="H22">
        <v>1775</v>
      </c>
      <c r="I22">
        <v>41000</v>
      </c>
      <c r="J22">
        <v>44000</v>
      </c>
      <c r="K22">
        <v>51000</v>
      </c>
      <c r="L22">
        <v>1575</v>
      </c>
      <c r="M22">
        <v>42000</v>
      </c>
      <c r="N22">
        <v>48000</v>
      </c>
      <c r="O22">
        <v>53000</v>
      </c>
      <c r="P22">
        <v>1500</v>
      </c>
    </row>
    <row r="23" spans="1:16" x14ac:dyDescent="0.25">
      <c r="A23" t="s">
        <v>26</v>
      </c>
      <c r="B23">
        <v>2</v>
      </c>
      <c r="C23" t="s">
        <v>38</v>
      </c>
      <c r="D23" t="s">
        <v>385</v>
      </c>
      <c r="E23">
        <v>16500</v>
      </c>
      <c r="F23">
        <v>23000</v>
      </c>
      <c r="G23">
        <v>29500</v>
      </c>
      <c r="H23">
        <v>2115</v>
      </c>
      <c r="I23">
        <v>21000</v>
      </c>
      <c r="J23">
        <v>27500</v>
      </c>
      <c r="K23">
        <v>36500</v>
      </c>
      <c r="L23">
        <v>2225</v>
      </c>
      <c r="M23">
        <v>23500</v>
      </c>
      <c r="N23">
        <v>30000</v>
      </c>
      <c r="O23">
        <v>39500</v>
      </c>
      <c r="P23">
        <v>2440</v>
      </c>
    </row>
    <row r="24" spans="1:16" x14ac:dyDescent="0.25">
      <c r="A24" t="s">
        <v>26</v>
      </c>
      <c r="B24">
        <v>3</v>
      </c>
      <c r="C24" t="s">
        <v>38</v>
      </c>
      <c r="D24" t="s">
        <v>386</v>
      </c>
      <c r="E24">
        <v>10000</v>
      </c>
      <c r="F24">
        <v>14500</v>
      </c>
      <c r="G24">
        <v>19000</v>
      </c>
      <c r="H24">
        <v>4015</v>
      </c>
      <c r="I24">
        <v>14500</v>
      </c>
      <c r="J24">
        <v>20000</v>
      </c>
      <c r="K24">
        <v>25500</v>
      </c>
      <c r="L24">
        <v>4730</v>
      </c>
      <c r="M24">
        <v>19000</v>
      </c>
      <c r="N24">
        <v>24500</v>
      </c>
      <c r="O24">
        <v>31000</v>
      </c>
      <c r="P24">
        <v>5060</v>
      </c>
    </row>
    <row r="25" spans="1:16" x14ac:dyDescent="0.25">
      <c r="A25" t="s">
        <v>26</v>
      </c>
      <c r="B25">
        <v>4</v>
      </c>
      <c r="C25" t="s">
        <v>38</v>
      </c>
      <c r="D25" t="s">
        <v>387</v>
      </c>
      <c r="E25">
        <v>23000</v>
      </c>
      <c r="F25">
        <v>26000</v>
      </c>
      <c r="G25">
        <v>29000</v>
      </c>
      <c r="H25">
        <v>80</v>
      </c>
      <c r="I25">
        <v>26000</v>
      </c>
      <c r="J25">
        <v>31500</v>
      </c>
      <c r="K25">
        <v>37500</v>
      </c>
      <c r="L25">
        <v>70</v>
      </c>
      <c r="M25">
        <v>32500</v>
      </c>
      <c r="N25">
        <v>38500</v>
      </c>
      <c r="O25">
        <v>45500</v>
      </c>
      <c r="P25">
        <v>65</v>
      </c>
    </row>
    <row r="26" spans="1:16" x14ac:dyDescent="0.25">
      <c r="A26" t="s">
        <v>26</v>
      </c>
      <c r="B26">
        <v>5</v>
      </c>
      <c r="C26" t="s">
        <v>38</v>
      </c>
      <c r="D26" t="s">
        <v>388</v>
      </c>
      <c r="E26">
        <v>12000</v>
      </c>
      <c r="F26">
        <v>17000</v>
      </c>
      <c r="G26">
        <v>20500</v>
      </c>
      <c r="H26">
        <v>270</v>
      </c>
      <c r="I26">
        <v>15500</v>
      </c>
      <c r="J26">
        <v>20500</v>
      </c>
      <c r="K26">
        <v>27500</v>
      </c>
      <c r="L26">
        <v>285</v>
      </c>
      <c r="M26">
        <v>18000</v>
      </c>
      <c r="N26">
        <v>24500</v>
      </c>
      <c r="O26">
        <v>31000</v>
      </c>
      <c r="P26">
        <v>315</v>
      </c>
    </row>
    <row r="27" spans="1:16" x14ac:dyDescent="0.25">
      <c r="A27" t="s">
        <v>26</v>
      </c>
      <c r="B27">
        <v>6</v>
      </c>
      <c r="C27" t="s">
        <v>38</v>
      </c>
      <c r="D27" t="s">
        <v>389</v>
      </c>
      <c r="E27">
        <v>11500</v>
      </c>
      <c r="F27">
        <v>16500</v>
      </c>
      <c r="G27">
        <v>23000</v>
      </c>
      <c r="H27">
        <v>2435</v>
      </c>
      <c r="I27">
        <v>17500</v>
      </c>
      <c r="J27">
        <v>23500</v>
      </c>
      <c r="K27">
        <v>30000</v>
      </c>
      <c r="L27">
        <v>3060</v>
      </c>
      <c r="M27">
        <v>21500</v>
      </c>
      <c r="N27">
        <v>28000</v>
      </c>
      <c r="O27">
        <v>36500</v>
      </c>
      <c r="P27">
        <v>3510</v>
      </c>
    </row>
    <row r="28" spans="1:16" x14ac:dyDescent="0.25">
      <c r="A28" t="s">
        <v>26</v>
      </c>
      <c r="B28">
        <v>7</v>
      </c>
      <c r="C28" t="s">
        <v>38</v>
      </c>
      <c r="D28" t="s">
        <v>390</v>
      </c>
      <c r="E28">
        <v>14500</v>
      </c>
      <c r="F28">
        <v>21000</v>
      </c>
      <c r="G28">
        <v>27500</v>
      </c>
      <c r="H28">
        <v>1220</v>
      </c>
      <c r="I28">
        <v>21500</v>
      </c>
      <c r="J28">
        <v>28500</v>
      </c>
      <c r="K28">
        <v>36500</v>
      </c>
      <c r="L28">
        <v>1570</v>
      </c>
      <c r="M28">
        <v>25000</v>
      </c>
      <c r="N28">
        <v>34500</v>
      </c>
      <c r="O28">
        <v>47500</v>
      </c>
      <c r="P28">
        <v>1670</v>
      </c>
    </row>
    <row r="29" spans="1:16" x14ac:dyDescent="0.25">
      <c r="A29" t="s">
        <v>26</v>
      </c>
      <c r="B29">
        <v>8</v>
      </c>
      <c r="C29" t="s">
        <v>38</v>
      </c>
      <c r="D29" t="s">
        <v>391</v>
      </c>
      <c r="E29">
        <v>13000</v>
      </c>
      <c r="F29">
        <v>18500</v>
      </c>
      <c r="G29">
        <v>24000</v>
      </c>
      <c r="H29">
        <v>4690</v>
      </c>
      <c r="I29">
        <v>17500</v>
      </c>
      <c r="J29">
        <v>24000</v>
      </c>
      <c r="K29">
        <v>30500</v>
      </c>
      <c r="L29">
        <v>5385</v>
      </c>
      <c r="M29">
        <v>20000</v>
      </c>
      <c r="N29">
        <v>28000</v>
      </c>
      <c r="O29">
        <v>37500</v>
      </c>
      <c r="P29">
        <v>5510</v>
      </c>
    </row>
    <row r="30" spans="1:16" x14ac:dyDescent="0.25">
      <c r="A30" t="s">
        <v>26</v>
      </c>
      <c r="B30">
        <v>9</v>
      </c>
      <c r="C30" t="s">
        <v>38</v>
      </c>
      <c r="D30" t="s">
        <v>392</v>
      </c>
      <c r="E30">
        <v>15000</v>
      </c>
      <c r="F30">
        <v>22500</v>
      </c>
      <c r="G30">
        <v>28000</v>
      </c>
      <c r="H30">
        <v>5465</v>
      </c>
      <c r="I30">
        <v>20500</v>
      </c>
      <c r="J30">
        <v>27500</v>
      </c>
      <c r="K30">
        <v>34000</v>
      </c>
      <c r="L30">
        <v>6180</v>
      </c>
      <c r="M30">
        <v>24000</v>
      </c>
      <c r="N30">
        <v>32000</v>
      </c>
      <c r="O30">
        <v>40500</v>
      </c>
      <c r="P30">
        <v>6320</v>
      </c>
    </row>
    <row r="31" spans="1:16" x14ac:dyDescent="0.25">
      <c r="A31" t="s">
        <v>26</v>
      </c>
      <c r="B31" t="s">
        <v>28</v>
      </c>
      <c r="C31" t="s">
        <v>38</v>
      </c>
      <c r="D31" t="s">
        <v>393</v>
      </c>
      <c r="E31">
        <v>15500</v>
      </c>
      <c r="F31">
        <v>21500</v>
      </c>
      <c r="G31">
        <v>28000</v>
      </c>
      <c r="H31">
        <v>2415</v>
      </c>
      <c r="I31">
        <v>20000</v>
      </c>
      <c r="J31">
        <v>26500</v>
      </c>
      <c r="K31">
        <v>33000</v>
      </c>
      <c r="L31">
        <v>2540</v>
      </c>
      <c r="M31">
        <v>23500</v>
      </c>
      <c r="N31">
        <v>31000</v>
      </c>
      <c r="O31">
        <v>41000</v>
      </c>
      <c r="P31">
        <v>2870</v>
      </c>
    </row>
    <row r="32" spans="1:16" x14ac:dyDescent="0.25">
      <c r="A32" t="s">
        <v>26</v>
      </c>
      <c r="B32" t="s">
        <v>29</v>
      </c>
      <c r="C32" t="s">
        <v>38</v>
      </c>
      <c r="D32" t="s">
        <v>394</v>
      </c>
      <c r="E32">
        <v>11500</v>
      </c>
      <c r="F32">
        <v>17000</v>
      </c>
      <c r="G32">
        <v>24000</v>
      </c>
      <c r="H32">
        <v>3085</v>
      </c>
      <c r="I32">
        <v>17000</v>
      </c>
      <c r="J32">
        <v>23000</v>
      </c>
      <c r="K32">
        <v>29000</v>
      </c>
      <c r="L32">
        <v>3690</v>
      </c>
      <c r="M32">
        <v>20000</v>
      </c>
      <c r="N32">
        <v>26500</v>
      </c>
      <c r="O32">
        <v>35000</v>
      </c>
      <c r="P32">
        <v>3940</v>
      </c>
    </row>
    <row r="33" spans="1:16" x14ac:dyDescent="0.25">
      <c r="A33" t="s">
        <v>26</v>
      </c>
      <c r="B33" t="s">
        <v>30</v>
      </c>
      <c r="C33" t="s">
        <v>38</v>
      </c>
      <c r="D33" t="s">
        <v>395</v>
      </c>
      <c r="E33">
        <v>10500</v>
      </c>
      <c r="F33">
        <v>15500</v>
      </c>
      <c r="G33">
        <v>21500</v>
      </c>
      <c r="H33">
        <v>1715</v>
      </c>
      <c r="I33">
        <v>16500</v>
      </c>
      <c r="J33">
        <v>21500</v>
      </c>
      <c r="K33">
        <v>30000</v>
      </c>
      <c r="L33">
        <v>2455</v>
      </c>
      <c r="M33">
        <v>20000</v>
      </c>
      <c r="N33">
        <v>27000</v>
      </c>
      <c r="O33">
        <v>38500</v>
      </c>
      <c r="P33">
        <v>2590</v>
      </c>
    </row>
    <row r="34" spans="1:16" x14ac:dyDescent="0.25">
      <c r="A34" t="s">
        <v>26</v>
      </c>
      <c r="B34" t="s">
        <v>31</v>
      </c>
      <c r="C34" t="s">
        <v>38</v>
      </c>
      <c r="D34" t="s">
        <v>396</v>
      </c>
      <c r="E34">
        <v>12500</v>
      </c>
      <c r="F34">
        <v>17500</v>
      </c>
      <c r="G34">
        <v>23000</v>
      </c>
      <c r="H34">
        <v>8305</v>
      </c>
      <c r="I34">
        <v>17500</v>
      </c>
      <c r="J34">
        <v>23000</v>
      </c>
      <c r="K34">
        <v>30500</v>
      </c>
      <c r="L34">
        <v>9260</v>
      </c>
      <c r="M34">
        <v>20500</v>
      </c>
      <c r="N34">
        <v>28000</v>
      </c>
      <c r="O34">
        <v>38500</v>
      </c>
      <c r="P34">
        <v>9420</v>
      </c>
    </row>
    <row r="35" spans="1:16" x14ac:dyDescent="0.25">
      <c r="A35" t="s">
        <v>26</v>
      </c>
      <c r="B35" t="s">
        <v>32</v>
      </c>
      <c r="C35" t="s">
        <v>38</v>
      </c>
      <c r="D35" t="s">
        <v>397</v>
      </c>
      <c r="E35">
        <v>9500</v>
      </c>
      <c r="F35">
        <v>13500</v>
      </c>
      <c r="G35">
        <v>17500</v>
      </c>
      <c r="H35">
        <v>1990</v>
      </c>
      <c r="I35">
        <v>14000</v>
      </c>
      <c r="J35">
        <v>19000</v>
      </c>
      <c r="K35">
        <v>23500</v>
      </c>
      <c r="L35">
        <v>2195</v>
      </c>
      <c r="M35">
        <v>16000</v>
      </c>
      <c r="N35">
        <v>22500</v>
      </c>
      <c r="O35">
        <v>29000</v>
      </c>
      <c r="P35">
        <v>2230</v>
      </c>
    </row>
    <row r="36" spans="1:16" x14ac:dyDescent="0.25">
      <c r="A36" t="s">
        <v>26</v>
      </c>
      <c r="B36" t="s">
        <v>27</v>
      </c>
      <c r="C36" t="s">
        <v>38</v>
      </c>
      <c r="D36" t="s">
        <v>398</v>
      </c>
      <c r="E36">
        <v>10000</v>
      </c>
      <c r="F36">
        <v>15500</v>
      </c>
      <c r="G36">
        <v>20000</v>
      </c>
      <c r="H36">
        <v>1930</v>
      </c>
      <c r="I36">
        <v>15000</v>
      </c>
      <c r="J36">
        <v>21500</v>
      </c>
      <c r="K36">
        <v>28000</v>
      </c>
      <c r="L36">
        <v>2505</v>
      </c>
      <c r="M36">
        <v>18500</v>
      </c>
      <c r="N36">
        <v>25500</v>
      </c>
      <c r="O36">
        <v>34500</v>
      </c>
      <c r="P36">
        <v>2680</v>
      </c>
    </row>
    <row r="37" spans="1:16" x14ac:dyDescent="0.25">
      <c r="A37" t="s">
        <v>26</v>
      </c>
      <c r="B37" t="s">
        <v>33</v>
      </c>
      <c r="C37" t="s">
        <v>38</v>
      </c>
      <c r="D37" t="s">
        <v>399</v>
      </c>
      <c r="E37">
        <v>9500</v>
      </c>
      <c r="F37">
        <v>14500</v>
      </c>
      <c r="G37">
        <v>20500</v>
      </c>
      <c r="H37">
        <v>2490</v>
      </c>
      <c r="I37">
        <v>15000</v>
      </c>
      <c r="J37">
        <v>21000</v>
      </c>
      <c r="K37">
        <v>27500</v>
      </c>
      <c r="L37">
        <v>3400</v>
      </c>
      <c r="M37">
        <v>18500</v>
      </c>
      <c r="N37">
        <v>25500</v>
      </c>
      <c r="O37">
        <v>35000</v>
      </c>
      <c r="P37">
        <v>3665</v>
      </c>
    </row>
    <row r="38" spans="1:16" x14ac:dyDescent="0.25">
      <c r="A38" t="s">
        <v>26</v>
      </c>
      <c r="B38" t="s">
        <v>34</v>
      </c>
      <c r="C38" t="s">
        <v>38</v>
      </c>
      <c r="D38" t="s">
        <v>400</v>
      </c>
      <c r="E38">
        <v>7000</v>
      </c>
      <c r="F38">
        <v>12000</v>
      </c>
      <c r="G38">
        <v>16500</v>
      </c>
      <c r="H38">
        <v>5620</v>
      </c>
      <c r="I38">
        <v>11000</v>
      </c>
      <c r="J38">
        <v>17000</v>
      </c>
      <c r="K38">
        <v>22500</v>
      </c>
      <c r="L38">
        <v>6230</v>
      </c>
      <c r="M38">
        <v>13500</v>
      </c>
      <c r="N38">
        <v>20500</v>
      </c>
      <c r="O38">
        <v>27500</v>
      </c>
      <c r="P38">
        <v>6345</v>
      </c>
    </row>
    <row r="39" spans="1:16" x14ac:dyDescent="0.25">
      <c r="A39" t="s">
        <v>26</v>
      </c>
      <c r="B39" t="s">
        <v>35</v>
      </c>
      <c r="C39" t="s">
        <v>38</v>
      </c>
      <c r="D39" t="s">
        <v>401</v>
      </c>
      <c r="E39">
        <v>13000</v>
      </c>
      <c r="F39">
        <v>19000</v>
      </c>
      <c r="G39">
        <v>22500</v>
      </c>
      <c r="H39">
        <v>940</v>
      </c>
      <c r="I39">
        <v>16500</v>
      </c>
      <c r="J39">
        <v>23000</v>
      </c>
      <c r="K39">
        <v>26500</v>
      </c>
      <c r="L39">
        <v>1050</v>
      </c>
      <c r="M39">
        <v>20000</v>
      </c>
      <c r="N39">
        <v>27000</v>
      </c>
      <c r="O39">
        <v>31500</v>
      </c>
      <c r="P39">
        <v>1055</v>
      </c>
    </row>
    <row r="40" spans="1:16" x14ac:dyDescent="0.25">
      <c r="A40" t="s">
        <v>26</v>
      </c>
      <c r="B40" t="s">
        <v>36</v>
      </c>
      <c r="C40" t="s">
        <v>38</v>
      </c>
      <c r="D40" t="s">
        <v>402</v>
      </c>
      <c r="E40">
        <v>17000</v>
      </c>
      <c r="F40">
        <v>26500</v>
      </c>
      <c r="G40">
        <v>39500</v>
      </c>
      <c r="H40">
        <v>685</v>
      </c>
      <c r="I40">
        <v>19000</v>
      </c>
      <c r="J40">
        <v>28500</v>
      </c>
      <c r="K40">
        <v>42000</v>
      </c>
      <c r="L40">
        <v>865</v>
      </c>
      <c r="M40">
        <v>19000</v>
      </c>
      <c r="N40">
        <v>30000</v>
      </c>
      <c r="O40">
        <v>43000</v>
      </c>
      <c r="P40">
        <v>970</v>
      </c>
    </row>
    <row r="41" spans="1:16" x14ac:dyDescent="0.25">
      <c r="A41" t="s">
        <v>26</v>
      </c>
      <c r="B41" t="s">
        <v>37</v>
      </c>
      <c r="C41" t="s">
        <v>38</v>
      </c>
      <c r="D41" t="s">
        <v>403</v>
      </c>
      <c r="E41">
        <v>15500</v>
      </c>
      <c r="F41">
        <v>21500</v>
      </c>
      <c r="G41">
        <v>28500</v>
      </c>
      <c r="H41">
        <v>1520</v>
      </c>
      <c r="I41">
        <v>22000</v>
      </c>
      <c r="J41">
        <v>29500</v>
      </c>
      <c r="K41">
        <v>39500</v>
      </c>
      <c r="L41">
        <v>1880</v>
      </c>
      <c r="M41">
        <v>27000</v>
      </c>
      <c r="N41">
        <v>38500</v>
      </c>
      <c r="O41">
        <v>53500</v>
      </c>
      <c r="P41">
        <v>1895</v>
      </c>
    </row>
    <row r="43" spans="1:16" x14ac:dyDescent="0.25">
      <c r="A43" s="1"/>
    </row>
    <row r="146" spans="1:1" x14ac:dyDescent="0.25">
      <c r="A146" s="1"/>
    </row>
    <row r="169" spans="1:1" x14ac:dyDescent="0.25">
      <c r="A169" s="1"/>
    </row>
    <row r="372" spans="1:1" x14ac:dyDescent="0.25">
      <c r="A372"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28</vt:i4>
      </vt:variant>
    </vt:vector>
  </HeadingPairs>
  <TitlesOfParts>
    <vt:vector size="44" baseType="lpstr">
      <vt:lpstr>Output_all</vt:lpstr>
      <vt:lpstr>Output_allyears</vt:lpstr>
      <vt:lpstr>Output_allyears_gen</vt:lpstr>
      <vt:lpstr>Outcomes_gender_prior</vt:lpstr>
      <vt:lpstr>Outcomes_noprior</vt:lpstr>
      <vt:lpstr>Output_all_prior</vt:lpstr>
      <vt:lpstr>Output_all_noprior</vt:lpstr>
      <vt:lpstr>Output_gender_prior</vt:lpstr>
      <vt:lpstr>Output_gender_noprior</vt:lpstr>
      <vt:lpstr>Output_SA</vt:lpstr>
      <vt:lpstr>Output_nonSA</vt:lpstr>
      <vt:lpstr>Contents</vt:lpstr>
      <vt:lpstr>Table 1a</vt:lpstr>
      <vt:lpstr>Table 1b</vt:lpstr>
      <vt:lpstr>Table 1c</vt:lpstr>
      <vt:lpstr>Table 1d</vt:lpstr>
      <vt:lpstr>all_noprior</vt:lpstr>
      <vt:lpstr>all_prior</vt:lpstr>
      <vt:lpstr>earnings_female</vt:lpstr>
      <vt:lpstr>earnings_female_all</vt:lpstr>
      <vt:lpstr>earnings_male</vt:lpstr>
      <vt:lpstr>earnings_male_all</vt:lpstr>
      <vt:lpstr>female_noprior</vt:lpstr>
      <vt:lpstr>female_prior</vt:lpstr>
      <vt:lpstr>male_noprior</vt:lpstr>
      <vt:lpstr>male_prior</vt:lpstr>
      <vt:lpstr>Output_all</vt:lpstr>
      <vt:lpstr>output_ally_all</vt:lpstr>
      <vt:lpstr>output_ally_female</vt:lpstr>
      <vt:lpstr>output_ally_male</vt:lpstr>
      <vt:lpstr>output_f</vt:lpstr>
      <vt:lpstr>output_m</vt:lpstr>
      <vt:lpstr>output_nonSA</vt:lpstr>
      <vt:lpstr>output_SA</vt:lpstr>
      <vt:lpstr>Contents!Print_Area</vt:lpstr>
      <vt:lpstr>'Table 1a'!Print_Area</vt:lpstr>
      <vt:lpstr>'Table 1b'!Print_Area</vt:lpstr>
      <vt:lpstr>'Table 1c'!Print_Area</vt:lpstr>
      <vt:lpstr>'Table 1d'!Print_Area</vt:lpstr>
      <vt:lpstr>'Table 1a'!Print_Titles</vt:lpstr>
      <vt:lpstr>'Table 1c'!Print_Titles</vt:lpstr>
      <vt:lpstr>'Table 1d'!Print_Titles</vt:lpstr>
      <vt:lpstr>table_1a_earn</vt:lpstr>
      <vt:lpstr>table_1a_earn_all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dc:creator>
  <cp:lastModifiedBy>fw</cp:lastModifiedBy>
  <cp:lastPrinted>2016-11-30T09:16:56Z</cp:lastPrinted>
  <dcterms:created xsi:type="dcterms:W3CDTF">2016-11-17T10:11:05Z</dcterms:created>
  <dcterms:modified xsi:type="dcterms:W3CDTF">2016-11-30T09:38:10Z</dcterms:modified>
</cp:coreProperties>
</file>